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B\OPC ADMO\3. Executive Assistant (EA)\10. FAO\2017-18\Information Requests\EFO-Fall 2017 Pensions\"/>
    </mc:Choice>
  </mc:AlternateContent>
  <bookViews>
    <workbookView xWindow="0" yWindow="0" windowWidth="20520" windowHeight="10905" activeTab="1"/>
  </bookViews>
  <sheets>
    <sheet name="Cover" sheetId="4" r:id="rId1"/>
    <sheet name="JSPP - Fall 2017" sheetId="1" r:id="rId2"/>
    <sheet name="JSPP - Spring" sheetId="5" r:id="rId3"/>
  </sheets>
  <externalReferences>
    <externalReference r:id="rId4"/>
    <externalReference r:id="rId5"/>
  </externalReferences>
  <calcPr calcId="152511"/>
</workbook>
</file>

<file path=xl/calcChain.xml><?xml version="1.0" encoding="utf-8"?>
<calcChain xmlns="http://schemas.openxmlformats.org/spreadsheetml/2006/main">
  <c r="C22" i="5" l="1"/>
  <c r="D22" i="5"/>
  <c r="E22" i="5"/>
  <c r="F22" i="5"/>
  <c r="G22" i="5"/>
  <c r="H22" i="5"/>
  <c r="I22" i="5"/>
  <c r="J22" i="5"/>
  <c r="K22" i="5"/>
  <c r="L22" i="5"/>
  <c r="M22" i="5"/>
  <c r="N22" i="5"/>
  <c r="O22" i="5"/>
  <c r="C24" i="5"/>
  <c r="D24" i="5"/>
  <c r="E24" i="5"/>
  <c r="F24" i="5"/>
  <c r="G24" i="5"/>
  <c r="H24" i="5"/>
  <c r="I24" i="5"/>
  <c r="J24" i="5"/>
  <c r="K24" i="5"/>
  <c r="L24" i="5"/>
  <c r="M24" i="5"/>
  <c r="N24" i="5"/>
  <c r="O24" i="5" s="1"/>
  <c r="C35" i="5"/>
  <c r="D35" i="5"/>
  <c r="E35" i="5"/>
  <c r="F35" i="5"/>
  <c r="G35" i="5"/>
  <c r="H35" i="5"/>
  <c r="I35" i="5"/>
  <c r="J35" i="5"/>
  <c r="K35" i="5"/>
  <c r="L35" i="5"/>
  <c r="M35" i="5"/>
  <c r="N35" i="5"/>
  <c r="O35" i="5"/>
  <c r="P38" i="1" l="1"/>
  <c r="K19" i="1" l="1"/>
  <c r="K22" i="1"/>
  <c r="P40" i="1" l="1"/>
  <c r="P22" i="1"/>
  <c r="K38" i="1" l="1"/>
  <c r="C38" i="1" l="1"/>
  <c r="O38" i="1"/>
  <c r="N38" i="1"/>
  <c r="M38" i="1"/>
  <c r="L38" i="1"/>
  <c r="J38" i="1"/>
  <c r="I38" i="1"/>
  <c r="H38" i="1"/>
  <c r="G38" i="1"/>
  <c r="F38" i="1"/>
  <c r="E38" i="1"/>
  <c r="D38" i="1"/>
  <c r="N24" i="1"/>
  <c r="M24" i="1"/>
  <c r="L24" i="1"/>
  <c r="K24" i="1"/>
  <c r="J24" i="1"/>
  <c r="I24" i="1"/>
  <c r="H24" i="1"/>
  <c r="G24" i="1"/>
  <c r="F24" i="1"/>
  <c r="E24" i="1"/>
  <c r="D24" i="1"/>
  <c r="C24" i="1"/>
  <c r="N22" i="1"/>
  <c r="L22" i="1"/>
  <c r="J22" i="1"/>
  <c r="H22" i="1"/>
  <c r="G22" i="1"/>
  <c r="F22" i="1"/>
  <c r="D22" i="1"/>
  <c r="C22" i="1"/>
  <c r="O24" i="1" l="1"/>
  <c r="O22" i="1"/>
  <c r="E22" i="1"/>
  <c r="I22" i="1"/>
  <c r="M22" i="1"/>
  <c r="P24" i="1" l="1"/>
</calcChain>
</file>

<file path=xl/sharedStrings.xml><?xml version="1.0" encoding="utf-8"?>
<sst xmlns="http://schemas.openxmlformats.org/spreadsheetml/2006/main" count="118" uniqueCount="52">
  <si>
    <t>Project Name</t>
  </si>
  <si>
    <t xml:space="preserve">Information Request No. </t>
  </si>
  <si>
    <t>Deadline</t>
  </si>
  <si>
    <t>Instructions:</t>
  </si>
  <si>
    <t>Please contact Luan Ngo (FAO contact) (lngo@fao-on.org or 416-948-9783) if assistance is required.</t>
  </si>
  <si>
    <t>Concept</t>
  </si>
  <si>
    <t>Information Request on Pension Plans Jointly Sponsored by the Province of Ontario</t>
  </si>
  <si>
    <t xml:space="preserve">Please provide the data requested below for the two pension plans, jointly sponsored by the Province of Ontario - either separately or combined for both plans. </t>
  </si>
  <si>
    <t xml:space="preserve">     Service Cost</t>
  </si>
  <si>
    <t xml:space="preserve">     Interest (Income)/Expense</t>
  </si>
  <si>
    <r>
      <t xml:space="preserve">The two pension plans are the </t>
    </r>
    <r>
      <rPr>
        <b/>
        <sz val="11"/>
        <color theme="1"/>
        <rFont val="Helvetica Neue Light"/>
      </rPr>
      <t>Ontario Teacher's Pension Plan (OTPP)</t>
    </r>
    <r>
      <rPr>
        <sz val="11"/>
        <color theme="1"/>
        <rFont val="Helvetica Neue Light"/>
      </rPr>
      <t xml:space="preserve"> and the </t>
    </r>
    <r>
      <rPr>
        <b/>
        <sz val="11"/>
        <color theme="1"/>
        <rFont val="Helvetica Neue Light"/>
      </rPr>
      <t>Ontario Public Sector Employees Union Pension Plan (OPSEUPP)</t>
    </r>
    <r>
      <rPr>
        <sz val="11"/>
        <color theme="1"/>
        <rFont val="Helvetica Neue Light"/>
      </rPr>
      <t xml:space="preserve"> </t>
    </r>
  </si>
  <si>
    <t>2014-15</t>
  </si>
  <si>
    <t>2013-14</t>
  </si>
  <si>
    <t>2012-13</t>
  </si>
  <si>
    <t>2011-12</t>
  </si>
  <si>
    <t>2010-11</t>
  </si>
  <si>
    <t>2009-10</t>
  </si>
  <si>
    <t>2008-09</t>
  </si>
  <si>
    <t>2015-16</t>
  </si>
  <si>
    <t>OTPP</t>
  </si>
  <si>
    <t>2020-21*</t>
  </si>
  <si>
    <r>
      <t xml:space="preserve">     Amortization of Other adjustments </t>
    </r>
    <r>
      <rPr>
        <sz val="8"/>
        <color theme="1"/>
        <rFont val="Helvetica Neue Light"/>
      </rPr>
      <t>(i.e. transfers, difference between employee versus employer contributions)</t>
    </r>
  </si>
  <si>
    <t xml:space="preserve">   Employer Contributions**</t>
  </si>
  <si>
    <t>* Flat-lined from 2019-20</t>
  </si>
  <si>
    <t>**Fiscal year provincial contributions</t>
  </si>
  <si>
    <t>OPSEUPP</t>
  </si>
  <si>
    <r>
      <t xml:space="preserve">     Amortization of Other adjustments (</t>
    </r>
    <r>
      <rPr>
        <sz val="8"/>
        <color theme="1"/>
        <rFont val="Helvetica Neue Light"/>
      </rPr>
      <t>i.e. transfers, difference between employee versus employer contributions)</t>
    </r>
  </si>
  <si>
    <r>
      <t>Pension Expense</t>
    </r>
    <r>
      <rPr>
        <b/>
        <vertAlign val="superscript"/>
        <sz val="11"/>
        <color theme="1"/>
        <rFont val="Helvetica Neue Light"/>
      </rPr>
      <t xml:space="preserve">(1) </t>
    </r>
    <r>
      <rPr>
        <b/>
        <sz val="11"/>
        <color theme="1"/>
        <rFont val="Helvetica Neue Light"/>
      </rPr>
      <t>(sum of above)</t>
    </r>
  </si>
  <si>
    <r>
      <t>Pension Expense</t>
    </r>
    <r>
      <rPr>
        <b/>
        <vertAlign val="superscript"/>
        <sz val="11"/>
        <color theme="1"/>
        <rFont val="Helvetica Neue Light"/>
      </rPr>
      <t>(2)</t>
    </r>
    <r>
      <rPr>
        <b/>
        <sz val="11"/>
        <color theme="1"/>
        <rFont val="Helvetica Neue Light"/>
      </rPr>
      <t xml:space="preserve"> (sum of above)</t>
    </r>
  </si>
  <si>
    <r>
      <rPr>
        <vertAlign val="superscript"/>
        <sz val="8"/>
        <color theme="1"/>
        <rFont val="Helvetica Neue Light"/>
      </rPr>
      <t>(1)</t>
    </r>
    <r>
      <rPr>
        <sz val="8"/>
        <color theme="1"/>
        <rFont val="Helvetica Neue Light"/>
      </rPr>
      <t xml:space="preserve"> OTPP pension expense reflects the government’s 50% share of the annual cost of pension benefits earned by employees during the year with adjustments for the government’s 50% share of gains or losses experienced by the plan, interest on the net pension liability or surplus,  and other applicable adjustments.  Pension expense excludes those employers not consolidated by the Province.</t>
    </r>
  </si>
  <si>
    <r>
      <rPr>
        <vertAlign val="superscript"/>
        <sz val="8"/>
        <color theme="1"/>
        <rFont val="Helvetica Neue Light"/>
      </rPr>
      <t>(1)</t>
    </r>
    <r>
      <rPr>
        <sz val="8"/>
        <color theme="1"/>
        <rFont val="Helvetica Neue Light"/>
      </rPr>
      <t xml:space="preserve"> OPSEUPP pension expense reflects the government’s 50% share of the annual cost of pension benefits earned by employees during the year with adjustments for the government’s 50% share of gains or losses experienced by the plan, interest on the net pension liability or surplus,  and other applicable adjustments.  Pension expense excludes those employers not consolidated by the Province.</t>
    </r>
  </si>
  <si>
    <t>2017-18***</t>
  </si>
  <si>
    <t>2018-19***</t>
  </si>
  <si>
    <t>2019-20***</t>
  </si>
  <si>
    <t xml:space="preserve">***Fiscal out-look for Fall Economic Statement is based on amounts presented in 2017 Budget. </t>
  </si>
  <si>
    <t>2021-22*</t>
  </si>
  <si>
    <t xml:space="preserve">     Amortization of Actuarial (Gains)/Losses</t>
  </si>
  <si>
    <t>Pension Information Request</t>
  </si>
  <si>
    <t>2017 Fall Economic and Fiscal Outlook</t>
  </si>
  <si>
    <t>EFO-Fall 2017</t>
  </si>
  <si>
    <t>October 27, 2017</t>
  </si>
  <si>
    <r>
      <rPr>
        <b/>
        <sz val="11"/>
        <color rgb="FFFF0000"/>
        <rFont val="Helvetica Neue Light"/>
      </rPr>
      <t>Instructions:</t>
    </r>
    <r>
      <rPr>
        <sz val="11"/>
        <color rgb="FFFF0000"/>
        <rFont val="Helvetica Neue Light"/>
      </rPr>
      <t xml:space="preserve"> in the next worksheet please provide the requested information. Please contact Luan Ngo (FAO contact) (lngo@fao-on.org or 416-277-1856) if assistance is required.</t>
    </r>
  </si>
  <si>
    <r>
      <t>2016-17</t>
    </r>
    <r>
      <rPr>
        <b/>
        <vertAlign val="superscript"/>
        <sz val="11"/>
        <color theme="0"/>
        <rFont val="Helvetica Neue Light"/>
      </rPr>
      <t>(2)</t>
    </r>
  </si>
  <si>
    <r>
      <rPr>
        <vertAlign val="superscript"/>
        <sz val="8"/>
        <color theme="1"/>
        <rFont val="Helvetica Neue Light"/>
      </rPr>
      <t>(2)</t>
    </r>
    <r>
      <rPr>
        <sz val="8"/>
        <color theme="1"/>
        <rFont val="Helvetica Neue Light"/>
      </rPr>
      <t xml:space="preserve"> 2016-17 expense reflects actuals reported in the 2016-17 Public Accounts.</t>
    </r>
  </si>
  <si>
    <t>***Fiscal year employer contributions, excludes other employers' contributions made by government agencies participating in OPSEUPP</t>
  </si>
  <si>
    <t xml:space="preserve">   Employer Contributions***</t>
  </si>
  <si>
    <t>Pension Expense (sum of above)</t>
  </si>
  <si>
    <t xml:space="preserve">     Amortization of Acturial (Gains)/Losses</t>
  </si>
  <si>
    <t>2019-20</t>
  </si>
  <si>
    <t>2018-19</t>
  </si>
  <si>
    <t>2017-18</t>
  </si>
  <si>
    <t>2016-17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</si>
</sst>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_ ;[Red]\-#,##0.00\ "/>
    <numFmt numFmtId="165" formatCode="_(* #,##0_);_(* \(#,##0\);_(* &quot;-&quot;??_);_(@_)"/>
  </numFmts>
  <fonts count="16">
    <font>
      <sz val="11"/>
      <color theme="1"/>
      <name val="Calibri"/>
      <family val="2"/>
      <scheme val="minor"/>
    </font>
    <font>
      <b/>
      <sz val="11"/>
      <color theme="1"/>
      <name val="Helvetica Neue Light"/>
    </font>
    <font>
      <sz val="11"/>
      <color theme="1"/>
      <name val="Helvetica Neue Light"/>
    </font>
    <font>
      <b/>
      <sz val="11"/>
      <color theme="0"/>
      <name val="Helvetica Neue Light"/>
    </font>
    <font>
      <b/>
      <sz val="12"/>
      <color theme="1"/>
      <name val="Helvetica Neue Light"/>
    </font>
    <font>
      <sz val="12"/>
      <color theme="1"/>
      <name val="Helvetica Neue Light"/>
    </font>
    <font>
      <sz val="28"/>
      <color theme="1"/>
      <name val="Helvetica Neue Light"/>
    </font>
    <font>
      <sz val="11"/>
      <color rgb="FFFF0000"/>
      <name val="Helvetica Neue Light"/>
    </font>
    <font>
      <b/>
      <sz val="11"/>
      <color rgb="FFFF0000"/>
      <name val="Helvetica Neue Light"/>
    </font>
    <font>
      <sz val="11"/>
      <color theme="1"/>
      <name val="Calibri"/>
      <family val="2"/>
      <scheme val="minor"/>
    </font>
    <font>
      <sz val="8"/>
      <color theme="1"/>
      <name val="Helvetica Neue Light"/>
    </font>
    <font>
      <b/>
      <sz val="10"/>
      <name val="Arial"/>
      <family val="2"/>
    </font>
    <font>
      <b/>
      <vertAlign val="superscript"/>
      <sz val="11"/>
      <color theme="1"/>
      <name val="Helvetica Neue Light"/>
    </font>
    <font>
      <vertAlign val="superscript"/>
      <sz val="8"/>
      <color theme="1"/>
      <name val="Helvetica Neue Light"/>
    </font>
    <font>
      <sz val="11"/>
      <name val="Calibri"/>
      <family val="2"/>
      <scheme val="minor"/>
    </font>
    <font>
      <b/>
      <vertAlign val="superscript"/>
      <sz val="11"/>
      <color theme="0"/>
      <name val="Helvetica Neue Light"/>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9" fillId="0" borderId="0" applyFont="0" applyFill="0" applyBorder="0" applyAlignment="0" applyProtection="0"/>
    <xf numFmtId="0" fontId="9" fillId="0" borderId="0"/>
  </cellStyleXfs>
  <cellXfs count="41">
    <xf numFmtId="0" fontId="0" fillId="0" borderId="0" xfId="0"/>
    <xf numFmtId="0" fontId="2" fillId="0" borderId="0" xfId="0" applyFont="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4" fillId="3" borderId="4" xfId="0" applyFont="1" applyFill="1" applyBorder="1" applyAlignment="1">
      <alignment horizontal="left"/>
    </xf>
    <xf numFmtId="0" fontId="2" fillId="3" borderId="0" xfId="0" applyFont="1" applyFill="1" applyBorder="1" applyAlignment="1">
      <alignment horizontal="center"/>
    </xf>
    <xf numFmtId="0" fontId="2" fillId="3" borderId="5" xfId="0" applyFont="1" applyFill="1" applyBorder="1" applyAlignment="1">
      <alignment horizontal="center"/>
    </xf>
    <xf numFmtId="0" fontId="5" fillId="3" borderId="4" xfId="0" applyFont="1" applyFill="1" applyBorder="1" applyAlignment="1">
      <alignment horizontal="left"/>
    </xf>
    <xf numFmtId="0" fontId="1" fillId="3" borderId="4" xfId="0" applyFont="1" applyFill="1" applyBorder="1" applyAlignment="1">
      <alignment horizontal="left"/>
    </xf>
    <xf numFmtId="0" fontId="2" fillId="3" borderId="4" xfId="0" applyFont="1" applyFill="1" applyBorder="1" applyAlignment="1">
      <alignment horizontal="left"/>
    </xf>
    <xf numFmtId="0" fontId="2" fillId="3" borderId="6" xfId="0" applyFont="1" applyFill="1" applyBorder="1" applyAlignment="1">
      <alignment horizontal="left"/>
    </xf>
    <xf numFmtId="0" fontId="2" fillId="3" borderId="7" xfId="0" applyFont="1" applyFill="1" applyBorder="1" applyAlignment="1">
      <alignment horizontal="center"/>
    </xf>
    <xf numFmtId="0" fontId="2" fillId="3" borderId="8" xfId="0" applyFont="1" applyFill="1" applyBorder="1" applyAlignment="1">
      <alignment horizontal="center"/>
    </xf>
    <xf numFmtId="0" fontId="2" fillId="0" borderId="0" xfId="0" applyFont="1" applyFill="1" applyBorder="1" applyAlignment="1">
      <alignment horizontal="left"/>
    </xf>
    <xf numFmtId="0" fontId="2" fillId="0" borderId="0" xfId="0" applyFont="1" applyFill="1" applyBorder="1" applyAlignment="1">
      <alignment horizontal="center"/>
    </xf>
    <xf numFmtId="0" fontId="4" fillId="3" borderId="1" xfId="0" applyFont="1" applyFill="1" applyBorder="1" applyAlignment="1">
      <alignment horizontal="left"/>
    </xf>
    <xf numFmtId="0" fontId="2" fillId="0" borderId="0" xfId="2" applyFont="1" applyAlignment="1">
      <alignment horizontal="center"/>
    </xf>
    <xf numFmtId="0" fontId="3" fillId="2" borderId="13" xfId="2" applyFont="1" applyFill="1" applyBorder="1" applyAlignment="1">
      <alignment horizontal="center"/>
    </xf>
    <xf numFmtId="0" fontId="2" fillId="0" borderId="13" xfId="2" applyFont="1" applyBorder="1" applyAlignment="1">
      <alignment horizontal="left"/>
    </xf>
    <xf numFmtId="165" fontId="0" fillId="0" borderId="13" xfId="1" applyNumberFormat="1" applyFont="1" applyFill="1" applyBorder="1" applyAlignment="1">
      <alignment horizontal="right"/>
    </xf>
    <xf numFmtId="0" fontId="2" fillId="0" borderId="13" xfId="2" applyFont="1" applyBorder="1" applyAlignment="1">
      <alignment horizontal="left" wrapText="1"/>
    </xf>
    <xf numFmtId="0" fontId="1" fillId="0" borderId="13" xfId="2" applyFont="1" applyBorder="1" applyAlignment="1">
      <alignment horizontal="center"/>
    </xf>
    <xf numFmtId="165" fontId="11" fillId="0" borderId="13" xfId="1" applyNumberFormat="1" applyFont="1" applyFill="1" applyBorder="1" applyAlignment="1">
      <alignment horizontal="right"/>
    </xf>
    <xf numFmtId="0" fontId="2" fillId="0" borderId="13" xfId="2" applyFont="1" applyBorder="1" applyAlignment="1">
      <alignment horizontal="center"/>
    </xf>
    <xf numFmtId="0" fontId="1" fillId="0" borderId="0" xfId="2" applyFont="1" applyAlignment="1">
      <alignment horizontal="center"/>
    </xf>
    <xf numFmtId="0" fontId="10" fillId="0" borderId="0" xfId="2" applyFont="1" applyAlignment="1">
      <alignment horizontal="left"/>
    </xf>
    <xf numFmtId="0" fontId="1" fillId="0" borderId="0" xfId="0" applyFont="1" applyAlignment="1">
      <alignmen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6" fillId="0" borderId="0" xfId="0" applyFont="1" applyAlignment="1">
      <alignment vertical="center"/>
    </xf>
    <xf numFmtId="0" fontId="2" fillId="0" borderId="0" xfId="0" applyFont="1"/>
    <xf numFmtId="0" fontId="2" fillId="0" borderId="0" xfId="0" applyFont="1" applyAlignment="1"/>
    <xf numFmtId="49" fontId="2" fillId="0" borderId="12" xfId="0" applyNumberFormat="1" applyFont="1" applyFill="1" applyBorder="1" applyAlignment="1">
      <alignment vertical="center" wrapText="1"/>
    </xf>
    <xf numFmtId="165" fontId="14" fillId="0" borderId="13" xfId="1" applyNumberFormat="1" applyFont="1" applyFill="1" applyBorder="1" applyAlignment="1">
      <alignment horizontal="right"/>
    </xf>
    <xf numFmtId="164" fontId="7" fillId="0" borderId="0" xfId="0" applyNumberFormat="1" applyFont="1" applyAlignment="1">
      <alignment horizontal="left" vertical="top" wrapText="1"/>
    </xf>
    <xf numFmtId="0" fontId="10" fillId="0" borderId="2" xfId="2" applyFont="1" applyBorder="1" applyAlignment="1">
      <alignment horizontal="left" wrapText="1"/>
    </xf>
    <xf numFmtId="0" fontId="0" fillId="0" borderId="2" xfId="0" applyBorder="1" applyAlignment="1">
      <alignment wrapText="1"/>
    </xf>
    <xf numFmtId="0" fontId="10" fillId="0" borderId="0" xfId="2" applyFont="1" applyBorder="1" applyAlignment="1">
      <alignment horizontal="left" wrapText="1"/>
    </xf>
    <xf numFmtId="0" fontId="0" fillId="0" borderId="0" xfId="0" applyBorder="1" applyAlignment="1">
      <alignment wrapText="1"/>
    </xf>
  </cellXfs>
  <cellStyles count="3">
    <cellStyle name="Comma" xfId="1" builtinId="3"/>
    <cellStyle name="Normal" xfId="0" builtinId="0"/>
    <cellStyle name="Normal 4" xfId="2"/>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74295</xdr:colOff>
      <xdr:row>2</xdr:row>
      <xdr:rowOff>90805</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5895" cy="4527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ongpa\Desktop\FAO%20request%20back%20up%20(internal%20onl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B\ERAS\FAO\Pension\FAO%20request%20back%20up%20(internal%20onl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intly Sponsored Pension Plans"/>
      <sheetName val="OPSEU expense"/>
      <sheetName val="OTPP expense &amp; Liability"/>
      <sheetName val="OPSEU liability"/>
      <sheetName val="Pension and OPRB"/>
      <sheetName val="OPSEU Input"/>
      <sheetName val="Data Input"/>
      <sheetName val="RCA data"/>
    </sheetNames>
    <sheetDataSet>
      <sheetData sheetId="0"/>
      <sheetData sheetId="1"/>
      <sheetData sheetId="2">
        <row r="27">
          <cell r="U27">
            <v>-1072.5734319999999</v>
          </cell>
          <cell r="V27">
            <v>-1246.11346366</v>
          </cell>
          <cell r="W27">
            <v>-1318.4009160000001</v>
          </cell>
          <cell r="X27">
            <v>-1346.195416</v>
          </cell>
          <cell r="Y27">
            <v>-1395.52219311</v>
          </cell>
          <cell r="Z27">
            <v>-1466.1618190000002</v>
          </cell>
          <cell r="AA27">
            <v>-1530.930482</v>
          </cell>
          <cell r="AB27">
            <v>-1600.9070463</v>
          </cell>
          <cell r="AC27">
            <v>-1643.3892713100001</v>
          </cell>
          <cell r="AD27">
            <v>-1707.0473852827461</v>
          </cell>
          <cell r="AE27">
            <v>-1772.9638844944277</v>
          </cell>
          <cell r="AF27">
            <v>-1831.4698415294174</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intly Sponsored Pension Plans"/>
      <sheetName val="OPSEU expense"/>
      <sheetName val="OTPP expense &amp; Liability"/>
      <sheetName val="OPSEU liability"/>
      <sheetName val="Pension and OPRB"/>
      <sheetName val="OPSEU Input"/>
      <sheetName val="Data Input"/>
      <sheetName val="RCA data"/>
    </sheetNames>
    <sheetDataSet>
      <sheetData sheetId="0"/>
      <sheetData sheetId="1"/>
      <sheetData sheetId="2">
        <row r="27">
          <cell r="U27">
            <v>-1072.5734319999999</v>
          </cell>
          <cell r="V27">
            <v>-1246.11346366</v>
          </cell>
          <cell r="W27">
            <v>-1318.4009160000001</v>
          </cell>
          <cell r="X27">
            <v>-1346.195416</v>
          </cell>
          <cell r="Y27">
            <v>-1395.52219311</v>
          </cell>
          <cell r="Z27">
            <v>-1466.1618190000002</v>
          </cell>
          <cell r="AA27">
            <v>-1530.930482</v>
          </cell>
          <cell r="AB27">
            <v>-1600.9070463</v>
          </cell>
          <cell r="AC27">
            <v>-1643.3892713100001</v>
          </cell>
          <cell r="AD27">
            <v>-1707.0473852827461</v>
          </cell>
          <cell r="AE27">
            <v>-1772.9638844944277</v>
          </cell>
          <cell r="AF27">
            <v>-1831.4698415294174</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10"/>
  <sheetViews>
    <sheetView showGridLines="0" workbookViewId="0">
      <selection activeCell="A11" sqref="A11"/>
    </sheetView>
  </sheetViews>
  <sheetFormatPr defaultColWidth="9.140625" defaultRowHeight="14.25"/>
  <cols>
    <col min="1" max="1" width="20.5703125" style="32" customWidth="1"/>
    <col min="2" max="2" width="80.85546875" style="32" customWidth="1"/>
    <col min="3" max="16384" width="9.140625" style="32"/>
  </cols>
  <sheetData>
    <row r="4" spans="1:9" ht="34.5">
      <c r="A4" s="31" t="s">
        <v>37</v>
      </c>
    </row>
    <row r="5" spans="1:9" ht="15.75" thickBot="1">
      <c r="A5" s="26"/>
    </row>
    <row r="6" spans="1:9" ht="15" thickBot="1">
      <c r="A6" s="27" t="s">
        <v>0</v>
      </c>
      <c r="B6" s="28" t="s">
        <v>38</v>
      </c>
    </row>
    <row r="7" spans="1:9" ht="29.25" thickBot="1">
      <c r="A7" s="29" t="s">
        <v>1</v>
      </c>
      <c r="B7" s="30" t="s">
        <v>39</v>
      </c>
    </row>
    <row r="8" spans="1:9" ht="15" thickBot="1">
      <c r="A8" s="29" t="s">
        <v>2</v>
      </c>
      <c r="B8" s="34" t="s">
        <v>40</v>
      </c>
    </row>
    <row r="10" spans="1:9" ht="34.9" customHeight="1">
      <c r="A10" s="36" t="s">
        <v>41</v>
      </c>
      <c r="B10" s="36"/>
      <c r="C10" s="33"/>
      <c r="D10" s="33"/>
      <c r="E10" s="33"/>
      <c r="F10" s="33"/>
      <c r="G10" s="33"/>
      <c r="H10" s="33"/>
      <c r="I10" s="33"/>
    </row>
  </sheetData>
  <mergeCells count="1">
    <mergeCell ref="A10:B10"/>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46"/>
  <sheetViews>
    <sheetView tabSelected="1" zoomScale="60" zoomScaleNormal="60" workbookViewId="0">
      <selection activeCell="K60" sqref="K60"/>
    </sheetView>
  </sheetViews>
  <sheetFormatPr defaultColWidth="9.140625" defaultRowHeight="14.25"/>
  <cols>
    <col min="1" max="1" width="3.5703125" style="1" customWidth="1"/>
    <col min="2" max="2" width="41.85546875" style="1" customWidth="1"/>
    <col min="3" max="8" width="14.140625" style="1" customWidth="1"/>
    <col min="9" max="9" width="17.140625" style="1" customWidth="1"/>
    <col min="10" max="14" width="14.140625" style="1" customWidth="1"/>
    <col min="15" max="15" width="11.85546875" style="1" customWidth="1"/>
    <col min="16" max="16" width="13.85546875" style="1" customWidth="1"/>
    <col min="17" max="16384" width="9.140625" style="1"/>
  </cols>
  <sheetData>
    <row r="2" spans="2:15" ht="15.75">
      <c r="B2" s="15"/>
      <c r="C2" s="2"/>
      <c r="D2" s="2"/>
      <c r="E2" s="2"/>
      <c r="F2" s="2"/>
      <c r="G2" s="2"/>
      <c r="H2" s="2"/>
      <c r="I2" s="3"/>
    </row>
    <row r="3" spans="2:15" ht="15.75">
      <c r="B3" s="4" t="s">
        <v>6</v>
      </c>
      <c r="C3" s="5"/>
      <c r="D3" s="5"/>
      <c r="E3" s="5"/>
      <c r="F3" s="5"/>
      <c r="G3" s="5"/>
      <c r="H3" s="5"/>
      <c r="I3" s="6"/>
    </row>
    <row r="4" spans="2:15" ht="15">
      <c r="B4" s="7"/>
      <c r="C4" s="5"/>
      <c r="D4" s="5"/>
      <c r="E4" s="5"/>
      <c r="F4" s="5"/>
      <c r="G4" s="5"/>
      <c r="H4" s="5"/>
      <c r="I4" s="6"/>
    </row>
    <row r="5" spans="2:15" ht="15">
      <c r="B5" s="8" t="s">
        <v>3</v>
      </c>
      <c r="C5" s="5"/>
      <c r="D5" s="5"/>
      <c r="E5" s="5"/>
      <c r="F5" s="5"/>
      <c r="G5" s="5"/>
      <c r="H5" s="5"/>
      <c r="I5" s="6"/>
    </row>
    <row r="6" spans="2:15" ht="6.95" customHeight="1">
      <c r="B6" s="8"/>
      <c r="C6" s="5"/>
      <c r="D6" s="5"/>
      <c r="E6" s="5"/>
      <c r="F6" s="5"/>
      <c r="G6" s="5"/>
      <c r="H6" s="5"/>
      <c r="I6" s="6"/>
    </row>
    <row r="7" spans="2:15">
      <c r="B7" s="9" t="s">
        <v>7</v>
      </c>
      <c r="C7" s="5"/>
      <c r="D7" s="5"/>
      <c r="E7" s="5"/>
      <c r="F7" s="5"/>
      <c r="G7" s="5"/>
      <c r="H7" s="5"/>
      <c r="I7" s="6"/>
    </row>
    <row r="8" spans="2:15" ht="6.95" customHeight="1">
      <c r="B8" s="9"/>
      <c r="C8" s="5"/>
      <c r="D8" s="5"/>
      <c r="E8" s="5"/>
      <c r="F8" s="5"/>
      <c r="G8" s="5"/>
      <c r="H8" s="5"/>
      <c r="I8" s="6"/>
    </row>
    <row r="9" spans="2:15" ht="15">
      <c r="B9" s="9" t="s">
        <v>10</v>
      </c>
      <c r="C9" s="5"/>
      <c r="D9" s="5"/>
      <c r="E9" s="5"/>
      <c r="F9" s="5"/>
      <c r="G9" s="5"/>
      <c r="H9" s="5"/>
      <c r="I9" s="6"/>
    </row>
    <row r="10" spans="2:15" ht="6.95" customHeight="1">
      <c r="B10" s="9"/>
      <c r="C10" s="5"/>
      <c r="D10" s="5"/>
      <c r="E10" s="5"/>
      <c r="F10" s="5"/>
      <c r="G10" s="5"/>
      <c r="H10" s="5"/>
      <c r="I10" s="6"/>
    </row>
    <row r="11" spans="2:15" ht="14.25" customHeight="1">
      <c r="B11" s="9"/>
      <c r="C11" s="5"/>
      <c r="D11" s="5"/>
      <c r="E11" s="5"/>
      <c r="F11" s="5"/>
      <c r="G11" s="5"/>
      <c r="H11" s="5"/>
      <c r="I11" s="6"/>
    </row>
    <row r="12" spans="2:15" ht="6.95" customHeight="1">
      <c r="B12" s="9"/>
      <c r="C12" s="5"/>
      <c r="D12" s="5"/>
      <c r="E12" s="5"/>
      <c r="F12" s="5"/>
      <c r="G12" s="5"/>
      <c r="H12" s="5"/>
      <c r="I12" s="6"/>
    </row>
    <row r="13" spans="2:15">
      <c r="B13" s="10" t="s">
        <v>4</v>
      </c>
      <c r="C13" s="11"/>
      <c r="D13" s="11"/>
      <c r="E13" s="11"/>
      <c r="F13" s="11"/>
      <c r="G13" s="11"/>
      <c r="H13" s="11"/>
      <c r="I13" s="12"/>
    </row>
    <row r="14" spans="2:15">
      <c r="B14" s="13"/>
      <c r="C14" s="14"/>
      <c r="D14" s="14"/>
      <c r="E14" s="14"/>
      <c r="F14" s="14"/>
      <c r="G14" s="14"/>
      <c r="H14" s="14"/>
    </row>
    <row r="16" spans="2:15" ht="15">
      <c r="B16" s="24" t="s">
        <v>19</v>
      </c>
      <c r="C16" s="16"/>
      <c r="D16" s="16"/>
      <c r="E16" s="16"/>
      <c r="F16" s="16"/>
      <c r="G16" s="16"/>
      <c r="H16" s="16"/>
      <c r="I16" s="16"/>
      <c r="J16" s="16"/>
      <c r="K16" s="16"/>
      <c r="L16" s="16"/>
      <c r="M16" s="16"/>
      <c r="N16" s="16"/>
      <c r="O16" s="16"/>
    </row>
    <row r="17" spans="2:16" ht="17.25">
      <c r="B17" s="17" t="s">
        <v>5</v>
      </c>
      <c r="C17" s="17" t="s">
        <v>17</v>
      </c>
      <c r="D17" s="17" t="s">
        <v>16</v>
      </c>
      <c r="E17" s="17" t="s">
        <v>15</v>
      </c>
      <c r="F17" s="17" t="s">
        <v>14</v>
      </c>
      <c r="G17" s="17" t="s">
        <v>13</v>
      </c>
      <c r="H17" s="17" t="s">
        <v>12</v>
      </c>
      <c r="I17" s="17" t="s">
        <v>11</v>
      </c>
      <c r="J17" s="17" t="s">
        <v>18</v>
      </c>
      <c r="K17" s="17" t="s">
        <v>42</v>
      </c>
      <c r="L17" s="17" t="s">
        <v>31</v>
      </c>
      <c r="M17" s="17" t="s">
        <v>32</v>
      </c>
      <c r="N17" s="17" t="s">
        <v>33</v>
      </c>
      <c r="O17" s="17" t="s">
        <v>20</v>
      </c>
      <c r="P17" s="17" t="s">
        <v>35</v>
      </c>
    </row>
    <row r="18" spans="2:16" ht="15">
      <c r="B18" s="18" t="s">
        <v>8</v>
      </c>
      <c r="C18" s="19">
        <v>1123</v>
      </c>
      <c r="D18" s="19">
        <v>1179</v>
      </c>
      <c r="E18" s="19">
        <v>1223</v>
      </c>
      <c r="F18" s="19">
        <v>1290</v>
      </c>
      <c r="G18" s="19">
        <v>1403</v>
      </c>
      <c r="H18" s="19">
        <v>1334</v>
      </c>
      <c r="I18" s="19">
        <v>1465</v>
      </c>
      <c r="J18" s="19">
        <v>1455</v>
      </c>
      <c r="K18" s="35">
        <v>1440</v>
      </c>
      <c r="L18" s="19">
        <v>1620</v>
      </c>
      <c r="M18" s="19">
        <v>1691</v>
      </c>
      <c r="N18" s="19">
        <v>1755</v>
      </c>
      <c r="O18" s="19">
        <v>1755</v>
      </c>
      <c r="P18" s="19">
        <v>1755</v>
      </c>
    </row>
    <row r="19" spans="2:16" ht="15">
      <c r="B19" s="18" t="s">
        <v>36</v>
      </c>
      <c r="C19" s="19">
        <v>-574</v>
      </c>
      <c r="D19" s="19">
        <v>-476</v>
      </c>
      <c r="E19" s="19">
        <v>-305</v>
      </c>
      <c r="F19" s="19">
        <v>-253</v>
      </c>
      <c r="G19" s="19">
        <v>-99</v>
      </c>
      <c r="H19" s="19">
        <v>28</v>
      </c>
      <c r="I19" s="19">
        <v>-164</v>
      </c>
      <c r="J19" s="19">
        <v>-374</v>
      </c>
      <c r="K19" s="35">
        <f>-668-1</f>
        <v>-669</v>
      </c>
      <c r="L19" s="19">
        <v>-753</v>
      </c>
      <c r="M19" s="19">
        <v>-871</v>
      </c>
      <c r="N19" s="19">
        <v>-976</v>
      </c>
      <c r="O19" s="19">
        <v>-976</v>
      </c>
      <c r="P19" s="19">
        <v>-976</v>
      </c>
    </row>
    <row r="20" spans="2:16" ht="15">
      <c r="B20" s="18" t="s">
        <v>9</v>
      </c>
      <c r="C20" s="19">
        <v>-534</v>
      </c>
      <c r="D20" s="19">
        <v>-479</v>
      </c>
      <c r="E20" s="19">
        <v>-394</v>
      </c>
      <c r="F20" s="19">
        <v>-491</v>
      </c>
      <c r="G20" s="19">
        <v>-384</v>
      </c>
      <c r="H20" s="19">
        <v>-454</v>
      </c>
      <c r="I20" s="19">
        <v>-703</v>
      </c>
      <c r="J20" s="19">
        <v>-936</v>
      </c>
      <c r="K20" s="35">
        <v>-1148</v>
      </c>
      <c r="L20" s="19">
        <v>-1363</v>
      </c>
      <c r="M20" s="19">
        <v>-1561</v>
      </c>
      <c r="N20" s="19">
        <v>-1737</v>
      </c>
      <c r="O20" s="19">
        <v>-1737</v>
      </c>
      <c r="P20" s="19">
        <v>-1737</v>
      </c>
    </row>
    <row r="21" spans="2:16" ht="37.5">
      <c r="B21" s="20" t="s">
        <v>21</v>
      </c>
      <c r="C21" s="19">
        <v>35</v>
      </c>
      <c r="D21" s="19">
        <v>31</v>
      </c>
      <c r="E21" s="19">
        <v>-2</v>
      </c>
      <c r="F21" s="19">
        <v>-23</v>
      </c>
      <c r="G21" s="19">
        <v>-25</v>
      </c>
      <c r="H21" s="19">
        <v>-35</v>
      </c>
      <c r="I21" s="19">
        <v>-34</v>
      </c>
      <c r="J21" s="19">
        <v>-36</v>
      </c>
      <c r="K21" s="35">
        <v>0</v>
      </c>
      <c r="L21" s="19">
        <v>-35</v>
      </c>
      <c r="M21" s="19">
        <v>-37</v>
      </c>
      <c r="N21" s="19">
        <v>-37</v>
      </c>
      <c r="O21" s="19">
        <v>-37</v>
      </c>
      <c r="P21" s="19">
        <v>-37</v>
      </c>
    </row>
    <row r="22" spans="2:16" ht="17.25">
      <c r="B22" s="21" t="s">
        <v>27</v>
      </c>
      <c r="C22" s="22">
        <f>SUM(C18:C21)</f>
        <v>50</v>
      </c>
      <c r="D22" s="22">
        <f t="shared" ref="D22:O22" si="0">SUM(D18:D21)</f>
        <v>255</v>
      </c>
      <c r="E22" s="22">
        <f t="shared" si="0"/>
        <v>522</v>
      </c>
      <c r="F22" s="22">
        <f t="shared" si="0"/>
        <v>523</v>
      </c>
      <c r="G22" s="22">
        <f t="shared" si="0"/>
        <v>895</v>
      </c>
      <c r="H22" s="22">
        <f t="shared" si="0"/>
        <v>873</v>
      </c>
      <c r="I22" s="22">
        <f t="shared" si="0"/>
        <v>564</v>
      </c>
      <c r="J22" s="22">
        <f>SUM(J18:J21)+1</f>
        <v>110</v>
      </c>
      <c r="K22" s="22">
        <f>SUM(K18:K21)</f>
        <v>-377</v>
      </c>
      <c r="L22" s="22">
        <f t="shared" si="0"/>
        <v>-531</v>
      </c>
      <c r="M22" s="22">
        <f t="shared" si="0"/>
        <v>-778</v>
      </c>
      <c r="N22" s="22">
        <f t="shared" si="0"/>
        <v>-995</v>
      </c>
      <c r="O22" s="22">
        <f t="shared" si="0"/>
        <v>-995</v>
      </c>
      <c r="P22" s="22">
        <f t="shared" ref="P22" si="1">SUM(P18:P21)</f>
        <v>-995</v>
      </c>
    </row>
    <row r="23" spans="2:16" ht="15">
      <c r="B23" s="23"/>
      <c r="C23" s="19"/>
      <c r="D23" s="19"/>
      <c r="E23" s="19"/>
      <c r="F23" s="19"/>
      <c r="G23" s="19"/>
      <c r="H23" s="19"/>
      <c r="I23" s="19"/>
      <c r="J23" s="19"/>
      <c r="K23" s="35"/>
      <c r="L23" s="19"/>
      <c r="M23" s="19"/>
      <c r="N23" s="19"/>
      <c r="O23" s="19"/>
      <c r="P23" s="19"/>
    </row>
    <row r="24" spans="2:16" ht="15">
      <c r="B24" s="18" t="s">
        <v>22</v>
      </c>
      <c r="C24" s="19">
        <f>-ROUND('[1]OTPP expense &amp; Liability'!U27,0)</f>
        <v>1073</v>
      </c>
      <c r="D24" s="19">
        <f>-ROUND('[1]OTPP expense &amp; Liability'!V27,0)</f>
        <v>1246</v>
      </c>
      <c r="E24" s="19">
        <f>-ROUND('[1]OTPP expense &amp; Liability'!W27,0)</f>
        <v>1318</v>
      </c>
      <c r="F24" s="19">
        <f>-ROUND('[1]OTPP expense &amp; Liability'!X27,0)</f>
        <v>1346</v>
      </c>
      <c r="G24" s="19">
        <f>-ROUND('[1]OTPP expense &amp; Liability'!Y27,0)</f>
        <v>1396</v>
      </c>
      <c r="H24" s="19">
        <f>-ROUND('[1]OTPP expense &amp; Liability'!Z27,0)</f>
        <v>1466</v>
      </c>
      <c r="I24" s="19">
        <f>-ROUND('[1]OTPP expense &amp; Liability'!AA27,0)</f>
        <v>1531</v>
      </c>
      <c r="J24" s="19">
        <f>-ROUND('[1]OTPP expense &amp; Liability'!AB27,0)-1</f>
        <v>1600</v>
      </c>
      <c r="K24" s="35">
        <f>-ROUND('[1]OTPP expense &amp; Liability'!AC27,0)</f>
        <v>1643</v>
      </c>
      <c r="L24" s="19">
        <f>-ROUND('[1]OTPP expense &amp; Liability'!AD27,0)</f>
        <v>1707</v>
      </c>
      <c r="M24" s="19">
        <f>-ROUND('[1]OTPP expense &amp; Liability'!AE27,0)</f>
        <v>1773</v>
      </c>
      <c r="N24" s="19">
        <f>-ROUND('[1]OTPP expense &amp; Liability'!AF27,0)</f>
        <v>1831</v>
      </c>
      <c r="O24" s="19">
        <f>N24</f>
        <v>1831</v>
      </c>
      <c r="P24" s="19">
        <f>O24</f>
        <v>1831</v>
      </c>
    </row>
    <row r="25" spans="2:16" ht="15">
      <c r="B25" s="23"/>
      <c r="C25" s="19"/>
      <c r="D25" s="19"/>
      <c r="E25" s="19"/>
      <c r="F25" s="19"/>
      <c r="G25" s="19"/>
      <c r="H25" s="19"/>
      <c r="I25" s="19"/>
      <c r="J25" s="19"/>
      <c r="K25" s="19"/>
      <c r="L25" s="19"/>
      <c r="M25" s="19"/>
      <c r="N25" s="19"/>
      <c r="O25" s="19"/>
      <c r="P25" s="19"/>
    </row>
    <row r="26" spans="2:16" ht="24.75" customHeight="1">
      <c r="B26" s="37" t="s">
        <v>29</v>
      </c>
      <c r="C26" s="38"/>
      <c r="D26" s="38"/>
      <c r="E26" s="38"/>
      <c r="F26" s="38"/>
      <c r="G26" s="38"/>
      <c r="H26" s="38"/>
      <c r="I26" s="38"/>
      <c r="J26" s="38"/>
      <c r="K26" s="38"/>
      <c r="L26" s="38"/>
      <c r="M26" s="38"/>
      <c r="N26" s="38"/>
      <c r="O26" s="38"/>
    </row>
    <row r="27" spans="2:16" ht="15">
      <c r="B27" s="39" t="s">
        <v>43</v>
      </c>
      <c r="C27" s="40"/>
      <c r="D27" s="40"/>
      <c r="E27" s="40"/>
      <c r="F27" s="40"/>
      <c r="G27" s="40"/>
      <c r="H27" s="40"/>
      <c r="I27" s="40"/>
      <c r="J27" s="40"/>
      <c r="K27" s="40"/>
      <c r="L27" s="40"/>
      <c r="M27" s="40"/>
      <c r="N27" s="40"/>
      <c r="O27" s="40"/>
    </row>
    <row r="28" spans="2:16">
      <c r="B28" s="25" t="s">
        <v>23</v>
      </c>
      <c r="C28" s="16"/>
      <c r="D28" s="16"/>
      <c r="E28" s="16"/>
      <c r="F28" s="16"/>
      <c r="G28" s="16"/>
      <c r="H28" s="16"/>
      <c r="I28" s="16"/>
      <c r="J28" s="16"/>
      <c r="K28" s="16"/>
      <c r="L28" s="16"/>
      <c r="M28" s="16"/>
      <c r="N28" s="16"/>
      <c r="O28" s="16"/>
    </row>
    <row r="29" spans="2:16">
      <c r="B29" s="25" t="s">
        <v>24</v>
      </c>
      <c r="C29" s="16"/>
      <c r="D29" s="16"/>
      <c r="E29" s="16"/>
      <c r="F29" s="16"/>
      <c r="G29" s="16"/>
      <c r="H29" s="16"/>
      <c r="I29" s="16"/>
      <c r="J29" s="16"/>
      <c r="K29" s="16"/>
      <c r="L29" s="16"/>
      <c r="M29" s="16"/>
      <c r="N29" s="16"/>
      <c r="O29" s="16"/>
    </row>
    <row r="30" spans="2:16">
      <c r="B30" s="25" t="s">
        <v>34</v>
      </c>
      <c r="C30" s="16"/>
      <c r="D30" s="16"/>
      <c r="E30" s="16"/>
      <c r="F30" s="16"/>
      <c r="G30" s="16"/>
      <c r="H30" s="16"/>
      <c r="I30" s="16"/>
      <c r="J30" s="16"/>
      <c r="K30" s="16"/>
      <c r="L30" s="16"/>
      <c r="M30" s="16"/>
      <c r="N30" s="16"/>
      <c r="O30" s="16"/>
    </row>
    <row r="32" spans="2:16" ht="15">
      <c r="B32" s="24" t="s">
        <v>25</v>
      </c>
      <c r="C32" s="16"/>
      <c r="D32" s="16"/>
      <c r="E32" s="16"/>
      <c r="F32" s="16"/>
      <c r="G32" s="16"/>
      <c r="H32" s="16"/>
      <c r="I32" s="16"/>
      <c r="J32" s="16"/>
      <c r="K32" s="16"/>
      <c r="L32" s="16"/>
      <c r="M32" s="16"/>
      <c r="N32" s="16"/>
      <c r="O32" s="16"/>
    </row>
    <row r="33" spans="2:16" ht="17.25">
      <c r="B33" s="17" t="s">
        <v>5</v>
      </c>
      <c r="C33" s="17" t="s">
        <v>17</v>
      </c>
      <c r="D33" s="17" t="s">
        <v>16</v>
      </c>
      <c r="E33" s="17" t="s">
        <v>15</v>
      </c>
      <c r="F33" s="17" t="s">
        <v>14</v>
      </c>
      <c r="G33" s="17" t="s">
        <v>13</v>
      </c>
      <c r="H33" s="17" t="s">
        <v>12</v>
      </c>
      <c r="I33" s="17" t="s">
        <v>11</v>
      </c>
      <c r="J33" s="17" t="s">
        <v>18</v>
      </c>
      <c r="K33" s="17" t="s">
        <v>42</v>
      </c>
      <c r="L33" s="17" t="s">
        <v>31</v>
      </c>
      <c r="M33" s="17" t="s">
        <v>32</v>
      </c>
      <c r="N33" s="17" t="s">
        <v>33</v>
      </c>
      <c r="O33" s="17" t="s">
        <v>20</v>
      </c>
      <c r="P33" s="17" t="s">
        <v>35</v>
      </c>
    </row>
    <row r="34" spans="2:16" ht="15">
      <c r="B34" s="18" t="s">
        <v>8</v>
      </c>
      <c r="C34" s="19">
        <v>190</v>
      </c>
      <c r="D34" s="19">
        <v>197</v>
      </c>
      <c r="E34" s="19">
        <v>208</v>
      </c>
      <c r="F34" s="19">
        <v>211</v>
      </c>
      <c r="G34" s="19">
        <v>215</v>
      </c>
      <c r="H34" s="19">
        <v>214</v>
      </c>
      <c r="I34" s="19">
        <v>214</v>
      </c>
      <c r="J34" s="19">
        <v>207</v>
      </c>
      <c r="K34" s="35">
        <v>197</v>
      </c>
      <c r="L34" s="19">
        <v>219</v>
      </c>
      <c r="M34" s="19">
        <v>223</v>
      </c>
      <c r="N34" s="19">
        <v>229</v>
      </c>
      <c r="O34" s="19">
        <v>229</v>
      </c>
      <c r="P34" s="19">
        <v>229</v>
      </c>
    </row>
    <row r="35" spans="2:16" ht="15">
      <c r="B35" s="18" t="s">
        <v>36</v>
      </c>
      <c r="C35" s="19">
        <v>-77</v>
      </c>
      <c r="D35" s="19">
        <v>-46</v>
      </c>
      <c r="E35" s="19">
        <v>-13</v>
      </c>
      <c r="F35" s="19">
        <v>15</v>
      </c>
      <c r="G35" s="19">
        <v>69</v>
      </c>
      <c r="H35" s="19">
        <v>97</v>
      </c>
      <c r="I35" s="19">
        <v>48</v>
      </c>
      <c r="J35" s="19">
        <v>26</v>
      </c>
      <c r="K35" s="35">
        <v>-5</v>
      </c>
      <c r="L35" s="19">
        <v>-2</v>
      </c>
      <c r="M35" s="19">
        <v>-3</v>
      </c>
      <c r="N35" s="19">
        <v>19</v>
      </c>
      <c r="O35" s="19">
        <v>19</v>
      </c>
      <c r="P35" s="19">
        <v>19</v>
      </c>
    </row>
    <row r="36" spans="2:16" ht="15">
      <c r="B36" s="18" t="s">
        <v>9</v>
      </c>
      <c r="C36" s="19">
        <v>-70</v>
      </c>
      <c r="D36" s="19">
        <v>-62</v>
      </c>
      <c r="E36" s="19">
        <v>-44</v>
      </c>
      <c r="F36" s="19">
        <v>-32</v>
      </c>
      <c r="G36" s="19">
        <v>-19</v>
      </c>
      <c r="H36" s="19">
        <v>-4</v>
      </c>
      <c r="I36" s="19">
        <v>-29</v>
      </c>
      <c r="J36" s="19">
        <v>-42</v>
      </c>
      <c r="K36" s="35">
        <v>-55</v>
      </c>
      <c r="L36" s="19">
        <v>-57</v>
      </c>
      <c r="M36" s="19">
        <v>-72</v>
      </c>
      <c r="N36" s="19">
        <v>-83</v>
      </c>
      <c r="O36" s="19">
        <v>-83</v>
      </c>
      <c r="P36" s="19">
        <v>-83</v>
      </c>
    </row>
    <row r="37" spans="2:16" ht="37.5">
      <c r="B37" s="20" t="s">
        <v>26</v>
      </c>
      <c r="C37" s="19">
        <v>11</v>
      </c>
      <c r="D37" s="19">
        <v>10</v>
      </c>
      <c r="E37" s="19">
        <v>6</v>
      </c>
      <c r="F37" s="19">
        <v>4</v>
      </c>
      <c r="G37" s="19">
        <v>-4</v>
      </c>
      <c r="H37" s="19">
        <v>-13</v>
      </c>
      <c r="I37" s="19">
        <v>-14</v>
      </c>
      <c r="J37" s="19">
        <v>-14</v>
      </c>
      <c r="K37" s="35">
        <v>-3</v>
      </c>
      <c r="L37" s="19">
        <v>-14</v>
      </c>
      <c r="M37" s="19">
        <v>-10</v>
      </c>
      <c r="N37" s="19">
        <v>-9</v>
      </c>
      <c r="O37" s="19">
        <v>-9</v>
      </c>
      <c r="P37" s="19">
        <v>-9</v>
      </c>
    </row>
    <row r="38" spans="2:16" ht="17.25">
      <c r="B38" s="21" t="s">
        <v>28</v>
      </c>
      <c r="C38" s="22">
        <f>SUM(C34:C37)</f>
        <v>54</v>
      </c>
      <c r="D38" s="22">
        <f t="shared" ref="D38:O38" si="2">SUM(D34:D37)</f>
        <v>99</v>
      </c>
      <c r="E38" s="22">
        <f t="shared" si="2"/>
        <v>157</v>
      </c>
      <c r="F38" s="22">
        <f t="shared" si="2"/>
        <v>198</v>
      </c>
      <c r="G38" s="22">
        <f t="shared" si="2"/>
        <v>261</v>
      </c>
      <c r="H38" s="22">
        <f t="shared" si="2"/>
        <v>294</v>
      </c>
      <c r="I38" s="22">
        <f t="shared" si="2"/>
        <v>219</v>
      </c>
      <c r="J38" s="22">
        <f>SUM(J34:J37)+1</f>
        <v>178</v>
      </c>
      <c r="K38" s="22">
        <f>SUM(K34:K37)</f>
        <v>134</v>
      </c>
      <c r="L38" s="22">
        <f t="shared" si="2"/>
        <v>146</v>
      </c>
      <c r="M38" s="22">
        <f t="shared" si="2"/>
        <v>138</v>
      </c>
      <c r="N38" s="22">
        <f t="shared" si="2"/>
        <v>156</v>
      </c>
      <c r="O38" s="22">
        <f t="shared" si="2"/>
        <v>156</v>
      </c>
      <c r="P38" s="22">
        <f t="shared" ref="P38" si="3">SUM(P34:P37)</f>
        <v>156</v>
      </c>
    </row>
    <row r="39" spans="2:16" ht="15">
      <c r="B39" s="23"/>
      <c r="C39" s="19"/>
      <c r="D39" s="19"/>
      <c r="E39" s="19"/>
      <c r="F39" s="19"/>
      <c r="G39" s="19"/>
      <c r="H39" s="19"/>
      <c r="I39" s="19"/>
      <c r="J39" s="19"/>
      <c r="K39" s="35"/>
      <c r="L39" s="19"/>
      <c r="M39" s="19"/>
      <c r="N39" s="19"/>
      <c r="O39" s="19"/>
      <c r="P39" s="19"/>
    </row>
    <row r="40" spans="2:16" ht="15">
      <c r="B40" s="18" t="s">
        <v>22</v>
      </c>
      <c r="C40" s="19">
        <v>157</v>
      </c>
      <c r="D40" s="19">
        <v>157</v>
      </c>
      <c r="E40" s="19">
        <v>184</v>
      </c>
      <c r="F40" s="19">
        <v>212</v>
      </c>
      <c r="G40" s="19">
        <v>231</v>
      </c>
      <c r="H40" s="19">
        <v>219</v>
      </c>
      <c r="I40" s="19">
        <v>218</v>
      </c>
      <c r="J40" s="19">
        <v>214</v>
      </c>
      <c r="K40" s="35">
        <v>237</v>
      </c>
      <c r="L40" s="19">
        <v>223</v>
      </c>
      <c r="M40" s="19">
        <v>227</v>
      </c>
      <c r="N40" s="19">
        <v>233</v>
      </c>
      <c r="O40" s="19">
        <v>233</v>
      </c>
      <c r="P40" s="19">
        <f>O40</f>
        <v>233</v>
      </c>
    </row>
    <row r="41" spans="2:16" ht="15">
      <c r="B41" s="23"/>
      <c r="C41" s="19"/>
      <c r="D41" s="19"/>
      <c r="E41" s="19"/>
      <c r="F41" s="19"/>
      <c r="G41" s="19"/>
      <c r="H41" s="19"/>
      <c r="I41" s="19"/>
      <c r="J41" s="19"/>
      <c r="K41" s="19"/>
      <c r="L41" s="19"/>
      <c r="M41" s="19"/>
      <c r="N41" s="19"/>
      <c r="O41" s="19"/>
      <c r="P41" s="19"/>
    </row>
    <row r="42" spans="2:16" ht="25.5" customHeight="1">
      <c r="B42" s="37" t="s">
        <v>30</v>
      </c>
      <c r="C42" s="38"/>
      <c r="D42" s="38"/>
      <c r="E42" s="38"/>
      <c r="F42" s="38"/>
      <c r="G42" s="38"/>
      <c r="H42" s="38"/>
      <c r="I42" s="38"/>
      <c r="J42" s="38"/>
      <c r="K42" s="38"/>
      <c r="L42" s="38"/>
      <c r="M42" s="38"/>
      <c r="N42" s="38"/>
      <c r="O42" s="38"/>
    </row>
    <row r="43" spans="2:16" ht="15">
      <c r="B43" s="39" t="s">
        <v>43</v>
      </c>
      <c r="C43" s="40"/>
      <c r="D43" s="40"/>
      <c r="E43" s="40"/>
      <c r="F43" s="40"/>
      <c r="G43" s="40"/>
      <c r="H43" s="40"/>
      <c r="I43" s="40"/>
      <c r="J43" s="40"/>
      <c r="K43" s="40"/>
      <c r="L43" s="40"/>
      <c r="M43" s="40"/>
      <c r="N43" s="40"/>
      <c r="O43" s="40"/>
    </row>
    <row r="44" spans="2:16">
      <c r="B44" s="25" t="s">
        <v>23</v>
      </c>
      <c r="C44" s="16"/>
      <c r="D44" s="16"/>
      <c r="E44" s="16"/>
      <c r="F44" s="16"/>
      <c r="G44" s="16"/>
      <c r="H44" s="16"/>
      <c r="I44" s="16"/>
      <c r="J44" s="16"/>
      <c r="K44" s="16"/>
      <c r="L44" s="16"/>
      <c r="M44" s="16"/>
      <c r="N44" s="16"/>
      <c r="O44" s="16"/>
    </row>
    <row r="45" spans="2:16">
      <c r="B45" s="25" t="s">
        <v>24</v>
      </c>
      <c r="C45" s="16"/>
      <c r="D45" s="16"/>
      <c r="E45" s="16"/>
      <c r="F45" s="16"/>
      <c r="G45" s="16"/>
      <c r="H45" s="16"/>
      <c r="I45" s="16"/>
      <c r="J45" s="16"/>
      <c r="K45" s="16"/>
      <c r="L45" s="16"/>
      <c r="M45" s="16"/>
      <c r="N45" s="16"/>
      <c r="O45" s="16"/>
    </row>
    <row r="46" spans="2:16">
      <c r="B46" s="25" t="s">
        <v>34</v>
      </c>
    </row>
  </sheetData>
  <mergeCells count="4">
    <mergeCell ref="B26:O26"/>
    <mergeCell ref="B42:O42"/>
    <mergeCell ref="B27:O27"/>
    <mergeCell ref="B43:O43"/>
  </mergeCells>
  <pageMargins left="0.70866141732283472" right="0.70866141732283472" top="0.74803149606299213" bottom="0.74803149606299213" header="0.31496062992125984" footer="0.31496062992125984"/>
  <pageSetup paperSize="5" scale="66"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40"/>
  <sheetViews>
    <sheetView topLeftCell="A19" workbookViewId="0">
      <selection activeCell="K22" sqref="K22"/>
    </sheetView>
  </sheetViews>
  <sheetFormatPr defaultColWidth="9.140625" defaultRowHeight="14.25"/>
  <cols>
    <col min="1" max="1" width="3.5703125" style="1" customWidth="1"/>
    <col min="2" max="2" width="41.85546875" style="1" customWidth="1"/>
    <col min="3" max="8" width="14.140625" style="1" customWidth="1"/>
    <col min="9" max="9" width="15.7109375" style="1" customWidth="1"/>
    <col min="10" max="15" width="14.140625" style="1" customWidth="1"/>
    <col min="16" max="16384" width="9.140625" style="1"/>
  </cols>
  <sheetData>
    <row r="2" spans="2:15" ht="15.75">
      <c r="B2" s="15"/>
      <c r="C2" s="2"/>
      <c r="D2" s="2"/>
      <c r="E2" s="2"/>
      <c r="F2" s="2"/>
      <c r="G2" s="2"/>
      <c r="H2" s="2"/>
      <c r="I2" s="3"/>
    </row>
    <row r="3" spans="2:15" ht="15.75">
      <c r="B3" s="4" t="s">
        <v>6</v>
      </c>
      <c r="C3" s="5"/>
      <c r="D3" s="5"/>
      <c r="E3" s="5"/>
      <c r="F3" s="5"/>
      <c r="G3" s="5"/>
      <c r="H3" s="5"/>
      <c r="I3" s="6"/>
    </row>
    <row r="4" spans="2:15" ht="15">
      <c r="B4" s="7"/>
      <c r="C4" s="5"/>
      <c r="D4" s="5"/>
      <c r="E4" s="5"/>
      <c r="F4" s="5"/>
      <c r="G4" s="5"/>
      <c r="H4" s="5"/>
      <c r="I4" s="6"/>
    </row>
    <row r="5" spans="2:15" ht="15">
      <c r="B5" s="8" t="s">
        <v>3</v>
      </c>
      <c r="C5" s="5"/>
      <c r="D5" s="5"/>
      <c r="E5" s="5"/>
      <c r="F5" s="5"/>
      <c r="G5" s="5"/>
      <c r="H5" s="5"/>
      <c r="I5" s="6"/>
    </row>
    <row r="6" spans="2:15" ht="6.95" customHeight="1">
      <c r="B6" s="8"/>
      <c r="C6" s="5"/>
      <c r="D6" s="5"/>
      <c r="E6" s="5"/>
      <c r="F6" s="5"/>
      <c r="G6" s="5"/>
      <c r="H6" s="5"/>
      <c r="I6" s="6"/>
    </row>
    <row r="7" spans="2:15">
      <c r="B7" s="9" t="s">
        <v>7</v>
      </c>
      <c r="C7" s="5"/>
      <c r="D7" s="5"/>
      <c r="E7" s="5"/>
      <c r="F7" s="5"/>
      <c r="G7" s="5"/>
      <c r="H7" s="5"/>
      <c r="I7" s="6"/>
    </row>
    <row r="8" spans="2:15" ht="6.95" customHeight="1">
      <c r="B8" s="9"/>
      <c r="C8" s="5"/>
      <c r="D8" s="5"/>
      <c r="E8" s="5"/>
      <c r="F8" s="5"/>
      <c r="G8" s="5"/>
      <c r="H8" s="5"/>
      <c r="I8" s="6"/>
    </row>
    <row r="9" spans="2:15" ht="15">
      <c r="B9" s="9" t="s">
        <v>10</v>
      </c>
      <c r="C9" s="5"/>
      <c r="D9" s="5"/>
      <c r="E9" s="5"/>
      <c r="F9" s="5"/>
      <c r="G9" s="5"/>
      <c r="H9" s="5"/>
      <c r="I9" s="6"/>
    </row>
    <row r="10" spans="2:15" ht="6.95" customHeight="1">
      <c r="B10" s="9"/>
      <c r="C10" s="5"/>
      <c r="D10" s="5"/>
      <c r="E10" s="5"/>
      <c r="F10" s="5"/>
      <c r="G10" s="5"/>
      <c r="H10" s="5"/>
      <c r="I10" s="6"/>
    </row>
    <row r="11" spans="2:15" ht="14.25" customHeight="1">
      <c r="B11" s="9"/>
      <c r="C11" s="5"/>
      <c r="D11" s="5"/>
      <c r="E11" s="5"/>
      <c r="F11" s="5"/>
      <c r="G11" s="5"/>
      <c r="H11" s="5"/>
      <c r="I11" s="6"/>
    </row>
    <row r="12" spans="2:15" ht="6.95" customHeight="1">
      <c r="B12" s="9"/>
      <c r="C12" s="5"/>
      <c r="D12" s="5"/>
      <c r="E12" s="5"/>
      <c r="F12" s="5"/>
      <c r="G12" s="5"/>
      <c r="H12" s="5"/>
      <c r="I12" s="6"/>
    </row>
    <row r="13" spans="2:15">
      <c r="B13" s="10" t="s">
        <v>4</v>
      </c>
      <c r="C13" s="11"/>
      <c r="D13" s="11"/>
      <c r="E13" s="11"/>
      <c r="F13" s="11"/>
      <c r="G13" s="11"/>
      <c r="H13" s="11"/>
      <c r="I13" s="12"/>
    </row>
    <row r="14" spans="2:15">
      <c r="B14" s="13"/>
      <c r="C14" s="14"/>
      <c r="D14" s="14"/>
      <c r="E14" s="14"/>
      <c r="F14" s="14"/>
      <c r="G14" s="14"/>
      <c r="H14" s="14"/>
    </row>
    <row r="16" spans="2:15" ht="15">
      <c r="B16" s="24" t="s">
        <v>19</v>
      </c>
      <c r="C16" s="16"/>
      <c r="D16" s="16"/>
      <c r="E16" s="16"/>
      <c r="F16" s="16"/>
      <c r="G16" s="16"/>
      <c r="H16" s="16"/>
      <c r="I16" s="16"/>
      <c r="J16" s="16"/>
      <c r="K16" s="16"/>
      <c r="L16" s="16"/>
      <c r="M16" s="16"/>
      <c r="N16" s="16"/>
      <c r="O16" s="16"/>
    </row>
    <row r="17" spans="2:15" ht="15">
      <c r="B17" s="17" t="s">
        <v>5</v>
      </c>
      <c r="C17" s="17" t="s">
        <v>17</v>
      </c>
      <c r="D17" s="17" t="s">
        <v>16</v>
      </c>
      <c r="E17" s="17" t="s">
        <v>15</v>
      </c>
      <c r="F17" s="17" t="s">
        <v>14</v>
      </c>
      <c r="G17" s="17" t="s">
        <v>13</v>
      </c>
      <c r="H17" s="17" t="s">
        <v>12</v>
      </c>
      <c r="I17" s="17" t="s">
        <v>11</v>
      </c>
      <c r="J17" s="17" t="s">
        <v>18</v>
      </c>
      <c r="K17" s="17" t="s">
        <v>51</v>
      </c>
      <c r="L17" s="17" t="s">
        <v>50</v>
      </c>
      <c r="M17" s="17" t="s">
        <v>49</v>
      </c>
      <c r="N17" s="17" t="s">
        <v>48</v>
      </c>
      <c r="O17" s="17" t="s">
        <v>20</v>
      </c>
    </row>
    <row r="18" spans="2:15" ht="15">
      <c r="B18" s="18" t="s">
        <v>8</v>
      </c>
      <c r="C18" s="19">
        <v>1123</v>
      </c>
      <c r="D18" s="19">
        <v>1179</v>
      </c>
      <c r="E18" s="19">
        <v>1223</v>
      </c>
      <c r="F18" s="19">
        <v>1290</v>
      </c>
      <c r="G18" s="19">
        <v>1403</v>
      </c>
      <c r="H18" s="19">
        <v>1334</v>
      </c>
      <c r="I18" s="19">
        <v>1465</v>
      </c>
      <c r="J18" s="19">
        <v>1455</v>
      </c>
      <c r="K18" s="19">
        <v>1471</v>
      </c>
      <c r="L18" s="19">
        <v>1620</v>
      </c>
      <c r="M18" s="19">
        <v>1691</v>
      </c>
      <c r="N18" s="19">
        <v>1755</v>
      </c>
      <c r="O18" s="19">
        <v>1755</v>
      </c>
    </row>
    <row r="19" spans="2:15" ht="15">
      <c r="B19" s="18" t="s">
        <v>47</v>
      </c>
      <c r="C19" s="19">
        <v>-574</v>
      </c>
      <c r="D19" s="19">
        <v>-476</v>
      </c>
      <c r="E19" s="19">
        <v>-305</v>
      </c>
      <c r="F19" s="19">
        <v>-253</v>
      </c>
      <c r="G19" s="19">
        <v>-99</v>
      </c>
      <c r="H19" s="19">
        <v>28</v>
      </c>
      <c r="I19" s="19">
        <v>-164</v>
      </c>
      <c r="J19" s="19">
        <v>-374</v>
      </c>
      <c r="K19" s="19">
        <v>-682</v>
      </c>
      <c r="L19" s="19">
        <v>-753</v>
      </c>
      <c r="M19" s="19">
        <v>-871</v>
      </c>
      <c r="N19" s="19">
        <v>-976</v>
      </c>
      <c r="O19" s="19">
        <v>-976</v>
      </c>
    </row>
    <row r="20" spans="2:15" ht="15">
      <c r="B20" s="18" t="s">
        <v>9</v>
      </c>
      <c r="C20" s="19">
        <v>-534</v>
      </c>
      <c r="D20" s="19">
        <v>-479</v>
      </c>
      <c r="E20" s="19">
        <v>-394</v>
      </c>
      <c r="F20" s="19">
        <v>-491</v>
      </c>
      <c r="G20" s="19">
        <v>-384</v>
      </c>
      <c r="H20" s="19">
        <v>-454</v>
      </c>
      <c r="I20" s="19">
        <v>-703</v>
      </c>
      <c r="J20" s="19">
        <v>-936</v>
      </c>
      <c r="K20" s="19">
        <v>-1255</v>
      </c>
      <c r="L20" s="19">
        <v>-1363</v>
      </c>
      <c r="M20" s="19">
        <v>-1561</v>
      </c>
      <c r="N20" s="19">
        <v>-1737</v>
      </c>
      <c r="O20" s="19">
        <v>-1737</v>
      </c>
    </row>
    <row r="21" spans="2:15" ht="37.5">
      <c r="B21" s="20" t="s">
        <v>21</v>
      </c>
      <c r="C21" s="19">
        <v>35</v>
      </c>
      <c r="D21" s="19">
        <v>31</v>
      </c>
      <c r="E21" s="19">
        <v>-2</v>
      </c>
      <c r="F21" s="19">
        <v>-23</v>
      </c>
      <c r="G21" s="19">
        <v>-25</v>
      </c>
      <c r="H21" s="19">
        <v>-35</v>
      </c>
      <c r="I21" s="19">
        <v>-34</v>
      </c>
      <c r="J21" s="19">
        <v>-36</v>
      </c>
      <c r="K21" s="19">
        <v>-35</v>
      </c>
      <c r="L21" s="19">
        <v>-35</v>
      </c>
      <c r="M21" s="19">
        <v>-37</v>
      </c>
      <c r="N21" s="19">
        <v>-37</v>
      </c>
      <c r="O21" s="19">
        <v>-37</v>
      </c>
    </row>
    <row r="22" spans="2:15" ht="15">
      <c r="B22" s="21" t="s">
        <v>46</v>
      </c>
      <c r="C22" s="22">
        <f t="shared" ref="C22:I22" si="0">SUM(C18:C21)</f>
        <v>50</v>
      </c>
      <c r="D22" s="22">
        <f t="shared" si="0"/>
        <v>255</v>
      </c>
      <c r="E22" s="22">
        <f t="shared" si="0"/>
        <v>522</v>
      </c>
      <c r="F22" s="22">
        <f t="shared" si="0"/>
        <v>523</v>
      </c>
      <c r="G22" s="22">
        <f t="shared" si="0"/>
        <v>895</v>
      </c>
      <c r="H22" s="22">
        <f t="shared" si="0"/>
        <v>873</v>
      </c>
      <c r="I22" s="22">
        <f t="shared" si="0"/>
        <v>564</v>
      </c>
      <c r="J22" s="22">
        <f>SUM(J18:J21)+1</f>
        <v>110</v>
      </c>
      <c r="K22" s="22">
        <f>SUM(K18:K21)-1</f>
        <v>-502</v>
      </c>
      <c r="L22" s="22">
        <f>SUM(L18:L21)</f>
        <v>-531</v>
      </c>
      <c r="M22" s="22">
        <f>SUM(M18:M21)</f>
        <v>-778</v>
      </c>
      <c r="N22" s="22">
        <f>SUM(N18:N21)</f>
        <v>-995</v>
      </c>
      <c r="O22" s="22">
        <f>SUM(O18:O21)</f>
        <v>-995</v>
      </c>
    </row>
    <row r="23" spans="2:15" ht="15">
      <c r="B23" s="23"/>
      <c r="C23" s="19"/>
      <c r="D23" s="19"/>
      <c r="E23" s="19"/>
      <c r="F23" s="19"/>
      <c r="G23" s="19"/>
      <c r="H23" s="19"/>
      <c r="I23" s="19"/>
      <c r="J23" s="19"/>
      <c r="K23" s="19"/>
      <c r="L23" s="19"/>
      <c r="M23" s="19"/>
      <c r="N23" s="19"/>
      <c r="O23" s="19"/>
    </row>
    <row r="24" spans="2:15" ht="15">
      <c r="B24" s="18" t="s">
        <v>22</v>
      </c>
      <c r="C24" s="19">
        <f>-ROUND('[2]OTPP expense &amp; Liability'!U27,0)</f>
        <v>1073</v>
      </c>
      <c r="D24" s="19">
        <f>-ROUND('[2]OTPP expense &amp; Liability'!V27,0)</f>
        <v>1246</v>
      </c>
      <c r="E24" s="19">
        <f>-ROUND('[2]OTPP expense &amp; Liability'!W27,0)</f>
        <v>1318</v>
      </c>
      <c r="F24" s="19">
        <f>-ROUND('[2]OTPP expense &amp; Liability'!X27,0)</f>
        <v>1346</v>
      </c>
      <c r="G24" s="19">
        <f>-ROUND('[2]OTPP expense &amp; Liability'!Y27,0)</f>
        <v>1396</v>
      </c>
      <c r="H24" s="19">
        <f>-ROUND('[2]OTPP expense &amp; Liability'!Z27,0)</f>
        <v>1466</v>
      </c>
      <c r="I24" s="19">
        <f>-ROUND('[2]OTPP expense &amp; Liability'!AA27,0)</f>
        <v>1531</v>
      </c>
      <c r="J24" s="19">
        <f>-ROUND('[2]OTPP expense &amp; Liability'!AB27,0)-1</f>
        <v>1600</v>
      </c>
      <c r="K24" s="19">
        <f>-ROUND('[2]OTPP expense &amp; Liability'!AC27,0)</f>
        <v>1643</v>
      </c>
      <c r="L24" s="19">
        <f>-ROUND('[2]OTPP expense &amp; Liability'!AD27,0)</f>
        <v>1707</v>
      </c>
      <c r="M24" s="19">
        <f>-ROUND('[2]OTPP expense &amp; Liability'!AE27,0)</f>
        <v>1773</v>
      </c>
      <c r="N24" s="19">
        <f>-ROUND('[2]OTPP expense &amp; Liability'!AF27,0)</f>
        <v>1831</v>
      </c>
      <c r="O24" s="19">
        <f>N24</f>
        <v>1831</v>
      </c>
    </row>
    <row r="25" spans="2:15" ht="15">
      <c r="B25" s="23"/>
      <c r="C25" s="19"/>
      <c r="D25" s="19"/>
      <c r="E25" s="19"/>
      <c r="F25" s="19"/>
      <c r="G25" s="19"/>
      <c r="H25" s="19"/>
      <c r="I25" s="19"/>
      <c r="J25" s="19"/>
      <c r="K25" s="19"/>
      <c r="L25" s="19"/>
      <c r="M25" s="19"/>
      <c r="N25" s="19"/>
      <c r="O25" s="19"/>
    </row>
    <row r="26" spans="2:15">
      <c r="B26" s="25" t="s">
        <v>23</v>
      </c>
      <c r="C26" s="16"/>
      <c r="D26" s="16"/>
      <c r="E26" s="16"/>
      <c r="F26" s="16"/>
      <c r="G26" s="16"/>
      <c r="H26" s="16"/>
      <c r="I26" s="16"/>
      <c r="J26" s="16"/>
      <c r="K26" s="16"/>
      <c r="L26" s="16"/>
      <c r="M26" s="16"/>
      <c r="N26" s="16"/>
      <c r="O26" s="16"/>
    </row>
    <row r="27" spans="2:15">
      <c r="B27" s="25" t="s">
        <v>24</v>
      </c>
      <c r="C27" s="16"/>
      <c r="D27" s="16"/>
      <c r="E27" s="16"/>
      <c r="F27" s="16"/>
      <c r="G27" s="16"/>
      <c r="H27" s="16"/>
      <c r="I27" s="16"/>
      <c r="J27" s="16"/>
      <c r="K27" s="16"/>
      <c r="L27" s="16"/>
      <c r="M27" s="16"/>
      <c r="N27" s="16"/>
      <c r="O27" s="16"/>
    </row>
    <row r="29" spans="2:15" ht="15">
      <c r="B29" s="24" t="s">
        <v>25</v>
      </c>
      <c r="C29" s="16"/>
      <c r="D29" s="16"/>
      <c r="E29" s="16"/>
      <c r="F29" s="16"/>
      <c r="G29" s="16"/>
      <c r="H29" s="16"/>
      <c r="I29" s="16"/>
      <c r="J29" s="16"/>
      <c r="K29" s="16"/>
      <c r="L29" s="16"/>
      <c r="M29" s="16"/>
      <c r="N29" s="16"/>
      <c r="O29" s="16"/>
    </row>
    <row r="30" spans="2:15" ht="15">
      <c r="B30" s="17" t="s">
        <v>5</v>
      </c>
      <c r="C30" s="17" t="s">
        <v>17</v>
      </c>
      <c r="D30" s="17" t="s">
        <v>16</v>
      </c>
      <c r="E30" s="17" t="s">
        <v>15</v>
      </c>
      <c r="F30" s="17" t="s">
        <v>14</v>
      </c>
      <c r="G30" s="17" t="s">
        <v>13</v>
      </c>
      <c r="H30" s="17" t="s">
        <v>12</v>
      </c>
      <c r="I30" s="17" t="s">
        <v>11</v>
      </c>
      <c r="J30" s="17" t="s">
        <v>18</v>
      </c>
      <c r="K30" s="17" t="s">
        <v>51</v>
      </c>
      <c r="L30" s="17" t="s">
        <v>50</v>
      </c>
      <c r="M30" s="17" t="s">
        <v>49</v>
      </c>
      <c r="N30" s="17" t="s">
        <v>48</v>
      </c>
      <c r="O30" s="17" t="s">
        <v>20</v>
      </c>
    </row>
    <row r="31" spans="2:15" ht="15">
      <c r="B31" s="18" t="s">
        <v>8</v>
      </c>
      <c r="C31" s="19">
        <v>190</v>
      </c>
      <c r="D31" s="19">
        <v>197</v>
      </c>
      <c r="E31" s="19">
        <v>208</v>
      </c>
      <c r="F31" s="19">
        <v>211</v>
      </c>
      <c r="G31" s="19">
        <v>215</v>
      </c>
      <c r="H31" s="19">
        <v>214</v>
      </c>
      <c r="I31" s="19">
        <v>214</v>
      </c>
      <c r="J31" s="19">
        <v>207</v>
      </c>
      <c r="K31" s="19">
        <v>208</v>
      </c>
      <c r="L31" s="19">
        <v>219</v>
      </c>
      <c r="M31" s="19">
        <v>223</v>
      </c>
      <c r="N31" s="19">
        <v>229</v>
      </c>
      <c r="O31" s="19">
        <v>229</v>
      </c>
    </row>
    <row r="32" spans="2:15" ht="15">
      <c r="B32" s="18" t="s">
        <v>47</v>
      </c>
      <c r="C32" s="19">
        <v>-77</v>
      </c>
      <c r="D32" s="19">
        <v>-46</v>
      </c>
      <c r="E32" s="19">
        <v>-13</v>
      </c>
      <c r="F32" s="19">
        <v>15</v>
      </c>
      <c r="G32" s="19">
        <v>69</v>
      </c>
      <c r="H32" s="19">
        <v>97</v>
      </c>
      <c r="I32" s="19">
        <v>48</v>
      </c>
      <c r="J32" s="19">
        <v>26</v>
      </c>
      <c r="K32" s="19">
        <v>-6</v>
      </c>
      <c r="L32" s="19">
        <v>-2</v>
      </c>
      <c r="M32" s="19">
        <v>-3</v>
      </c>
      <c r="N32" s="19">
        <v>19</v>
      </c>
      <c r="O32" s="19">
        <v>19</v>
      </c>
    </row>
    <row r="33" spans="2:15" ht="15">
      <c r="B33" s="18" t="s">
        <v>9</v>
      </c>
      <c r="C33" s="19">
        <v>-70</v>
      </c>
      <c r="D33" s="19">
        <v>-62</v>
      </c>
      <c r="E33" s="19">
        <v>-44</v>
      </c>
      <c r="F33" s="19">
        <v>-32</v>
      </c>
      <c r="G33" s="19">
        <v>-19</v>
      </c>
      <c r="H33" s="19">
        <v>-4</v>
      </c>
      <c r="I33" s="19">
        <v>-29</v>
      </c>
      <c r="J33" s="19">
        <v>-42</v>
      </c>
      <c r="K33" s="19">
        <v>-58</v>
      </c>
      <c r="L33" s="19">
        <v>-57</v>
      </c>
      <c r="M33" s="19">
        <v>-72</v>
      </c>
      <c r="N33" s="19">
        <v>-83</v>
      </c>
      <c r="O33" s="19">
        <v>-83</v>
      </c>
    </row>
    <row r="34" spans="2:15" ht="37.5">
      <c r="B34" s="20" t="s">
        <v>26</v>
      </c>
      <c r="C34" s="19">
        <v>11</v>
      </c>
      <c r="D34" s="19">
        <v>10</v>
      </c>
      <c r="E34" s="19">
        <v>6</v>
      </c>
      <c r="F34" s="19">
        <v>4</v>
      </c>
      <c r="G34" s="19">
        <v>-4</v>
      </c>
      <c r="H34" s="19">
        <v>-13</v>
      </c>
      <c r="I34" s="19">
        <v>-14</v>
      </c>
      <c r="J34" s="19">
        <v>-14</v>
      </c>
      <c r="K34" s="19">
        <v>-13</v>
      </c>
      <c r="L34" s="19">
        <v>-14</v>
      </c>
      <c r="M34" s="19">
        <v>-10</v>
      </c>
      <c r="N34" s="19">
        <v>-9</v>
      </c>
      <c r="O34" s="19">
        <v>-9</v>
      </c>
    </row>
    <row r="35" spans="2:15" ht="15">
      <c r="B35" s="21" t="s">
        <v>46</v>
      </c>
      <c r="C35" s="22">
        <f t="shared" ref="C35:I35" si="1">SUM(C31:C34)</f>
        <v>54</v>
      </c>
      <c r="D35" s="22">
        <f t="shared" si="1"/>
        <v>99</v>
      </c>
      <c r="E35" s="22">
        <f t="shared" si="1"/>
        <v>157</v>
      </c>
      <c r="F35" s="22">
        <f t="shared" si="1"/>
        <v>198</v>
      </c>
      <c r="G35" s="22">
        <f t="shared" si="1"/>
        <v>261</v>
      </c>
      <c r="H35" s="22">
        <f t="shared" si="1"/>
        <v>294</v>
      </c>
      <c r="I35" s="22">
        <f t="shared" si="1"/>
        <v>219</v>
      </c>
      <c r="J35" s="22">
        <f>SUM(J31:J34)+1</f>
        <v>178</v>
      </c>
      <c r="K35" s="22">
        <f>SUM(K31:K34)-1</f>
        <v>130</v>
      </c>
      <c r="L35" s="22">
        <f>SUM(L31:L34)</f>
        <v>146</v>
      </c>
      <c r="M35" s="22">
        <f>SUM(M31:M34)</f>
        <v>138</v>
      </c>
      <c r="N35" s="22">
        <f>SUM(N31:N34)</f>
        <v>156</v>
      </c>
      <c r="O35" s="22">
        <f>SUM(O31:O34)</f>
        <v>156</v>
      </c>
    </row>
    <row r="36" spans="2:15" ht="15">
      <c r="B36" s="23"/>
      <c r="C36" s="19"/>
      <c r="D36" s="19"/>
      <c r="E36" s="19"/>
      <c r="F36" s="19"/>
      <c r="G36" s="19"/>
      <c r="H36" s="19"/>
      <c r="I36" s="19"/>
      <c r="J36" s="19"/>
      <c r="K36" s="19"/>
      <c r="L36" s="19"/>
      <c r="M36" s="19"/>
      <c r="N36" s="19"/>
      <c r="O36" s="19"/>
    </row>
    <row r="37" spans="2:15" ht="15">
      <c r="B37" s="18" t="s">
        <v>45</v>
      </c>
      <c r="C37" s="19">
        <v>157</v>
      </c>
      <c r="D37" s="19">
        <v>157</v>
      </c>
      <c r="E37" s="19">
        <v>184</v>
      </c>
      <c r="F37" s="19">
        <v>212</v>
      </c>
      <c r="G37" s="19">
        <v>231</v>
      </c>
      <c r="H37" s="19">
        <v>219</v>
      </c>
      <c r="I37" s="19">
        <v>218</v>
      </c>
      <c r="J37" s="19">
        <v>214</v>
      </c>
      <c r="K37" s="19">
        <v>219</v>
      </c>
      <c r="L37" s="19">
        <v>223</v>
      </c>
      <c r="M37" s="19">
        <v>227</v>
      </c>
      <c r="N37" s="19">
        <v>233</v>
      </c>
      <c r="O37" s="19">
        <v>233</v>
      </c>
    </row>
    <row r="38" spans="2:15" ht="15">
      <c r="B38" s="23"/>
      <c r="C38" s="19"/>
      <c r="D38" s="19"/>
      <c r="E38" s="19"/>
      <c r="F38" s="19"/>
      <c r="G38" s="19"/>
      <c r="H38" s="19"/>
      <c r="I38" s="19"/>
      <c r="J38" s="19"/>
      <c r="K38" s="19"/>
      <c r="L38" s="19"/>
      <c r="M38" s="19"/>
      <c r="N38" s="19"/>
      <c r="O38" s="19"/>
    </row>
    <row r="39" spans="2:15">
      <c r="B39" s="25" t="s">
        <v>23</v>
      </c>
      <c r="C39" s="16"/>
      <c r="D39" s="16"/>
      <c r="E39" s="16"/>
      <c r="F39" s="16"/>
      <c r="G39" s="16"/>
      <c r="H39" s="16"/>
      <c r="I39" s="16"/>
      <c r="J39" s="16"/>
      <c r="K39" s="16"/>
      <c r="L39" s="16"/>
      <c r="M39" s="16"/>
      <c r="N39" s="16"/>
      <c r="O39" s="16"/>
    </row>
    <row r="40" spans="2:15">
      <c r="B40" s="25" t="s">
        <v>44</v>
      </c>
      <c r="C40" s="16"/>
      <c r="D40" s="16"/>
      <c r="E40" s="16"/>
      <c r="F40" s="16"/>
      <c r="G40" s="16"/>
      <c r="H40" s="16"/>
      <c r="I40" s="16"/>
      <c r="J40" s="16"/>
      <c r="K40" s="16"/>
      <c r="L40" s="16"/>
      <c r="M40" s="16"/>
      <c r="N40" s="16"/>
      <c r="O40" s="16"/>
    </row>
  </sheetData>
  <pageMargins left="0.70866141732283472" right="0.70866141732283472" top="0.74803149606299213" bottom="0.74803149606299213" header="0.31496062992125984" footer="0.31496062992125984"/>
  <pageSetup paperSize="5" scale="67"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JSPP - Fall 2017</vt:lpstr>
      <vt:lpstr>JSPP - Spring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Stephenson</dc:creator>
  <cp:lastModifiedBy>Hosick, Sarah (TBS)</cp:lastModifiedBy>
  <cp:lastPrinted>2017-10-25T13:58:00Z</cp:lastPrinted>
  <dcterms:created xsi:type="dcterms:W3CDTF">2016-03-30T19:18:14Z</dcterms:created>
  <dcterms:modified xsi:type="dcterms:W3CDTF">2017-10-28T15:30:59Z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17406d95-c41a-4701-980b-2d87b8217b11</vt:lpwstr>
  </property>
  <property fmtid="{D5CDD505-2E9C-101B-9397-08002B2CF9AE}" pid="3" name="SV_QUERY_LIST_4F35BF76-6C0D-4D9B-82B2-816C12CF3733">
    <vt:lpwstr>empty_477D106A-C0D6-4607-AEBD-E2C9D60EA279</vt:lpwstr>
  </property>
</Properties>
</file>