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Marketing\Strategy\Budgets\Strategic Budget\2017-18\"/>
    </mc:Choice>
  </mc:AlternateContent>
  <bookViews>
    <workbookView xWindow="0" yWindow="0" windowWidth="11685" windowHeight="8340"/>
  </bookViews>
  <sheets>
    <sheet name="FY 2017-18" sheetId="2" r:id="rId1"/>
    <sheet name="Sheet1" sheetId="1" r:id="rId2"/>
  </sheets>
  <definedNames>
    <definedName name="_xlnm.Print_Area" localSheetId="0">'FY 2017-18'!$A$1:$I$85</definedName>
    <definedName name="_xlnm.Print_Titles" localSheetId="0">'FY 2017-18'!$46:$47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2" i="2" l="1"/>
  <c r="G41" i="2"/>
  <c r="G69" i="2"/>
  <c r="G70" i="2"/>
  <c r="E69" i="2"/>
  <c r="F69" i="2"/>
  <c r="D69" i="2"/>
  <c r="G15" i="2"/>
  <c r="G6" i="2"/>
  <c r="G7" i="2"/>
  <c r="G8" i="2"/>
  <c r="G9" i="2"/>
  <c r="G10" i="2"/>
  <c r="G11" i="2"/>
  <c r="G12" i="2"/>
  <c r="G13" i="2"/>
  <c r="G14" i="2"/>
  <c r="G18" i="2"/>
  <c r="G19" i="2"/>
  <c r="G20" i="2"/>
  <c r="G21" i="2"/>
  <c r="G22" i="2"/>
  <c r="G23" i="2"/>
  <c r="G24" i="2"/>
  <c r="G25" i="2"/>
  <c r="G26" i="2"/>
  <c r="G27" i="2"/>
  <c r="G28" i="2"/>
  <c r="G29" i="2"/>
  <c r="G31" i="2"/>
  <c r="G40" i="2"/>
  <c r="G5" i="2"/>
  <c r="E42" i="2"/>
  <c r="F42" i="2"/>
  <c r="D42" i="2"/>
  <c r="G51" i="2"/>
  <c r="G67" i="2"/>
  <c r="G52" i="2"/>
  <c r="G49" i="2"/>
  <c r="G48" i="2"/>
  <c r="G50" i="2"/>
  <c r="G59" i="2"/>
  <c r="G54" i="2"/>
  <c r="G55" i="2"/>
  <c r="G56" i="2"/>
  <c r="G60" i="2"/>
  <c r="G61" i="2"/>
  <c r="G66" i="2"/>
  <c r="G44" i="2"/>
  <c r="G77" i="2"/>
  <c r="G73" i="2"/>
  <c r="G75" i="2"/>
  <c r="G76" i="2"/>
  <c r="G43" i="2"/>
</calcChain>
</file>

<file path=xl/sharedStrings.xml><?xml version="1.0" encoding="utf-8"?>
<sst xmlns="http://schemas.openxmlformats.org/spreadsheetml/2006/main" count="196" uniqueCount="132">
  <si>
    <t xml:space="preserve"> </t>
  </si>
  <si>
    <t>Ministry</t>
  </si>
  <si>
    <t xml:space="preserve">Campaign </t>
  </si>
  <si>
    <t>Research</t>
  </si>
  <si>
    <t xml:space="preserve">Fees &amp; Prod </t>
  </si>
  <si>
    <t>Media Costs</t>
  </si>
  <si>
    <t>Estimated Total</t>
  </si>
  <si>
    <t>Actual/Tracking</t>
  </si>
  <si>
    <t>Notes</t>
  </si>
  <si>
    <t>STRATEGIC BUDGET</t>
  </si>
  <si>
    <t>Accessibility</t>
  </si>
  <si>
    <t>Reinforcing Compliance</t>
  </si>
  <si>
    <t>Complete</t>
  </si>
  <si>
    <t>People with Disabilities and Work Force Inclusion</t>
  </si>
  <si>
    <t>Energy</t>
  </si>
  <si>
    <t>Fair Hydro Plan</t>
  </si>
  <si>
    <t>MAESD</t>
  </si>
  <si>
    <t xml:space="preserve">OSAP - Spring 2017 </t>
  </si>
  <si>
    <t>OSAP - Fall/Winter 2017</t>
  </si>
  <si>
    <t>Complete  - this budget may shift some of the dollars from the spring (tbc)</t>
  </si>
  <si>
    <t>MCI</t>
  </si>
  <si>
    <t>Order of Ontario - 30th Anniversary</t>
  </si>
  <si>
    <t xml:space="preserve">Complete </t>
  </si>
  <si>
    <t>Order of Ontario - Call for Nominations</t>
  </si>
  <si>
    <t>MCSS</t>
  </si>
  <si>
    <t>Basic Income Pilot</t>
  </si>
  <si>
    <t>Research complete, underspent. Actuals TBD</t>
  </si>
  <si>
    <t>MNRF</t>
  </si>
  <si>
    <t>Invasive Species</t>
  </si>
  <si>
    <t>In Market</t>
  </si>
  <si>
    <t>BearWise</t>
  </si>
  <si>
    <t>MOECC</t>
  </si>
  <si>
    <t>Climate Change &amp; Green Ontario Fund</t>
  </si>
  <si>
    <t>MGCS</t>
  </si>
  <si>
    <t>Consumer Protection Ontario / Underground Economy</t>
  </si>
  <si>
    <t>In Market MOF to pay $1.5M for UE - one time ok outside bulk</t>
  </si>
  <si>
    <t>MTCS</t>
  </si>
  <si>
    <t>Ontario 150</t>
  </si>
  <si>
    <t>Complete - Outside of BMB Fund</t>
  </si>
  <si>
    <t>Anti-Human Trafficking</t>
  </si>
  <si>
    <t>Decision made not to proceed in 2017 with research</t>
  </si>
  <si>
    <t>Ontario 150 - media</t>
  </si>
  <si>
    <t xml:space="preserve">Complete - subbed in media for the late OSAP buy </t>
  </si>
  <si>
    <t>Apprenticeship</t>
  </si>
  <si>
    <t xml:space="preserve">In Development </t>
  </si>
  <si>
    <t>MOL</t>
  </si>
  <si>
    <t>Minimum Wage - Fair Workforce</t>
  </si>
  <si>
    <t>Remembrance Day</t>
  </si>
  <si>
    <t>In Development122k accessed from ARB Ethnic fund -- outside of BMB - not included in total budget</t>
  </si>
  <si>
    <t>MEDU</t>
  </si>
  <si>
    <t>Child Care</t>
  </si>
  <si>
    <t>Lifecycle</t>
  </si>
  <si>
    <t>Complete - will include talent fees for HPE (TV &amp; small cut-downs)</t>
  </si>
  <si>
    <t>All-in Travel Pricing</t>
  </si>
  <si>
    <t>Top Baby Names/4-in-1 newborn bundle</t>
  </si>
  <si>
    <t>In Development</t>
  </si>
  <si>
    <t>Integrated Adderss Change</t>
  </si>
  <si>
    <t>Email Reminders Campaign</t>
  </si>
  <si>
    <t>MIRR</t>
  </si>
  <si>
    <t>Violence Against Indigenous Women (VAIW)</t>
  </si>
  <si>
    <t>Complete - Dropped $1.9 to 600K</t>
  </si>
  <si>
    <t>MOHLTC/MSA</t>
  </si>
  <si>
    <t>Seniors Strategy (FES)</t>
  </si>
  <si>
    <t>MOI</t>
  </si>
  <si>
    <t xml:space="preserve">Infrastrucutre </t>
  </si>
  <si>
    <t>MAG</t>
  </si>
  <si>
    <t>Federal Cannabis Legislation</t>
  </si>
  <si>
    <t>In Development - Will be outside of BMB Fund - $5 million requested from TBS</t>
  </si>
  <si>
    <t>MOF</t>
  </si>
  <si>
    <t>Tax Season</t>
  </si>
  <si>
    <t>Remainder of funding will be from program area</t>
  </si>
  <si>
    <t>Strategic Planned Total</t>
  </si>
  <si>
    <t>Variance</t>
  </si>
  <si>
    <t>Strategic Total Budget</t>
  </si>
  <si>
    <t>MOHLTC</t>
  </si>
  <si>
    <t>HEALTH BUDGET</t>
  </si>
  <si>
    <t>Menu Labelling - Q1</t>
  </si>
  <si>
    <t>Health Care Options - Q1</t>
  </si>
  <si>
    <t>Smoking Cessation - Q1</t>
  </si>
  <si>
    <t>Immunization - Q1</t>
  </si>
  <si>
    <t>MyCancerIQ - Q1</t>
  </si>
  <si>
    <t>Fertility</t>
  </si>
  <si>
    <t>Lyme Disease</t>
  </si>
  <si>
    <t xml:space="preserve"> Extended to respond to increase reported cases</t>
  </si>
  <si>
    <t>HPV - Grade 7</t>
  </si>
  <si>
    <t>Complete - Collateral only - no media</t>
  </si>
  <si>
    <t>HPV - MSM</t>
  </si>
  <si>
    <t>Complete - Influencer campaign - June 2017</t>
  </si>
  <si>
    <t>West Nile</t>
  </si>
  <si>
    <t xml:space="preserve"> Complete Extended to respond to increase reported cases</t>
  </si>
  <si>
    <t xml:space="preserve">Immunization  </t>
  </si>
  <si>
    <t>In Market - Back-to-school campaign - likely lower budget</t>
  </si>
  <si>
    <t>Healthy Kids Community Challenge</t>
  </si>
  <si>
    <t>In Development - Collateral only - no media</t>
  </si>
  <si>
    <t>Flu</t>
  </si>
  <si>
    <t>In Development New: increase of $50K; Increase of $100K to for research</t>
  </si>
  <si>
    <t xml:space="preserve">Patient Complaints </t>
  </si>
  <si>
    <t>Complete - To finish building tool, no advertising</t>
  </si>
  <si>
    <t>In Development Final forecast TBD</t>
  </si>
  <si>
    <t>Sexual Health/STIs</t>
  </si>
  <si>
    <t>In Development - To finish building website only &amp; paid search</t>
  </si>
  <si>
    <t>OHIP +</t>
  </si>
  <si>
    <t>Opioids</t>
  </si>
  <si>
    <t>New in September F17</t>
  </si>
  <si>
    <t xml:space="preserve">MOHTLC Planned Budget </t>
  </si>
  <si>
    <t>MOHLTC Total Budget</t>
  </si>
  <si>
    <t>TOTAL (Strategic Budget + MOH Budget)</t>
  </si>
  <si>
    <t>CONTINGENCY</t>
  </si>
  <si>
    <t>TBC</t>
  </si>
  <si>
    <t>GRAND TOTAL</t>
  </si>
  <si>
    <t>VARIANCE</t>
  </si>
  <si>
    <t xml:space="preserve">BUDGET TOTAL </t>
  </si>
  <si>
    <t xml:space="preserve">BUDGET OVERVIEW </t>
  </si>
  <si>
    <t>Strategic Allocation                       $35,000,000</t>
  </si>
  <si>
    <t>Ministry Allocation                        $  2,323,500</t>
  </si>
  <si>
    <t xml:space="preserve">MOHLTC Allocation                       $19,358,000 </t>
  </si>
  <si>
    <t>Total                                                    $56,681,500</t>
  </si>
  <si>
    <t>Smoking Cessation</t>
  </si>
  <si>
    <t>In market 2017/2018</t>
  </si>
  <si>
    <t>Planning and creative only</t>
  </si>
  <si>
    <t xml:space="preserve">Cancer Screening - Cervical </t>
  </si>
  <si>
    <t>Cancer Screening - Colorectal</t>
  </si>
  <si>
    <t>Cancer Screening - Breast</t>
  </si>
  <si>
    <t>Budget Talks</t>
  </si>
  <si>
    <t>New September 2017</t>
  </si>
  <si>
    <t>MGSC total of $1,800,168</t>
  </si>
  <si>
    <t>Sexual Violence Reboot</t>
  </si>
  <si>
    <t>2017/18 BULK MEDIA FUND ALLOCATION</t>
  </si>
  <si>
    <t>1.5M of BMF released from previous media allocation. Campaign proceeding with GOF agency funding</t>
  </si>
  <si>
    <t>Reseach complete to date - potentially recouping 790k of media allocation</t>
  </si>
  <si>
    <t xml:space="preserve">In development </t>
  </si>
  <si>
    <t>Updated: November 23,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</si>
</sst>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$&quot;#,##0;[Red]\-&quot;$&quot;#,##0"/>
    <numFmt numFmtId="8" formatCode="&quot;$&quot;#,##0.00;[Red]\-&quot;$&quot;#,##0.00"/>
    <numFmt numFmtId="42" formatCode="_-&quot;$&quot;* #,##0_-;\-&quot;$&quot;* #,##0_-;_-&quot;$&quot;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_-;\-&quot;$&quot;* #,##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</font>
    <font>
      <b/>
      <i/>
      <sz val="11"/>
      <color rgb="FFFF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6" tint="0.399945066682943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35">
    <xf numFmtId="0" fontId="0" fillId="0" borderId="0" xfId="0"/>
    <xf numFmtId="0" fontId="4" fillId="0" borderId="0" xfId="0" applyFont="1" applyAlignment="1">
      <alignment vertical="center"/>
    </xf>
    <xf numFmtId="0" fontId="0" fillId="0" borderId="0" xfId="0" applyFont="1" applyAlignment="1"/>
    <xf numFmtId="0" fontId="5" fillId="0" borderId="0" xfId="0" applyFont="1"/>
    <xf numFmtId="42" fontId="6" fillId="0" borderId="0" xfId="0" applyNumberFormat="1" applyFont="1"/>
    <xf numFmtId="42" fontId="0" fillId="0" borderId="0" xfId="0" applyNumberFormat="1" applyFont="1"/>
    <xf numFmtId="0" fontId="0" fillId="0" borderId="0" xfId="0" applyFont="1"/>
    <xf numFmtId="0" fontId="7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42" fontId="8" fillId="2" borderId="1" xfId="0" applyNumberFormat="1" applyFont="1" applyFill="1" applyBorder="1"/>
    <xf numFmtId="42" fontId="3" fillId="2" borderId="1" xfId="0" applyNumberFormat="1" applyFont="1" applyFill="1" applyBorder="1"/>
    <xf numFmtId="0" fontId="9" fillId="3" borderId="2" xfId="0" applyFont="1" applyFill="1" applyBorder="1" applyAlignment="1">
      <alignment horizontal="center"/>
    </xf>
    <xf numFmtId="0" fontId="9" fillId="3" borderId="2" xfId="0" applyFont="1" applyFill="1" applyBorder="1"/>
    <xf numFmtId="0" fontId="3" fillId="3" borderId="3" xfId="0" applyFont="1" applyFill="1" applyBorder="1"/>
    <xf numFmtId="42" fontId="8" fillId="3" borderId="3" xfId="0" applyNumberFormat="1" applyFont="1" applyFill="1" applyBorder="1"/>
    <xf numFmtId="42" fontId="3" fillId="3" borderId="3" xfId="0" applyNumberFormat="1" applyFont="1" applyFill="1" applyBorder="1"/>
    <xf numFmtId="0" fontId="3" fillId="3" borderId="4" xfId="0" applyFont="1" applyFill="1" applyBorder="1"/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/>
    <xf numFmtId="42" fontId="0" fillId="0" borderId="1" xfId="0" applyNumberFormat="1" applyFont="1" applyFill="1" applyBorder="1"/>
    <xf numFmtId="42" fontId="0" fillId="4" borderId="1" xfId="0" applyNumberFormat="1" applyFont="1" applyFill="1" applyBorder="1"/>
    <xf numFmtId="0" fontId="0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/>
    </xf>
    <xf numFmtId="6" fontId="0" fillId="4" borderId="1" xfId="0" applyNumberFormat="1" applyFont="1" applyFill="1" applyBorder="1"/>
    <xf numFmtId="6" fontId="0" fillId="0" borderId="1" xfId="0" applyNumberFormat="1" applyFont="1" applyFill="1" applyBorder="1"/>
    <xf numFmtId="0" fontId="0" fillId="0" borderId="1" xfId="0" applyFont="1" applyFill="1" applyBorder="1" applyAlignment="1">
      <alignment wrapText="1"/>
    </xf>
    <xf numFmtId="42" fontId="0" fillId="0" borderId="0" xfId="0" applyNumberFormat="1" applyFont="1" applyFill="1"/>
    <xf numFmtId="42" fontId="6" fillId="0" borderId="1" xfId="0" applyNumberFormat="1" applyFont="1" applyFill="1" applyBorder="1"/>
    <xf numFmtId="0" fontId="10" fillId="0" borderId="1" xfId="0" applyFont="1" applyFill="1" applyBorder="1" applyAlignment="1">
      <alignment wrapText="1"/>
    </xf>
    <xf numFmtId="0" fontId="10" fillId="0" borderId="1" xfId="0" applyFont="1" applyFill="1" applyBorder="1"/>
    <xf numFmtId="42" fontId="10" fillId="0" borderId="1" xfId="0" applyNumberFormat="1" applyFont="1" applyFill="1" applyBorder="1"/>
    <xf numFmtId="42" fontId="10" fillId="4" borderId="1" xfId="0" applyNumberFormat="1" applyFont="1" applyFill="1" applyBorder="1"/>
    <xf numFmtId="0" fontId="10" fillId="0" borderId="1" xfId="0" applyFont="1" applyFill="1" applyBorder="1" applyAlignment="1">
      <alignment horizontal="left" vertical="top" wrapText="1"/>
    </xf>
    <xf numFmtId="0" fontId="0" fillId="5" borderId="1" xfId="0" applyFont="1" applyFill="1" applyBorder="1" applyAlignment="1">
      <alignment horizontal="center"/>
    </xf>
    <xf numFmtId="0" fontId="0" fillId="5" borderId="1" xfId="0" applyFont="1" applyFill="1" applyBorder="1"/>
    <xf numFmtId="42" fontId="0" fillId="5" borderId="1" xfId="0" applyNumberFormat="1" applyFont="1" applyFill="1" applyBorder="1"/>
    <xf numFmtId="0" fontId="10" fillId="5" borderId="1" xfId="0" applyFont="1" applyFill="1" applyBorder="1" applyAlignment="1">
      <alignment wrapText="1"/>
    </xf>
    <xf numFmtId="0" fontId="5" fillId="0" borderId="0" xfId="0" applyFont="1" applyAlignment="1">
      <alignment horizontal="center"/>
    </xf>
    <xf numFmtId="42" fontId="6" fillId="5" borderId="1" xfId="0" applyNumberFormat="1" applyFont="1" applyFill="1" applyBorder="1"/>
    <xf numFmtId="6" fontId="6" fillId="5" borderId="1" xfId="0" applyNumberFormat="1" applyFont="1" applyFill="1" applyBorder="1"/>
    <xf numFmtId="0" fontId="0" fillId="5" borderId="1" xfId="0" applyFont="1" applyFill="1" applyBorder="1" applyAlignment="1">
      <alignment wrapText="1"/>
    </xf>
    <xf numFmtId="42" fontId="0" fillId="6" borderId="1" xfId="0" applyNumberFormat="1" applyFont="1" applyFill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horizontal="right"/>
    </xf>
    <xf numFmtId="42" fontId="0" fillId="3" borderId="1" xfId="0" applyNumberFormat="1" applyFont="1" applyFill="1" applyBorder="1"/>
    <xf numFmtId="42" fontId="3" fillId="3" borderId="1" xfId="0" applyNumberFormat="1" applyFont="1" applyFill="1" applyBorder="1"/>
    <xf numFmtId="0" fontId="0" fillId="3" borderId="1" xfId="0" applyFont="1" applyFill="1" applyBorder="1" applyAlignment="1">
      <alignment horizontal="right" wrapText="1"/>
    </xf>
    <xf numFmtId="42" fontId="6" fillId="3" borderId="1" xfId="0" applyNumberFormat="1" applyFont="1" applyFill="1" applyBorder="1"/>
    <xf numFmtId="42" fontId="2" fillId="3" borderId="1" xfId="0" applyNumberFormat="1" applyFont="1" applyFill="1" applyBorder="1"/>
    <xf numFmtId="0" fontId="0" fillId="3" borderId="1" xfId="0" applyFont="1" applyFill="1" applyBorder="1" applyAlignment="1">
      <alignment wrapText="1"/>
    </xf>
    <xf numFmtId="0" fontId="3" fillId="3" borderId="5" xfId="0" applyFont="1" applyFill="1" applyBorder="1"/>
    <xf numFmtId="0" fontId="3" fillId="3" borderId="5" xfId="0" applyFont="1" applyFill="1" applyBorder="1" applyAlignment="1">
      <alignment horizontal="right"/>
    </xf>
    <xf numFmtId="42" fontId="6" fillId="3" borderId="5" xfId="0" applyNumberFormat="1" applyFont="1" applyFill="1" applyBorder="1"/>
    <xf numFmtId="164" fontId="12" fillId="3" borderId="0" xfId="2" applyNumberFormat="1" applyFont="1" applyFill="1"/>
    <xf numFmtId="42" fontId="3" fillId="3" borderId="5" xfId="0" applyNumberFormat="1" applyFont="1" applyFill="1" applyBorder="1"/>
    <xf numFmtId="0" fontId="0" fillId="3" borderId="5" xfId="0" applyFont="1" applyFill="1" applyBorder="1" applyAlignment="1">
      <alignment wrapText="1"/>
    </xf>
    <xf numFmtId="0" fontId="5" fillId="0" borderId="2" xfId="0" applyFont="1" applyBorder="1" applyAlignment="1">
      <alignment horizontal="center"/>
    </xf>
    <xf numFmtId="0" fontId="3" fillId="0" borderId="3" xfId="0" applyFont="1" applyFill="1" applyBorder="1"/>
    <xf numFmtId="42" fontId="8" fillId="0" borderId="3" xfId="0" applyNumberFormat="1" applyFont="1" applyFill="1" applyBorder="1"/>
    <xf numFmtId="42" fontId="3" fillId="0" borderId="3" xfId="0" applyNumberFormat="1" applyFont="1" applyFill="1" applyBorder="1"/>
    <xf numFmtId="0" fontId="3" fillId="0" borderId="4" xfId="0" applyFont="1" applyFill="1" applyBorder="1" applyAlignment="1">
      <alignment wrapText="1"/>
    </xf>
    <xf numFmtId="0" fontId="13" fillId="2" borderId="7" xfId="0" applyFont="1" applyFill="1" applyBorder="1"/>
    <xf numFmtId="0" fontId="3" fillId="2" borderId="7" xfId="0" applyFont="1" applyFill="1" applyBorder="1"/>
    <xf numFmtId="42" fontId="8" fillId="2" borderId="7" xfId="0" applyNumberFormat="1" applyFont="1" applyFill="1" applyBorder="1"/>
    <xf numFmtId="42" fontId="3" fillId="2" borderId="7" xfId="0" applyNumberFormat="1" applyFont="1" applyFill="1" applyBorder="1"/>
    <xf numFmtId="0" fontId="3" fillId="2" borderId="7" xfId="0" applyFont="1" applyFill="1" applyBorder="1" applyAlignment="1">
      <alignment wrapText="1"/>
    </xf>
    <xf numFmtId="0" fontId="0" fillId="3" borderId="3" xfId="0" applyFont="1" applyFill="1" applyBorder="1"/>
    <xf numFmtId="42" fontId="6" fillId="3" borderId="3" xfId="0" applyNumberFormat="1" applyFont="1" applyFill="1" applyBorder="1"/>
    <xf numFmtId="42" fontId="0" fillId="3" borderId="3" xfId="0" applyNumberFormat="1" applyFont="1" applyFill="1" applyBorder="1"/>
    <xf numFmtId="0" fontId="0" fillId="3" borderId="4" xfId="0" applyFont="1" applyFill="1" applyBorder="1" applyAlignment="1">
      <alignment wrapText="1"/>
    </xf>
    <xf numFmtId="42" fontId="0" fillId="7" borderId="1" xfId="0" applyNumberFormat="1" applyFont="1" applyFill="1" applyBorder="1"/>
    <xf numFmtId="0" fontId="10" fillId="5" borderId="1" xfId="0" applyNumberFormat="1" applyFont="1" applyFill="1" applyBorder="1"/>
    <xf numFmtId="42" fontId="10" fillId="5" borderId="1" xfId="0" applyNumberFormat="1" applyFont="1" applyFill="1" applyBorder="1"/>
    <xf numFmtId="42" fontId="10" fillId="7" borderId="1" xfId="0" applyNumberFormat="1" applyFont="1" applyFill="1" applyBorder="1"/>
    <xf numFmtId="42" fontId="0" fillId="3" borderId="5" xfId="0" applyNumberFormat="1" applyFont="1" applyFill="1" applyBorder="1"/>
    <xf numFmtId="42" fontId="3" fillId="8" borderId="1" xfId="0" applyNumberFormat="1" applyFont="1" applyFill="1" applyBorder="1"/>
    <xf numFmtId="0" fontId="3" fillId="3" borderId="5" xfId="0" applyFont="1" applyFill="1" applyBorder="1" applyAlignment="1">
      <alignment wrapText="1"/>
    </xf>
    <xf numFmtId="42" fontId="12" fillId="8" borderId="1" xfId="0" applyNumberFormat="1" applyFont="1" applyFill="1" applyBorder="1"/>
    <xf numFmtId="42" fontId="11" fillId="8" borderId="1" xfId="0" applyNumberFormat="1" applyFont="1" applyFill="1" applyBorder="1"/>
    <xf numFmtId="42" fontId="3" fillId="8" borderId="5" xfId="0" applyNumberFormat="1" applyFont="1" applyFill="1" applyBorder="1"/>
    <xf numFmtId="0" fontId="3" fillId="0" borderId="3" xfId="0" applyFont="1" applyFill="1" applyBorder="1" applyAlignment="1">
      <alignment horizontal="right"/>
    </xf>
    <xf numFmtId="42" fontId="0" fillId="0" borderId="3" xfId="0" applyNumberFormat="1" applyFont="1" applyFill="1" applyBorder="1"/>
    <xf numFmtId="0" fontId="3" fillId="3" borderId="7" xfId="0" applyFont="1" applyFill="1" applyBorder="1"/>
    <xf numFmtId="0" fontId="0" fillId="3" borderId="7" xfId="0" applyFont="1" applyFill="1" applyBorder="1" applyAlignment="1">
      <alignment horizontal="right"/>
    </xf>
    <xf numFmtId="42" fontId="0" fillId="3" borderId="7" xfId="0" applyNumberFormat="1" applyFont="1" applyFill="1" applyBorder="1"/>
    <xf numFmtId="42" fontId="3" fillId="8" borderId="7" xfId="0" applyNumberFormat="1" applyFont="1" applyFill="1" applyBorder="1"/>
    <xf numFmtId="42" fontId="0" fillId="8" borderId="7" xfId="0" applyNumberFormat="1" applyFont="1" applyFill="1" applyBorder="1"/>
    <xf numFmtId="0" fontId="3" fillId="3" borderId="7" xfId="0" applyFont="1" applyFill="1" applyBorder="1" applyAlignment="1">
      <alignment wrapText="1"/>
    </xf>
    <xf numFmtId="0" fontId="10" fillId="3" borderId="1" xfId="0" applyFont="1" applyFill="1" applyBorder="1" applyAlignment="1">
      <alignment horizontal="right"/>
    </xf>
    <xf numFmtId="42" fontId="0" fillId="8" borderId="1" xfId="0" applyNumberFormat="1" applyFont="1" applyFill="1" applyBorder="1"/>
    <xf numFmtId="0" fontId="3" fillId="3" borderId="1" xfId="0" applyFont="1" applyFill="1" applyBorder="1" applyAlignment="1">
      <alignment wrapText="1"/>
    </xf>
    <xf numFmtId="0" fontId="3" fillId="8" borderId="1" xfId="0" applyFont="1" applyFill="1" applyBorder="1" applyAlignment="1">
      <alignment horizontal="right"/>
    </xf>
    <xf numFmtId="42" fontId="6" fillId="8" borderId="1" xfId="0" applyNumberFormat="1" applyFont="1" applyFill="1" applyBorder="1"/>
    <xf numFmtId="0" fontId="0" fillId="8" borderId="1" xfId="0" applyFont="1" applyFill="1" applyBorder="1"/>
    <xf numFmtId="0" fontId="0" fillId="9" borderId="1" xfId="0" applyFont="1" applyFill="1" applyBorder="1"/>
    <xf numFmtId="0" fontId="3" fillId="9" borderId="1" xfId="0" applyFont="1" applyFill="1" applyBorder="1" applyAlignment="1">
      <alignment horizontal="right"/>
    </xf>
    <xf numFmtId="42" fontId="8" fillId="9" borderId="1" xfId="0" applyNumberFormat="1" applyFont="1" applyFill="1" applyBorder="1"/>
    <xf numFmtId="164" fontId="3" fillId="9" borderId="1" xfId="0" applyNumberFormat="1" applyFont="1" applyFill="1" applyBorder="1"/>
    <xf numFmtId="42" fontId="3" fillId="9" borderId="1" xfId="0" applyNumberFormat="1" applyFont="1" applyFill="1" applyBorder="1"/>
    <xf numFmtId="0" fontId="11" fillId="9" borderId="1" xfId="0" applyFont="1" applyFill="1" applyBorder="1" applyAlignment="1">
      <alignment wrapText="1"/>
    </xf>
    <xf numFmtId="0" fontId="14" fillId="0" borderId="0" xfId="0" applyFont="1"/>
    <xf numFmtId="0" fontId="15" fillId="0" borderId="0" xfId="0" applyFont="1"/>
    <xf numFmtId="0" fontId="16" fillId="0" borderId="0" xfId="0" applyFont="1"/>
    <xf numFmtId="6" fontId="14" fillId="0" borderId="0" xfId="0" applyNumberFormat="1" applyFont="1"/>
    <xf numFmtId="42" fontId="5" fillId="0" borderId="0" xfId="0" applyNumberFormat="1" applyFont="1"/>
    <xf numFmtId="0" fontId="17" fillId="0" borderId="5" xfId="0" applyFont="1" applyBorder="1"/>
    <xf numFmtId="0" fontId="5" fillId="0" borderId="6" xfId="0" applyFont="1" applyBorder="1"/>
    <xf numFmtId="6" fontId="5" fillId="0" borderId="6" xfId="0" applyNumberFormat="1" applyFont="1" applyBorder="1"/>
    <xf numFmtId="0" fontId="14" fillId="0" borderId="7" xfId="0" applyFont="1" applyBorder="1"/>
    <xf numFmtId="0" fontId="5" fillId="5" borderId="0" xfId="0" applyFont="1" applyFill="1"/>
    <xf numFmtId="0" fontId="5" fillId="0" borderId="0" xfId="0" applyFont="1" applyFill="1"/>
    <xf numFmtId="0" fontId="16" fillId="0" borderId="0" xfId="0" applyFont="1" applyFill="1"/>
    <xf numFmtId="43" fontId="5" fillId="0" borderId="0" xfId="1" applyFont="1"/>
    <xf numFmtId="43" fontId="14" fillId="0" borderId="0" xfId="1" applyFont="1"/>
    <xf numFmtId="42" fontId="5" fillId="0" borderId="0" xfId="0" applyNumberFormat="1" applyFont="1" applyBorder="1"/>
    <xf numFmtId="0" fontId="5" fillId="0" borderId="0" xfId="0" applyFont="1" applyBorder="1"/>
    <xf numFmtId="8" fontId="19" fillId="0" borderId="0" xfId="0" applyNumberFormat="1" applyFont="1" applyBorder="1" applyAlignment="1">
      <alignment vertical="center"/>
    </xf>
    <xf numFmtId="8" fontId="18" fillId="0" borderId="0" xfId="0" applyNumberFormat="1" applyFont="1" applyBorder="1" applyAlignment="1">
      <alignment vertical="center"/>
    </xf>
    <xf numFmtId="8" fontId="20" fillId="0" borderId="0" xfId="0" applyNumberFormat="1" applyFont="1" applyBorder="1" applyAlignment="1">
      <alignment vertical="center"/>
    </xf>
    <xf numFmtId="8" fontId="5" fillId="0" borderId="0" xfId="0" applyNumberFormat="1" applyFont="1" applyBorder="1"/>
    <xf numFmtId="42" fontId="16" fillId="0" borderId="0" xfId="0" applyNumberFormat="1" applyFont="1"/>
    <xf numFmtId="0" fontId="0" fillId="10" borderId="1" xfId="0" applyFont="1" applyFill="1" applyBorder="1" applyAlignment="1">
      <alignment horizontal="center"/>
    </xf>
    <xf numFmtId="0" fontId="0" fillId="10" borderId="1" xfId="0" applyFont="1" applyFill="1" applyBorder="1"/>
    <xf numFmtId="42" fontId="0" fillId="10" borderId="1" xfId="0" applyNumberFormat="1" applyFont="1" applyFill="1" applyBorder="1"/>
    <xf numFmtId="0" fontId="0" fillId="10" borderId="1" xfId="0" applyFont="1" applyFill="1" applyBorder="1" applyAlignment="1">
      <alignment horizontal="left" vertical="top"/>
    </xf>
    <xf numFmtId="42" fontId="6" fillId="10" borderId="1" xfId="0" applyNumberFormat="1" applyFont="1" applyFill="1" applyBorder="1"/>
    <xf numFmtId="0" fontId="10" fillId="10" borderId="1" xfId="0" applyFont="1" applyFill="1" applyBorder="1" applyAlignment="1">
      <alignment wrapText="1"/>
    </xf>
    <xf numFmtId="42" fontId="12" fillId="3" borderId="1" xfId="0" applyNumberFormat="1" applyFont="1" applyFill="1" applyBorder="1"/>
    <xf numFmtId="0" fontId="0" fillId="0" borderId="5" xfId="0" applyFont="1" applyFill="1" applyBorder="1" applyAlignment="1">
      <alignment horizontal="left" vertical="center"/>
    </xf>
    <xf numFmtId="0" fontId="0" fillId="0" borderId="6" xfId="0" applyFont="1" applyFill="1" applyBorder="1" applyAlignment="1">
      <alignment horizontal="left" vertical="center"/>
    </xf>
    <xf numFmtId="0" fontId="0" fillId="0" borderId="7" xfId="0" applyFont="1" applyFill="1" applyBorder="1" applyAlignment="1">
      <alignment horizontal="left" vertical="center"/>
    </xf>
    <xf numFmtId="0" fontId="0" fillId="5" borderId="5" xfId="0" applyFont="1" applyFill="1" applyBorder="1" applyAlignment="1">
      <alignment horizontal="center" vertical="center"/>
    </xf>
    <xf numFmtId="0" fontId="0" fillId="5" borderId="6" xfId="0" applyFont="1" applyFill="1" applyBorder="1" applyAlignment="1">
      <alignment horizontal="center" vertical="center"/>
    </xf>
    <xf numFmtId="0" fontId="0" fillId="5" borderId="7" xfId="0" applyFont="1" applyFill="1" applyBorder="1" applyAlignment="1">
      <alignment horizontal="center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27"/>
  <sheetViews>
    <sheetView tabSelected="1" zoomScale="90" zoomScaleNormal="90" workbookViewId="0">
      <selection activeCell="E25" sqref="E25"/>
    </sheetView>
  </sheetViews>
  <sheetFormatPr defaultColWidth="9.25" defaultRowHeight="12.75" x14ac:dyDescent="0.2"/>
  <cols>
    <col min="1" max="1" width="6.375" style="38" customWidth="1"/>
    <col min="2" max="2" width="16.75" style="3" customWidth="1"/>
    <col min="3" max="3" width="55" style="3" customWidth="1"/>
    <col min="4" max="4" width="11.375" style="121" bestFit="1" customWidth="1"/>
    <col min="5" max="5" width="15.75" style="121" bestFit="1" customWidth="1"/>
    <col min="6" max="6" width="14.375" style="121" bestFit="1" customWidth="1"/>
    <col min="7" max="7" width="16.25" style="105" customWidth="1"/>
    <col min="8" max="8" width="16.625" style="105" bestFit="1" customWidth="1"/>
    <col min="9" max="9" width="87.75" style="3" customWidth="1"/>
    <col min="10" max="10" width="9" style="3" customWidth="1"/>
    <col min="11" max="11" width="9.25" style="3"/>
    <col min="12" max="12" width="8.625" style="3" customWidth="1"/>
    <col min="13" max="13" width="10.375" style="3" customWidth="1"/>
    <col min="14" max="16384" width="9.25" style="3"/>
  </cols>
  <sheetData>
    <row r="1" spans="1:9" ht="36" customHeight="1" x14ac:dyDescent="0.25">
      <c r="A1" s="1" t="s">
        <v>127</v>
      </c>
      <c r="B1" s="2"/>
      <c r="D1" s="4"/>
      <c r="E1" s="4" t="s">
        <v>0</v>
      </c>
      <c r="F1" s="4"/>
      <c r="G1" s="5"/>
      <c r="H1" s="5"/>
      <c r="I1" s="6"/>
    </row>
    <row r="2" spans="1:9" ht="15" x14ac:dyDescent="0.25">
      <c r="A2" s="7" t="s">
        <v>131</v>
      </c>
      <c r="B2" s="6"/>
      <c r="D2" s="4"/>
      <c r="E2" s="4"/>
      <c r="F2" s="4"/>
      <c r="G2" s="5"/>
      <c r="H2" s="5"/>
      <c r="I2" s="6"/>
    </row>
    <row r="3" spans="1:9" ht="15" x14ac:dyDescent="0.25">
      <c r="A3" s="8"/>
      <c r="B3" s="9" t="s">
        <v>1</v>
      </c>
      <c r="C3" s="9" t="s">
        <v>2</v>
      </c>
      <c r="D3" s="10" t="s">
        <v>3</v>
      </c>
      <c r="E3" s="10" t="s">
        <v>4</v>
      </c>
      <c r="F3" s="10" t="s">
        <v>5</v>
      </c>
      <c r="G3" s="11" t="s">
        <v>6</v>
      </c>
      <c r="H3" s="11" t="s">
        <v>7</v>
      </c>
      <c r="I3" s="9" t="s">
        <v>8</v>
      </c>
    </row>
    <row r="4" spans="1:9" ht="15" x14ac:dyDescent="0.25">
      <c r="A4" s="12"/>
      <c r="B4" s="13" t="s">
        <v>9</v>
      </c>
      <c r="C4" s="14"/>
      <c r="D4" s="15"/>
      <c r="E4" s="15"/>
      <c r="F4" s="15"/>
      <c r="G4" s="16"/>
      <c r="H4" s="16"/>
      <c r="I4" s="17"/>
    </row>
    <row r="5" spans="1:9" ht="15" customHeight="1" x14ac:dyDescent="0.25">
      <c r="A5" s="18">
        <v>1</v>
      </c>
      <c r="B5" s="19" t="s">
        <v>10</v>
      </c>
      <c r="C5" s="19" t="s">
        <v>11</v>
      </c>
      <c r="D5" s="20"/>
      <c r="E5" s="20"/>
      <c r="F5" s="20">
        <v>550000</v>
      </c>
      <c r="G5" s="21">
        <f>SUM(D5:F5)</f>
        <v>550000</v>
      </c>
      <c r="H5" s="20"/>
      <c r="I5" s="22" t="s">
        <v>12</v>
      </c>
    </row>
    <row r="6" spans="1:9" s="110" customFormat="1" ht="15" x14ac:dyDescent="0.25">
      <c r="A6" s="122">
        <v>2</v>
      </c>
      <c r="B6" s="123" t="s">
        <v>10</v>
      </c>
      <c r="C6" s="123" t="s">
        <v>13</v>
      </c>
      <c r="D6" s="124">
        <v>200000</v>
      </c>
      <c r="E6" s="124"/>
      <c r="F6" s="124">
        <v>790000</v>
      </c>
      <c r="G6" s="124">
        <f>SUM(D6:F6)</f>
        <v>990000</v>
      </c>
      <c r="H6" s="124"/>
      <c r="I6" s="125" t="s">
        <v>129</v>
      </c>
    </row>
    <row r="7" spans="1:9" ht="15" customHeight="1" x14ac:dyDescent="0.25">
      <c r="A7" s="18">
        <v>3</v>
      </c>
      <c r="B7" s="19" t="s">
        <v>14</v>
      </c>
      <c r="C7" s="19" t="s">
        <v>15</v>
      </c>
      <c r="D7" s="20"/>
      <c r="E7" s="20">
        <v>1000000</v>
      </c>
      <c r="F7" s="20">
        <v>1900000</v>
      </c>
      <c r="G7" s="24">
        <f>SUM(D7:F7)</f>
        <v>2900000</v>
      </c>
      <c r="H7" s="25"/>
      <c r="I7" s="22" t="s">
        <v>12</v>
      </c>
    </row>
    <row r="8" spans="1:9" s="110" customFormat="1" ht="15" x14ac:dyDescent="0.25">
      <c r="A8" s="18">
        <v>4</v>
      </c>
      <c r="B8" s="19" t="s">
        <v>16</v>
      </c>
      <c r="C8" s="19" t="s">
        <v>17</v>
      </c>
      <c r="D8" s="20"/>
      <c r="E8" s="20"/>
      <c r="F8" s="20">
        <v>2123665.2200000002</v>
      </c>
      <c r="G8" s="21">
        <f>SUM(D8:F8)</f>
        <v>2123665.2200000002</v>
      </c>
      <c r="H8" s="20"/>
      <c r="I8" s="22" t="s">
        <v>12</v>
      </c>
    </row>
    <row r="9" spans="1:9" ht="15" customHeight="1" x14ac:dyDescent="0.25">
      <c r="A9" s="18">
        <v>5</v>
      </c>
      <c r="B9" s="19" t="s">
        <v>16</v>
      </c>
      <c r="C9" s="19" t="s">
        <v>18</v>
      </c>
      <c r="D9" s="20"/>
      <c r="E9" s="20">
        <v>430000</v>
      </c>
      <c r="F9" s="20">
        <v>2300000</v>
      </c>
      <c r="G9" s="21">
        <f>SUM(D9:F9)</f>
        <v>2730000</v>
      </c>
      <c r="H9" s="20"/>
      <c r="I9" s="23" t="s">
        <v>19</v>
      </c>
    </row>
    <row r="10" spans="1:9" s="110" customFormat="1" ht="13.5" customHeight="1" x14ac:dyDescent="0.25">
      <c r="A10" s="18">
        <v>6</v>
      </c>
      <c r="B10" s="19" t="s">
        <v>20</v>
      </c>
      <c r="C10" s="19" t="s">
        <v>21</v>
      </c>
      <c r="D10" s="20"/>
      <c r="E10" s="20"/>
      <c r="F10" s="20">
        <v>75000</v>
      </c>
      <c r="G10" s="21">
        <f t="shared" ref="G10:G15" si="0">SUM(D10:F10)</f>
        <v>75000</v>
      </c>
      <c r="H10" s="20"/>
      <c r="I10" s="26" t="s">
        <v>22</v>
      </c>
    </row>
    <row r="11" spans="1:9" s="110" customFormat="1" ht="15" x14ac:dyDescent="0.25">
      <c r="A11" s="18">
        <v>7</v>
      </c>
      <c r="B11" s="19" t="s">
        <v>20</v>
      </c>
      <c r="C11" s="19" t="s">
        <v>23</v>
      </c>
      <c r="D11" s="20"/>
      <c r="E11" s="20"/>
      <c r="F11" s="27">
        <v>175000</v>
      </c>
      <c r="G11" s="21">
        <f t="shared" si="0"/>
        <v>175000</v>
      </c>
      <c r="H11" s="20"/>
      <c r="I11" s="26" t="s">
        <v>130</v>
      </c>
    </row>
    <row r="12" spans="1:9" ht="15" x14ac:dyDescent="0.25">
      <c r="A12" s="18">
        <v>8</v>
      </c>
      <c r="B12" s="19" t="s">
        <v>24</v>
      </c>
      <c r="C12" s="19" t="s">
        <v>25</v>
      </c>
      <c r="D12" s="20">
        <v>50000</v>
      </c>
      <c r="E12" s="20"/>
      <c r="F12" s="20"/>
      <c r="G12" s="21">
        <f t="shared" si="0"/>
        <v>50000</v>
      </c>
      <c r="H12" s="20"/>
      <c r="I12" s="26" t="s">
        <v>26</v>
      </c>
    </row>
    <row r="13" spans="1:9" ht="15" x14ac:dyDescent="0.25">
      <c r="A13" s="18">
        <v>9</v>
      </c>
      <c r="B13" s="19" t="s">
        <v>27</v>
      </c>
      <c r="C13" s="19" t="s">
        <v>28</v>
      </c>
      <c r="D13" s="20"/>
      <c r="E13" s="20"/>
      <c r="F13" s="20">
        <v>100000</v>
      </c>
      <c r="G13" s="21">
        <f t="shared" si="0"/>
        <v>100000</v>
      </c>
      <c r="H13" s="20"/>
      <c r="I13" s="26" t="s">
        <v>29</v>
      </c>
    </row>
    <row r="14" spans="1:9" s="111" customFormat="1" ht="15" x14ac:dyDescent="0.25">
      <c r="A14" s="18">
        <v>10</v>
      </c>
      <c r="B14" s="19" t="s">
        <v>27</v>
      </c>
      <c r="C14" s="19" t="s">
        <v>30</v>
      </c>
      <c r="D14" s="20"/>
      <c r="E14" s="20"/>
      <c r="F14" s="20">
        <v>143000</v>
      </c>
      <c r="G14" s="21">
        <f t="shared" si="0"/>
        <v>143000</v>
      </c>
      <c r="H14" s="20"/>
      <c r="I14" s="26" t="s">
        <v>12</v>
      </c>
    </row>
    <row r="15" spans="1:9" s="112" customFormat="1" ht="15" x14ac:dyDescent="0.25">
      <c r="A15" s="122">
        <v>11</v>
      </c>
      <c r="B15" s="123" t="s">
        <v>31</v>
      </c>
      <c r="C15" s="123" t="s">
        <v>32</v>
      </c>
      <c r="D15" s="124"/>
      <c r="E15" s="124">
        <v>811750</v>
      </c>
      <c r="F15" s="124"/>
      <c r="G15" s="124">
        <f t="shared" si="0"/>
        <v>811750</v>
      </c>
      <c r="H15" s="126"/>
      <c r="I15" s="127" t="s">
        <v>128</v>
      </c>
    </row>
    <row r="16" spans="1:9" ht="15.75" customHeight="1" collapsed="1" x14ac:dyDescent="0.25">
      <c r="A16" s="18">
        <v>12</v>
      </c>
      <c r="B16" s="19" t="s">
        <v>33</v>
      </c>
      <c r="C16" s="19" t="s">
        <v>34</v>
      </c>
      <c r="D16" s="20"/>
      <c r="E16" s="20"/>
      <c r="F16" s="20"/>
      <c r="G16" s="21"/>
      <c r="H16" s="20"/>
      <c r="I16" s="29" t="s">
        <v>35</v>
      </c>
    </row>
    <row r="17" spans="1:12" ht="15" x14ac:dyDescent="0.25">
      <c r="A17" s="18">
        <v>13</v>
      </c>
      <c r="B17" s="19" t="s">
        <v>36</v>
      </c>
      <c r="C17" s="19" t="s">
        <v>37</v>
      </c>
      <c r="D17" s="20"/>
      <c r="E17" s="20"/>
      <c r="F17" s="20"/>
      <c r="G17" s="21"/>
      <c r="H17" s="20"/>
      <c r="I17" s="29" t="s">
        <v>38</v>
      </c>
    </row>
    <row r="18" spans="1:12" s="111" customFormat="1" ht="15" x14ac:dyDescent="0.25">
      <c r="A18" s="18">
        <v>14</v>
      </c>
      <c r="B18" s="19" t="s">
        <v>24</v>
      </c>
      <c r="C18" s="19" t="s">
        <v>39</v>
      </c>
      <c r="D18" s="20"/>
      <c r="E18" s="20"/>
      <c r="F18" s="20"/>
      <c r="G18" s="21">
        <f>SUM(D18:F18)</f>
        <v>0</v>
      </c>
      <c r="H18" s="20"/>
      <c r="I18" s="26" t="s">
        <v>40</v>
      </c>
    </row>
    <row r="19" spans="1:12" ht="14.25" customHeight="1" x14ac:dyDescent="0.25">
      <c r="A19" s="18">
        <v>15</v>
      </c>
      <c r="B19" s="19" t="s">
        <v>36</v>
      </c>
      <c r="C19" s="19" t="s">
        <v>41</v>
      </c>
      <c r="D19" s="20"/>
      <c r="E19" s="20"/>
      <c r="F19" s="20">
        <v>388000</v>
      </c>
      <c r="G19" s="21">
        <f>SUM(D19:F19)</f>
        <v>388000</v>
      </c>
      <c r="H19" s="20"/>
      <c r="I19" s="26" t="s">
        <v>42</v>
      </c>
    </row>
    <row r="20" spans="1:12" s="103" customFormat="1" ht="15" x14ac:dyDescent="0.25">
      <c r="A20" s="18">
        <v>17</v>
      </c>
      <c r="B20" s="30" t="s">
        <v>16</v>
      </c>
      <c r="C20" s="30" t="s">
        <v>43</v>
      </c>
      <c r="D20" s="31"/>
      <c r="E20" s="31">
        <v>300000</v>
      </c>
      <c r="F20" s="31">
        <v>700000</v>
      </c>
      <c r="G20" s="32">
        <f>SUM(D20:F20)</f>
        <v>1000000</v>
      </c>
      <c r="H20" s="31"/>
      <c r="I20" s="33" t="s">
        <v>44</v>
      </c>
    </row>
    <row r="21" spans="1:12" s="111" customFormat="1" ht="15" x14ac:dyDescent="0.25">
      <c r="A21" s="18">
        <v>18</v>
      </c>
      <c r="B21" s="19" t="s">
        <v>45</v>
      </c>
      <c r="C21" s="19" t="s">
        <v>46</v>
      </c>
      <c r="D21" s="20">
        <v>50000</v>
      </c>
      <c r="E21" s="20">
        <v>990000</v>
      </c>
      <c r="F21" s="20">
        <v>3000000</v>
      </c>
      <c r="G21" s="21">
        <f>SUM(D21:F21)</f>
        <v>4040000</v>
      </c>
      <c r="H21" s="28"/>
      <c r="I21" s="22" t="s">
        <v>44</v>
      </c>
    </row>
    <row r="22" spans="1:12" s="111" customFormat="1" ht="19.5" customHeight="1" x14ac:dyDescent="0.25">
      <c r="A22" s="18">
        <v>19</v>
      </c>
      <c r="B22" s="19" t="s">
        <v>20</v>
      </c>
      <c r="C22" s="19" t="s">
        <v>47</v>
      </c>
      <c r="D22" s="20"/>
      <c r="E22" s="20">
        <v>50000</v>
      </c>
      <c r="F22" s="20">
        <v>630000</v>
      </c>
      <c r="G22" s="21">
        <f>SUM(D22:F22)</f>
        <v>680000</v>
      </c>
      <c r="H22" s="20"/>
      <c r="I22" s="26" t="s">
        <v>48</v>
      </c>
    </row>
    <row r="23" spans="1:12" ht="15" x14ac:dyDescent="0.25">
      <c r="A23" s="18">
        <v>20</v>
      </c>
      <c r="B23" s="19" t="s">
        <v>49</v>
      </c>
      <c r="C23" s="19" t="s">
        <v>50</v>
      </c>
      <c r="D23" s="20"/>
      <c r="E23" s="20">
        <v>990000</v>
      </c>
      <c r="F23" s="20">
        <v>2770000</v>
      </c>
      <c r="G23" s="21">
        <f>(D23+E23+F23)</f>
        <v>3760000</v>
      </c>
      <c r="H23" s="25"/>
      <c r="I23" s="33" t="s">
        <v>44</v>
      </c>
    </row>
    <row r="24" spans="1:12" ht="15.75" customHeight="1" x14ac:dyDescent="0.25">
      <c r="A24" s="18">
        <v>21</v>
      </c>
      <c r="B24" s="19" t="s">
        <v>49</v>
      </c>
      <c r="C24" s="19" t="s">
        <v>51</v>
      </c>
      <c r="D24" s="20"/>
      <c r="E24" s="20">
        <v>400000</v>
      </c>
      <c r="F24" s="20">
        <v>3600000</v>
      </c>
      <c r="G24" s="21">
        <f t="shared" ref="G24:G29" si="1">SUM(D24:F24)</f>
        <v>4000000</v>
      </c>
      <c r="H24" s="25"/>
      <c r="I24" s="26" t="s">
        <v>52</v>
      </c>
    </row>
    <row r="25" spans="1:12" ht="18" customHeight="1" x14ac:dyDescent="0.25">
      <c r="A25" s="18">
        <v>22</v>
      </c>
      <c r="B25" s="129" t="s">
        <v>33</v>
      </c>
      <c r="C25" s="19" t="s">
        <v>53</v>
      </c>
      <c r="D25" s="20"/>
      <c r="E25" s="20">
        <v>90000</v>
      </c>
      <c r="F25" s="20">
        <v>200000</v>
      </c>
      <c r="G25" s="21">
        <f t="shared" si="1"/>
        <v>290000</v>
      </c>
      <c r="H25" s="20"/>
      <c r="I25" s="26" t="s">
        <v>125</v>
      </c>
    </row>
    <row r="26" spans="1:12" ht="18" customHeight="1" x14ac:dyDescent="0.25">
      <c r="A26" s="18"/>
      <c r="B26" s="130"/>
      <c r="C26" s="19" t="s">
        <v>54</v>
      </c>
      <c r="D26" s="20"/>
      <c r="E26" s="20"/>
      <c r="F26" s="20">
        <v>15000</v>
      </c>
      <c r="G26" s="21">
        <f t="shared" si="1"/>
        <v>15000</v>
      </c>
      <c r="H26" s="20"/>
      <c r="I26" s="26" t="s">
        <v>55</v>
      </c>
    </row>
    <row r="27" spans="1:12" ht="18" customHeight="1" x14ac:dyDescent="0.25">
      <c r="A27" s="18"/>
      <c r="B27" s="130"/>
      <c r="C27" s="19" t="s">
        <v>56</v>
      </c>
      <c r="D27" s="20"/>
      <c r="E27" s="20"/>
      <c r="F27" s="20">
        <v>695167</v>
      </c>
      <c r="G27" s="21">
        <f t="shared" si="1"/>
        <v>695167</v>
      </c>
      <c r="H27" s="20"/>
      <c r="I27" s="26" t="s">
        <v>55</v>
      </c>
    </row>
    <row r="28" spans="1:12" ht="18" customHeight="1" x14ac:dyDescent="0.25">
      <c r="A28" s="18"/>
      <c r="B28" s="131"/>
      <c r="C28" s="19" t="s">
        <v>57</v>
      </c>
      <c r="D28" s="20"/>
      <c r="E28" s="20"/>
      <c r="F28" s="20">
        <v>800000</v>
      </c>
      <c r="G28" s="21">
        <f t="shared" si="1"/>
        <v>800000</v>
      </c>
      <c r="H28" s="20"/>
      <c r="I28" s="26" t="s">
        <v>44</v>
      </c>
    </row>
    <row r="29" spans="1:12" ht="15.75" customHeight="1" x14ac:dyDescent="0.25">
      <c r="A29" s="18">
        <v>23</v>
      </c>
      <c r="B29" s="19" t="s">
        <v>58</v>
      </c>
      <c r="C29" s="19" t="s">
        <v>59</v>
      </c>
      <c r="D29" s="20"/>
      <c r="E29" s="20">
        <v>600000</v>
      </c>
      <c r="F29" s="20"/>
      <c r="G29" s="21">
        <f t="shared" si="1"/>
        <v>600000</v>
      </c>
      <c r="H29" s="20"/>
      <c r="I29" s="26" t="s">
        <v>60</v>
      </c>
      <c r="L29" s="111"/>
    </row>
    <row r="30" spans="1:12" ht="15" x14ac:dyDescent="0.25">
      <c r="A30" s="18">
        <v>24</v>
      </c>
      <c r="B30" s="19" t="s">
        <v>61</v>
      </c>
      <c r="C30" s="19" t="s">
        <v>62</v>
      </c>
      <c r="D30" s="20"/>
      <c r="E30" s="20">
        <v>0</v>
      </c>
      <c r="F30" s="20">
        <v>0</v>
      </c>
      <c r="G30" s="21">
        <v>3000000</v>
      </c>
      <c r="H30" s="20"/>
      <c r="I30" s="33" t="s">
        <v>55</v>
      </c>
      <c r="L30" s="105" t="s">
        <v>0</v>
      </c>
    </row>
    <row r="31" spans="1:12" s="110" customFormat="1" ht="15" x14ac:dyDescent="0.25">
      <c r="A31" s="18">
        <v>25</v>
      </c>
      <c r="B31" s="19" t="s">
        <v>63</v>
      </c>
      <c r="C31" s="19" t="s">
        <v>64</v>
      </c>
      <c r="D31" s="20"/>
      <c r="E31" s="20">
        <v>840000</v>
      </c>
      <c r="F31" s="20">
        <v>5000000</v>
      </c>
      <c r="G31" s="21">
        <f>SUM(D31:F31)</f>
        <v>5840000</v>
      </c>
      <c r="H31" s="20"/>
      <c r="I31" s="26" t="s">
        <v>44</v>
      </c>
    </row>
    <row r="32" spans="1:12" s="110" customFormat="1" ht="15" x14ac:dyDescent="0.25">
      <c r="A32" s="34">
        <v>26</v>
      </c>
      <c r="B32" s="35" t="s">
        <v>65</v>
      </c>
      <c r="C32" s="35" t="s">
        <v>66</v>
      </c>
      <c r="D32" s="36"/>
      <c r="E32" s="36"/>
      <c r="F32" s="36"/>
      <c r="G32" s="21"/>
      <c r="H32" s="36"/>
      <c r="I32" s="37" t="s">
        <v>67</v>
      </c>
    </row>
    <row r="33" spans="1:17" ht="14.25" hidden="1" customHeight="1" x14ac:dyDescent="0.25">
      <c r="B33" s="35"/>
      <c r="C33" s="35"/>
      <c r="D33" s="39"/>
      <c r="E33" s="40"/>
      <c r="F33" s="40"/>
      <c r="G33" s="21"/>
      <c r="H33" s="21"/>
      <c r="I33" s="41"/>
    </row>
    <row r="34" spans="1:17" ht="14.25" hidden="1" customHeight="1" x14ac:dyDescent="0.25">
      <c r="B34" s="35"/>
      <c r="C34" s="35"/>
      <c r="D34" s="39"/>
      <c r="E34" s="40"/>
      <c r="F34" s="40"/>
      <c r="G34" s="21"/>
      <c r="H34" s="21"/>
      <c r="I34" s="41"/>
    </row>
    <row r="35" spans="1:17" ht="14.25" hidden="1" customHeight="1" x14ac:dyDescent="0.25">
      <c r="B35" s="35"/>
      <c r="C35" s="35"/>
      <c r="D35" s="39"/>
      <c r="E35" s="40"/>
      <c r="F35" s="39"/>
      <c r="G35" s="21"/>
      <c r="H35" s="42"/>
      <c r="I35" s="41"/>
    </row>
    <row r="36" spans="1:17" ht="14.25" hidden="1" customHeight="1" x14ac:dyDescent="0.25">
      <c r="B36" s="35"/>
      <c r="C36" s="35"/>
      <c r="D36" s="39"/>
      <c r="E36" s="39"/>
      <c r="F36" s="39"/>
      <c r="G36" s="21"/>
      <c r="H36" s="42"/>
      <c r="I36" s="41"/>
    </row>
    <row r="37" spans="1:17" ht="14.25" hidden="1" customHeight="1" x14ac:dyDescent="0.25">
      <c r="B37" s="35"/>
      <c r="C37" s="35"/>
      <c r="D37" s="39"/>
      <c r="E37" s="39"/>
      <c r="F37" s="39"/>
      <c r="G37" s="21"/>
      <c r="H37" s="42"/>
      <c r="I37" s="41"/>
    </row>
    <row r="38" spans="1:17" ht="14.25" hidden="1" customHeight="1" x14ac:dyDescent="0.25">
      <c r="B38" s="35"/>
      <c r="C38" s="35"/>
      <c r="D38" s="39"/>
      <c r="E38" s="39"/>
      <c r="F38" s="39"/>
      <c r="G38" s="21"/>
      <c r="H38" s="42"/>
      <c r="I38" s="36"/>
    </row>
    <row r="39" spans="1:17" ht="14.25" customHeight="1" x14ac:dyDescent="0.25">
      <c r="B39" s="35" t="s">
        <v>68</v>
      </c>
      <c r="C39" s="35" t="s">
        <v>123</v>
      </c>
      <c r="D39" s="39"/>
      <c r="E39" s="39"/>
      <c r="F39" s="36">
        <v>200000</v>
      </c>
      <c r="G39" s="21">
        <v>200000</v>
      </c>
      <c r="H39" s="36"/>
      <c r="I39" s="36" t="s">
        <v>124</v>
      </c>
    </row>
    <row r="40" spans="1:17" ht="14.25" customHeight="1" x14ac:dyDescent="0.25">
      <c r="A40" s="38">
        <v>27</v>
      </c>
      <c r="B40" s="35" t="s">
        <v>68</v>
      </c>
      <c r="C40" s="35" t="s">
        <v>69</v>
      </c>
      <c r="D40" s="39"/>
      <c r="E40" s="39"/>
      <c r="F40" s="36">
        <v>55000</v>
      </c>
      <c r="G40" s="21">
        <f>SUM(D40:F40)</f>
        <v>55000</v>
      </c>
      <c r="H40" s="36"/>
      <c r="I40" s="36" t="s">
        <v>70</v>
      </c>
    </row>
    <row r="41" spans="1:17" ht="14.25" customHeight="1" x14ac:dyDescent="0.25">
      <c r="B41" s="35" t="s">
        <v>36</v>
      </c>
      <c r="C41" s="35" t="s">
        <v>126</v>
      </c>
      <c r="D41" s="39"/>
      <c r="E41" s="39"/>
      <c r="F41" s="36">
        <v>300000</v>
      </c>
      <c r="G41" s="21">
        <f>SUM(D41:F41)</f>
        <v>300000</v>
      </c>
      <c r="H41" s="36"/>
      <c r="I41" s="36"/>
    </row>
    <row r="42" spans="1:17" ht="18" customHeight="1" x14ac:dyDescent="0.25">
      <c r="A42" s="43"/>
      <c r="B42" s="43"/>
      <c r="C42" s="44" t="s">
        <v>71</v>
      </c>
      <c r="D42" s="45">
        <f>SUM(D5:D40)</f>
        <v>300000</v>
      </c>
      <c r="E42" s="45">
        <f>SUM(E5:E40)</f>
        <v>6501750</v>
      </c>
      <c r="F42" s="45">
        <f>SUM(F5:F40)</f>
        <v>26209832.219999999</v>
      </c>
      <c r="G42" s="46">
        <f>SUM(G5:G41)</f>
        <v>36311582.219999999</v>
      </c>
      <c r="H42" s="46"/>
      <c r="I42" s="47" t="s">
        <v>0</v>
      </c>
    </row>
    <row r="43" spans="1:17" ht="15" x14ac:dyDescent="0.25">
      <c r="A43" s="43"/>
      <c r="B43" s="43"/>
      <c r="C43" s="44" t="s">
        <v>72</v>
      </c>
      <c r="D43" s="48"/>
      <c r="E43" s="48"/>
      <c r="F43" s="48" t="s">
        <v>0</v>
      </c>
      <c r="G43" s="128">
        <f>SUM(G44-G42)</f>
        <v>1011917.7800000012</v>
      </c>
      <c r="H43" s="49"/>
      <c r="I43" s="50"/>
    </row>
    <row r="44" spans="1:17" ht="15" x14ac:dyDescent="0.25">
      <c r="A44" s="51"/>
      <c r="B44" s="51"/>
      <c r="C44" s="52" t="s">
        <v>73</v>
      </c>
      <c r="D44" s="53"/>
      <c r="E44" s="53"/>
      <c r="F44" s="53"/>
      <c r="G44" s="54">
        <f>35000000+2323500</f>
        <v>37323500</v>
      </c>
      <c r="H44" s="55"/>
      <c r="I44" s="56"/>
    </row>
    <row r="45" spans="1:17" ht="45" customHeight="1" x14ac:dyDescent="0.25">
      <c r="A45" s="57"/>
      <c r="B45" s="58"/>
      <c r="C45" s="58"/>
      <c r="D45" s="59"/>
      <c r="E45" s="59"/>
      <c r="F45" s="59"/>
      <c r="G45" s="60"/>
      <c r="H45" s="60"/>
      <c r="I45" s="61"/>
      <c r="Q45" s="3" t="s">
        <v>0</v>
      </c>
    </row>
    <row r="46" spans="1:17" ht="15" x14ac:dyDescent="0.25">
      <c r="A46" s="62"/>
      <c r="B46" s="62" t="s">
        <v>74</v>
      </c>
      <c r="C46" s="63" t="s">
        <v>2</v>
      </c>
      <c r="D46" s="64" t="s">
        <v>3</v>
      </c>
      <c r="E46" s="64" t="s">
        <v>4</v>
      </c>
      <c r="F46" s="64" t="s">
        <v>5</v>
      </c>
      <c r="G46" s="65" t="s">
        <v>6</v>
      </c>
      <c r="H46" s="65" t="s">
        <v>7</v>
      </c>
      <c r="I46" s="66" t="s">
        <v>8</v>
      </c>
      <c r="M46" s="113"/>
    </row>
    <row r="47" spans="1:17" ht="15" x14ac:dyDescent="0.25">
      <c r="A47" s="13"/>
      <c r="B47" s="13" t="s">
        <v>75</v>
      </c>
      <c r="C47" s="67"/>
      <c r="D47" s="68"/>
      <c r="E47" s="68"/>
      <c r="F47" s="68"/>
      <c r="G47" s="69" t="s">
        <v>0</v>
      </c>
      <c r="H47" s="69"/>
      <c r="I47" s="70" t="s">
        <v>0</v>
      </c>
      <c r="M47" s="113"/>
    </row>
    <row r="48" spans="1:17" ht="15" x14ac:dyDescent="0.25">
      <c r="A48" s="34">
        <v>1</v>
      </c>
      <c r="B48" s="35" t="s">
        <v>74</v>
      </c>
      <c r="C48" s="35" t="s">
        <v>76</v>
      </c>
      <c r="D48" s="36"/>
      <c r="E48" s="36"/>
      <c r="F48" s="36">
        <v>925000</v>
      </c>
      <c r="G48" s="71">
        <f>SUM(D48:F48)</f>
        <v>925000</v>
      </c>
      <c r="H48" s="36"/>
      <c r="I48" s="41" t="s">
        <v>12</v>
      </c>
      <c r="M48" s="113"/>
    </row>
    <row r="49" spans="1:13" ht="15" x14ac:dyDescent="0.25">
      <c r="A49" s="34">
        <v>2</v>
      </c>
      <c r="B49" s="35" t="s">
        <v>74</v>
      </c>
      <c r="C49" s="72" t="s">
        <v>77</v>
      </c>
      <c r="D49" s="36"/>
      <c r="E49" s="36"/>
      <c r="F49" s="36">
        <v>978373</v>
      </c>
      <c r="G49" s="71">
        <f>SUM(D49:F49)</f>
        <v>978373</v>
      </c>
      <c r="H49" s="36"/>
      <c r="I49" s="41" t="s">
        <v>12</v>
      </c>
      <c r="M49" s="113"/>
    </row>
    <row r="50" spans="1:13" ht="15" x14ac:dyDescent="0.25">
      <c r="A50" s="34">
        <v>3</v>
      </c>
      <c r="B50" s="35" t="s">
        <v>74</v>
      </c>
      <c r="C50" s="72" t="s">
        <v>78</v>
      </c>
      <c r="D50" s="36"/>
      <c r="E50" s="36"/>
      <c r="F50" s="73">
        <v>340000</v>
      </c>
      <c r="G50" s="71">
        <f>SUM(D50:F50)</f>
        <v>340000</v>
      </c>
      <c r="H50" s="36"/>
      <c r="I50" s="41" t="s">
        <v>12</v>
      </c>
      <c r="L50" s="101"/>
      <c r="M50" s="114"/>
    </row>
    <row r="51" spans="1:13" ht="15" x14ac:dyDescent="0.25">
      <c r="A51" s="34">
        <v>4</v>
      </c>
      <c r="B51" s="35" t="s">
        <v>74</v>
      </c>
      <c r="C51" s="72" t="s">
        <v>79</v>
      </c>
      <c r="D51" s="36"/>
      <c r="E51" s="36"/>
      <c r="F51" s="73">
        <v>315055</v>
      </c>
      <c r="G51" s="71">
        <f>SUM(D51:F51)</f>
        <v>315055</v>
      </c>
      <c r="H51" s="36"/>
      <c r="I51" s="41" t="s">
        <v>12</v>
      </c>
      <c r="M51" s="113"/>
    </row>
    <row r="52" spans="1:13" ht="15" x14ac:dyDescent="0.25">
      <c r="A52" s="34">
        <v>5</v>
      </c>
      <c r="B52" s="35" t="s">
        <v>74</v>
      </c>
      <c r="C52" s="72" t="s">
        <v>80</v>
      </c>
      <c r="D52" s="36"/>
      <c r="E52" s="36"/>
      <c r="F52" s="36">
        <v>180000</v>
      </c>
      <c r="G52" s="71">
        <f>SUM(D52:F52)</f>
        <v>180000</v>
      </c>
      <c r="H52" s="36"/>
      <c r="I52" s="41" t="s">
        <v>12</v>
      </c>
      <c r="M52" s="113"/>
    </row>
    <row r="53" spans="1:13" ht="15" x14ac:dyDescent="0.25">
      <c r="A53" s="34">
        <v>6</v>
      </c>
      <c r="B53" s="35" t="s">
        <v>74</v>
      </c>
      <c r="C53" s="72" t="s">
        <v>81</v>
      </c>
      <c r="D53" s="36"/>
      <c r="E53" s="36">
        <v>30000</v>
      </c>
      <c r="F53" s="36"/>
      <c r="G53" s="71">
        <v>22000</v>
      </c>
      <c r="H53" s="36"/>
      <c r="I53" s="41" t="s">
        <v>22</v>
      </c>
      <c r="M53" s="113"/>
    </row>
    <row r="54" spans="1:13" ht="15" x14ac:dyDescent="0.25">
      <c r="A54" s="34">
        <v>7</v>
      </c>
      <c r="B54" s="35" t="s">
        <v>74</v>
      </c>
      <c r="C54" s="72" t="s">
        <v>82</v>
      </c>
      <c r="D54" s="36"/>
      <c r="E54" s="73">
        <v>100000</v>
      </c>
      <c r="F54" s="36">
        <v>350000</v>
      </c>
      <c r="G54" s="71">
        <f>SUM(D54:F54)</f>
        <v>450000</v>
      </c>
      <c r="H54" s="36"/>
      <c r="I54" s="41" t="s">
        <v>83</v>
      </c>
      <c r="M54" s="113"/>
    </row>
    <row r="55" spans="1:13" ht="15" x14ac:dyDescent="0.25">
      <c r="A55" s="34">
        <v>8</v>
      </c>
      <c r="B55" s="35" t="s">
        <v>74</v>
      </c>
      <c r="C55" s="72" t="s">
        <v>84</v>
      </c>
      <c r="D55" s="36"/>
      <c r="E55" s="73">
        <v>15000</v>
      </c>
      <c r="F55" s="36"/>
      <c r="G55" s="71">
        <f>SUM(D55:F55)</f>
        <v>15000</v>
      </c>
      <c r="H55" s="36"/>
      <c r="I55" s="41" t="s">
        <v>85</v>
      </c>
      <c r="M55" s="113"/>
    </row>
    <row r="56" spans="1:13" ht="15" x14ac:dyDescent="0.25">
      <c r="A56" s="34">
        <v>9</v>
      </c>
      <c r="B56" s="35" t="s">
        <v>74</v>
      </c>
      <c r="C56" s="72" t="s">
        <v>86</v>
      </c>
      <c r="D56" s="36"/>
      <c r="E56" s="73">
        <v>30000</v>
      </c>
      <c r="F56" s="36"/>
      <c r="G56" s="71">
        <f>SUM(D56:F56)</f>
        <v>30000</v>
      </c>
      <c r="H56" s="36"/>
      <c r="I56" s="41" t="s">
        <v>87</v>
      </c>
      <c r="M56" s="113"/>
    </row>
    <row r="57" spans="1:13" ht="15" x14ac:dyDescent="0.25">
      <c r="A57" s="34">
        <v>10</v>
      </c>
      <c r="B57" s="35" t="s">
        <v>74</v>
      </c>
      <c r="C57" s="72" t="s">
        <v>88</v>
      </c>
      <c r="D57" s="36"/>
      <c r="E57" s="36"/>
      <c r="F57" s="36">
        <v>250000</v>
      </c>
      <c r="G57" s="71">
        <v>255000</v>
      </c>
      <c r="H57" s="36"/>
      <c r="I57" s="41" t="s">
        <v>89</v>
      </c>
      <c r="M57" s="113"/>
    </row>
    <row r="58" spans="1:13" ht="15" x14ac:dyDescent="0.25">
      <c r="A58" s="34">
        <v>11</v>
      </c>
      <c r="B58" s="35" t="s">
        <v>74</v>
      </c>
      <c r="C58" s="72" t="s">
        <v>90</v>
      </c>
      <c r="D58" s="36"/>
      <c r="E58" s="36">
        <v>500000</v>
      </c>
      <c r="F58" s="36">
        <v>1000000</v>
      </c>
      <c r="G58" s="71">
        <v>850000</v>
      </c>
      <c r="H58" s="36"/>
      <c r="I58" s="41" t="s">
        <v>91</v>
      </c>
      <c r="M58" s="113"/>
    </row>
    <row r="59" spans="1:13" ht="15" x14ac:dyDescent="0.25">
      <c r="A59" s="34">
        <v>12</v>
      </c>
      <c r="B59" s="35" t="s">
        <v>74</v>
      </c>
      <c r="C59" s="72" t="s">
        <v>92</v>
      </c>
      <c r="D59" s="36"/>
      <c r="E59" s="36">
        <v>300000</v>
      </c>
      <c r="F59" s="36"/>
      <c r="G59" s="71">
        <f>SUM(D59:F59)</f>
        <v>300000</v>
      </c>
      <c r="H59" s="36"/>
      <c r="I59" s="41" t="s">
        <v>93</v>
      </c>
      <c r="M59" s="113"/>
    </row>
    <row r="60" spans="1:13" ht="15" x14ac:dyDescent="0.25">
      <c r="A60" s="34">
        <v>13</v>
      </c>
      <c r="B60" s="35" t="s">
        <v>74</v>
      </c>
      <c r="C60" s="72" t="s">
        <v>94</v>
      </c>
      <c r="D60" s="73">
        <v>100000</v>
      </c>
      <c r="E60" s="36">
        <v>550000</v>
      </c>
      <c r="F60" s="36">
        <v>1000000</v>
      </c>
      <c r="G60" s="74">
        <f>SUM(D60:F60)</f>
        <v>1650000</v>
      </c>
      <c r="H60" s="36"/>
      <c r="I60" s="41" t="s">
        <v>95</v>
      </c>
      <c r="M60" s="113"/>
    </row>
    <row r="61" spans="1:13" ht="15" x14ac:dyDescent="0.25">
      <c r="A61" s="34">
        <v>14</v>
      </c>
      <c r="B61" s="35" t="s">
        <v>74</v>
      </c>
      <c r="C61" s="72" t="s">
        <v>96</v>
      </c>
      <c r="D61" s="36"/>
      <c r="E61" s="36">
        <v>100000</v>
      </c>
      <c r="F61" s="36"/>
      <c r="G61" s="71">
        <f>SUM(D61:F61)</f>
        <v>100000</v>
      </c>
      <c r="H61" s="36"/>
      <c r="I61" s="41" t="s">
        <v>97</v>
      </c>
      <c r="M61" s="113"/>
    </row>
    <row r="62" spans="1:13" ht="15" x14ac:dyDescent="0.25">
      <c r="A62" s="132">
        <v>15</v>
      </c>
      <c r="B62" s="132" t="s">
        <v>74</v>
      </c>
      <c r="C62" s="72" t="s">
        <v>120</v>
      </c>
      <c r="D62" s="36"/>
      <c r="E62" s="36"/>
      <c r="F62" s="73"/>
      <c r="G62" s="71">
        <v>1000000</v>
      </c>
      <c r="H62" s="36"/>
      <c r="I62" s="41" t="s">
        <v>118</v>
      </c>
      <c r="M62" s="113"/>
    </row>
    <row r="63" spans="1:13" ht="15" x14ac:dyDescent="0.25">
      <c r="A63" s="133"/>
      <c r="B63" s="133"/>
      <c r="C63" s="72" t="s">
        <v>121</v>
      </c>
      <c r="D63" s="36"/>
      <c r="E63" s="36"/>
      <c r="F63" s="73"/>
      <c r="G63" s="71">
        <v>750000</v>
      </c>
      <c r="H63" s="36"/>
      <c r="I63" s="41" t="s">
        <v>119</v>
      </c>
      <c r="M63" s="113"/>
    </row>
    <row r="64" spans="1:13" ht="15" x14ac:dyDescent="0.25">
      <c r="A64" s="134"/>
      <c r="B64" s="134"/>
      <c r="C64" s="72" t="s">
        <v>122</v>
      </c>
      <c r="D64" s="36"/>
      <c r="E64" s="36"/>
      <c r="F64" s="73"/>
      <c r="G64" s="71">
        <v>600000</v>
      </c>
      <c r="H64" s="36"/>
      <c r="I64" s="41" t="s">
        <v>119</v>
      </c>
      <c r="M64" s="113"/>
    </row>
    <row r="65" spans="1:13" ht="15" x14ac:dyDescent="0.25">
      <c r="A65" s="34">
        <v>16</v>
      </c>
      <c r="B65" s="35" t="s">
        <v>74</v>
      </c>
      <c r="C65" s="72" t="s">
        <v>117</v>
      </c>
      <c r="D65" s="36"/>
      <c r="E65" s="36"/>
      <c r="F65" s="73">
        <v>2500000</v>
      </c>
      <c r="G65" s="74">
        <v>2500000</v>
      </c>
      <c r="H65" s="36"/>
      <c r="I65" s="41" t="s">
        <v>98</v>
      </c>
      <c r="M65" s="113"/>
    </row>
    <row r="66" spans="1:13" ht="15" x14ac:dyDescent="0.25">
      <c r="A66" s="34">
        <v>17</v>
      </c>
      <c r="B66" s="35" t="s">
        <v>74</v>
      </c>
      <c r="C66" s="72" t="s">
        <v>99</v>
      </c>
      <c r="D66" s="36"/>
      <c r="E66" s="36">
        <v>300000</v>
      </c>
      <c r="F66" s="36"/>
      <c r="G66" s="71">
        <f>SUM(D66:F66)</f>
        <v>300000</v>
      </c>
      <c r="H66" s="36"/>
      <c r="I66" s="41" t="s">
        <v>100</v>
      </c>
      <c r="M66" s="113"/>
    </row>
    <row r="67" spans="1:13" ht="15" x14ac:dyDescent="0.25">
      <c r="A67" s="34">
        <v>18</v>
      </c>
      <c r="B67" s="35" t="s">
        <v>74</v>
      </c>
      <c r="C67" s="72" t="s">
        <v>101</v>
      </c>
      <c r="D67" s="36">
        <v>100000</v>
      </c>
      <c r="E67" s="36">
        <v>950000</v>
      </c>
      <c r="F67" s="73">
        <v>3200000</v>
      </c>
      <c r="G67" s="71">
        <f>SUM(D67:F67)</f>
        <v>4250000</v>
      </c>
      <c r="H67" s="36"/>
      <c r="I67" s="41" t="s">
        <v>55</v>
      </c>
      <c r="M67" s="113"/>
    </row>
    <row r="68" spans="1:13" ht="15" x14ac:dyDescent="0.25">
      <c r="A68" s="34">
        <v>19</v>
      </c>
      <c r="B68" s="35" t="s">
        <v>74</v>
      </c>
      <c r="C68" s="72" t="s">
        <v>102</v>
      </c>
      <c r="D68" s="36">
        <v>100000</v>
      </c>
      <c r="E68" s="36">
        <v>1434373</v>
      </c>
      <c r="F68" s="36">
        <v>2465627</v>
      </c>
      <c r="G68" s="71">
        <v>4000000</v>
      </c>
      <c r="H68" s="36"/>
      <c r="I68" s="41" t="s">
        <v>103</v>
      </c>
      <c r="M68" s="113"/>
    </row>
    <row r="69" spans="1:13" ht="15" x14ac:dyDescent="0.25">
      <c r="A69" s="51"/>
      <c r="B69" s="51"/>
      <c r="C69" s="52" t="s">
        <v>104</v>
      </c>
      <c r="D69" s="75">
        <f>SUM(D48:D68)</f>
        <v>300000</v>
      </c>
      <c r="E69" s="75">
        <f>SUM(E48:E68)</f>
        <v>4309373</v>
      </c>
      <c r="F69" s="75">
        <f>SUM(F48:F68)</f>
        <v>13504055</v>
      </c>
      <c r="G69" s="55">
        <f>SUM(G48:G68)</f>
        <v>19810428</v>
      </c>
      <c r="H69" s="76"/>
      <c r="I69" s="77"/>
    </row>
    <row r="70" spans="1:13" ht="15" x14ac:dyDescent="0.25">
      <c r="A70" s="51"/>
      <c r="B70" s="51"/>
      <c r="C70" s="44" t="s">
        <v>72</v>
      </c>
      <c r="D70" s="45"/>
      <c r="E70" s="45"/>
      <c r="F70" s="45"/>
      <c r="G70" s="78">
        <f>+SUM(G71-G69)</f>
        <v>-452428</v>
      </c>
      <c r="H70" s="79"/>
      <c r="I70" s="50"/>
    </row>
    <row r="71" spans="1:13" ht="15" x14ac:dyDescent="0.25">
      <c r="A71" s="51"/>
      <c r="B71" s="51"/>
      <c r="C71" s="52" t="s">
        <v>105</v>
      </c>
      <c r="D71" s="75"/>
      <c r="E71" s="75"/>
      <c r="F71" s="75"/>
      <c r="G71" s="80">
        <v>19358000</v>
      </c>
      <c r="H71" s="80"/>
      <c r="I71" s="77"/>
    </row>
    <row r="72" spans="1:13" ht="15" x14ac:dyDescent="0.25">
      <c r="A72" s="57"/>
      <c r="B72" s="58"/>
      <c r="C72" s="81"/>
      <c r="D72" s="82"/>
      <c r="E72" s="82"/>
      <c r="F72" s="82"/>
      <c r="G72" s="60"/>
      <c r="H72" s="60"/>
      <c r="I72" s="61"/>
    </row>
    <row r="73" spans="1:13" ht="15" x14ac:dyDescent="0.25">
      <c r="A73" s="83"/>
      <c r="B73" s="83"/>
      <c r="C73" s="84" t="s">
        <v>106</v>
      </c>
      <c r="D73" s="85"/>
      <c r="E73" s="85"/>
      <c r="F73" s="85"/>
      <c r="G73" s="86">
        <f>SUM(G42+G69)</f>
        <v>56122010.219999999</v>
      </c>
      <c r="H73" s="87"/>
      <c r="I73" s="88"/>
    </row>
    <row r="74" spans="1:13" ht="15" x14ac:dyDescent="0.25">
      <c r="A74" s="43"/>
      <c r="B74" s="43"/>
      <c r="C74" s="89" t="s">
        <v>107</v>
      </c>
      <c r="D74" s="45"/>
      <c r="E74" s="45"/>
      <c r="F74" s="45"/>
      <c r="G74" s="90">
        <v>1000000</v>
      </c>
      <c r="H74" s="90"/>
      <c r="I74" s="50" t="s">
        <v>108</v>
      </c>
    </row>
    <row r="75" spans="1:13" ht="15" x14ac:dyDescent="0.25">
      <c r="A75" s="43"/>
      <c r="B75" s="43"/>
      <c r="C75" s="44" t="s">
        <v>109</v>
      </c>
      <c r="D75" s="45"/>
      <c r="E75" s="45"/>
      <c r="F75" s="45"/>
      <c r="G75" s="76">
        <f>SUM(G73:G74)</f>
        <v>57122010.219999999</v>
      </c>
      <c r="H75" s="76"/>
      <c r="I75" s="91"/>
    </row>
    <row r="76" spans="1:13" ht="15" x14ac:dyDescent="0.25">
      <c r="A76" s="43"/>
      <c r="B76" s="43"/>
      <c r="C76" s="92" t="s">
        <v>110</v>
      </c>
      <c r="D76" s="93"/>
      <c r="E76" s="93"/>
      <c r="F76" s="93"/>
      <c r="G76" s="78">
        <f>SUM(G77-G75)</f>
        <v>-440510.21999999881</v>
      </c>
      <c r="H76" s="79"/>
      <c r="I76" s="94"/>
    </row>
    <row r="77" spans="1:13" ht="15" x14ac:dyDescent="0.25">
      <c r="A77" s="95"/>
      <c r="B77" s="95"/>
      <c r="C77" s="96" t="s">
        <v>111</v>
      </c>
      <c r="D77" s="97"/>
      <c r="E77" s="97"/>
      <c r="F77" s="97"/>
      <c r="G77" s="98">
        <f>G44+G71</f>
        <v>56681500</v>
      </c>
      <c r="H77" s="99"/>
      <c r="I77" s="100"/>
    </row>
    <row r="78" spans="1:13" x14ac:dyDescent="0.2">
      <c r="B78" s="101"/>
      <c r="C78" s="101" t="s">
        <v>0</v>
      </c>
      <c r="D78" s="102"/>
      <c r="E78" s="103"/>
      <c r="F78" s="103"/>
      <c r="G78" s="104" t="s">
        <v>0</v>
      </c>
      <c r="H78" s="104"/>
    </row>
    <row r="79" spans="1:13" x14ac:dyDescent="0.2">
      <c r="D79" s="103"/>
      <c r="E79" s="103"/>
      <c r="F79" s="103"/>
      <c r="H79" s="3"/>
    </row>
    <row r="80" spans="1:13" x14ac:dyDescent="0.2">
      <c r="D80" s="103"/>
      <c r="E80" s="103"/>
      <c r="F80" s="103"/>
      <c r="G80" s="3"/>
      <c r="H80" s="3"/>
      <c r="I80" s="106" t="s">
        <v>112</v>
      </c>
    </row>
    <row r="81" spans="4:9" x14ac:dyDescent="0.2">
      <c r="D81" s="103"/>
      <c r="E81" s="103"/>
      <c r="F81" s="103"/>
      <c r="G81" s="3"/>
      <c r="H81" s="3"/>
      <c r="I81" s="107" t="s">
        <v>113</v>
      </c>
    </row>
    <row r="82" spans="4:9" x14ac:dyDescent="0.2">
      <c r="D82" s="103"/>
      <c r="E82" s="103"/>
      <c r="F82" s="103"/>
      <c r="H82" s="3"/>
      <c r="I82" s="107" t="s">
        <v>114</v>
      </c>
    </row>
    <row r="83" spans="4:9" x14ac:dyDescent="0.2">
      <c r="D83" s="103"/>
      <c r="E83" s="103"/>
      <c r="F83" s="103"/>
      <c r="G83" s="3"/>
      <c r="H83" s="3"/>
      <c r="I83" s="108" t="s">
        <v>115</v>
      </c>
    </row>
    <row r="84" spans="4:9" x14ac:dyDescent="0.2">
      <c r="D84" s="103"/>
      <c r="E84" s="103"/>
      <c r="F84" s="103"/>
      <c r="G84" s="3"/>
      <c r="H84" s="3"/>
      <c r="I84" s="107"/>
    </row>
    <row r="85" spans="4:9" x14ac:dyDescent="0.2">
      <c r="D85" s="103"/>
      <c r="E85" s="103"/>
      <c r="F85" s="103"/>
      <c r="G85" s="3"/>
      <c r="H85" s="3"/>
      <c r="I85" s="109" t="s">
        <v>116</v>
      </c>
    </row>
    <row r="116" spans="7:9" x14ac:dyDescent="0.2">
      <c r="G116" s="115"/>
      <c r="H116" s="115"/>
      <c r="I116" s="116"/>
    </row>
    <row r="117" spans="7:9" x14ac:dyDescent="0.2">
      <c r="G117" s="115"/>
      <c r="H117" s="115"/>
      <c r="I117" s="116"/>
    </row>
    <row r="118" spans="7:9" ht="15" x14ac:dyDescent="0.2">
      <c r="G118" s="115"/>
      <c r="H118" s="117"/>
      <c r="I118" s="116"/>
    </row>
    <row r="119" spans="7:9" ht="15" x14ac:dyDescent="0.2">
      <c r="G119" s="115"/>
      <c r="H119" s="118"/>
      <c r="I119" s="116"/>
    </row>
    <row r="120" spans="7:9" ht="15" x14ac:dyDescent="0.2">
      <c r="G120" s="115"/>
      <c r="H120" s="119"/>
      <c r="I120" s="116"/>
    </row>
    <row r="121" spans="7:9" ht="15" x14ac:dyDescent="0.2">
      <c r="G121" s="115"/>
      <c r="H121" s="119"/>
      <c r="I121" s="116"/>
    </row>
    <row r="122" spans="7:9" x14ac:dyDescent="0.2">
      <c r="G122" s="115"/>
      <c r="H122" s="120"/>
      <c r="I122" s="116"/>
    </row>
    <row r="123" spans="7:9" x14ac:dyDescent="0.2">
      <c r="G123" s="115"/>
      <c r="H123" s="115"/>
      <c r="I123" s="116"/>
    </row>
    <row r="124" spans="7:9" x14ac:dyDescent="0.2">
      <c r="G124" s="115"/>
      <c r="H124" s="115"/>
      <c r="I124" s="116"/>
    </row>
    <row r="125" spans="7:9" x14ac:dyDescent="0.2">
      <c r="G125" s="115"/>
      <c r="H125" s="115"/>
      <c r="I125" s="116"/>
    </row>
    <row r="126" spans="7:9" x14ac:dyDescent="0.2">
      <c r="G126" s="115"/>
      <c r="H126" s="115"/>
      <c r="I126" s="116"/>
    </row>
    <row r="127" spans="7:9" x14ac:dyDescent="0.2">
      <c r="G127" s="115"/>
      <c r="H127" s="115"/>
      <c r="I127" s="116"/>
    </row>
  </sheetData>
  <mergeCells count="3">
    <mergeCell ref="B25:B28"/>
    <mergeCell ref="B62:B64"/>
    <mergeCell ref="A62:A64"/>
  </mergeCells>
  <pageMargins left="0.25" right="0.25" top="0.75" bottom="0.75" header="0.3" footer="0.3"/>
  <pageSetup paperSize="5" scale="71" fitToHeight="0" orientation="landscape" r:id="rId1"/>
  <rowBreaks count="1" manualBreakCount="1">
    <brk id="4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I8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FY 2017-18</vt:lpstr>
      <vt:lpstr>Sheet1</vt:lpstr>
      <vt:lpstr>'FY 2017-18'!Print_Area</vt:lpstr>
      <vt:lpstr>'FY 2017-18'!Print_Titles</vt:lpstr>
    </vt:vector>
  </TitlesOfParts>
  <Company>Government of Ontario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Wilton, Megan (CAB)</dc:creator>
  <cp:lastModifiedBy>Wilton, Megan (CAB)</cp:lastModifiedBy>
  <cp:lastPrinted>2017-11-01T18:21:45Z</cp:lastPrinted>
  <dcterms:created xsi:type="dcterms:W3CDTF">2017-10-26T17:08:09Z</dcterms:created>
  <dcterms:modified xsi:type="dcterms:W3CDTF">2017-11-23T20:05:37Z</dcterms:modified>
</cp:coreProperties>
</file>