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5.xml" ContentType="application/vnd.openxmlformats-officedocument.drawingml.chart+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charts/chart6.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ac.ad.gov.on.ca\dfs\ENERGY\PLANNING\Project\2017\170103 - Debt Financing the GA\"/>
    </mc:Choice>
  </mc:AlternateContent>
  <bookViews>
    <workbookView xWindow="0" yWindow="0" windowWidth="21600" windowHeight="8535" tabRatio="761"/>
  </bookViews>
  <sheets>
    <sheet name="Summary Biennial" sheetId="107" r:id="rId1"/>
    <sheet name="Cash Flow" sheetId="108" r:id="rId2"/>
    <sheet name="Calcs Biennial" sheetId="106" r:id="rId3"/>
    <sheet name="Calcs Annual" sheetId="3" r:id="rId4"/>
    <sheet name="Res Bill Biennial" sheetId="103" r:id="rId5"/>
    <sheet name="Res Bill Annual" sheetId="4" r:id="rId6"/>
    <sheet name="Monthly GA Stats" sheetId="105" r:id="rId7"/>
    <sheet name="Monthly Demand Stats" sheetId="104" r:id="rId8"/>
    <sheet name="Historical Data" sheetId="22" r:id="rId9"/>
    <sheet name="IESO HOEP-GA" sheetId="1" r:id="rId10"/>
    <sheet name="IESO Res Bill" sheetId="5" r:id="rId11"/>
    <sheet name="Nav commod adjust" sheetId="109" r:id="rId12"/>
  </sheets>
  <externalReferences>
    <externalReference r:id="rId13"/>
    <externalReference r:id="rId14"/>
  </externalReferences>
  <definedNames>
    <definedName name="Anco">[1]ANCO!$A$3:$D$14</definedName>
    <definedName name="EV__LASTREFTIME__" hidden="1">41368.6125231481</definedName>
    <definedName name="ExchangeRates">'[2]CAD-US Exchange Rate'!$B$4:$C$734</definedName>
    <definedName name="HOM">'[1]Heat, O&amp;M rates'!$A$2:$C$13</definedName>
    <definedName name="_xlnm.Print_Area" localSheetId="4">'Res Bill Biennial'!$B$9:$N$29</definedName>
    <definedName name="solver_cvg" localSheetId="3" hidden="1">0.0001</definedName>
    <definedName name="solver_drv" localSheetId="3" hidden="1">1</definedName>
    <definedName name="solver_eng" localSheetId="3" hidden="1">1</definedName>
    <definedName name="solver_est" localSheetId="3" hidden="1">1</definedName>
    <definedName name="solver_itr" localSheetId="3" hidden="1">2147483647</definedName>
    <definedName name="solver_mip" localSheetId="3" hidden="1">2147483647</definedName>
    <definedName name="solver_mni" localSheetId="3" hidden="1">30</definedName>
    <definedName name="solver_mrt" localSheetId="3" hidden="1">0.075</definedName>
    <definedName name="solver_msl" localSheetId="3" hidden="1">2</definedName>
    <definedName name="solver_neg" localSheetId="3" hidden="1">1</definedName>
    <definedName name="solver_nod" localSheetId="3" hidden="1">2147483647</definedName>
    <definedName name="solver_num" localSheetId="3" hidden="1">0</definedName>
    <definedName name="solver_nwt" localSheetId="3" hidden="1">1</definedName>
    <definedName name="solver_opt" localSheetId="3" hidden="1">'Calcs Annual'!#REF!</definedName>
    <definedName name="solver_pre" localSheetId="3" hidden="1">0.000001</definedName>
    <definedName name="solver_rbv" localSheetId="3" hidden="1">1</definedName>
    <definedName name="solver_rlx" localSheetId="3" hidden="1">2</definedName>
    <definedName name="solver_rsd" localSheetId="3" hidden="1">0</definedName>
    <definedName name="solver_scl" localSheetId="3" hidden="1">1</definedName>
    <definedName name="solver_sho" localSheetId="3" hidden="1">2</definedName>
    <definedName name="solver_ssz" localSheetId="3" hidden="1">100</definedName>
    <definedName name="solver_tim" localSheetId="3" hidden="1">2147483647</definedName>
    <definedName name="solver_tol" localSheetId="3" hidden="1">0.01</definedName>
    <definedName name="solver_typ" localSheetId="3" hidden="1">3</definedName>
    <definedName name="solver_val" localSheetId="3" hidden="1">0</definedName>
    <definedName name="solver_ver" localSheetId="3" hidden="1">3</definedName>
  </definedNames>
  <calcPr calcId="152511"/>
  <oleSize ref="A2:XFD101"/>
</workbook>
</file>

<file path=xl/comments1.xml><?xml version="1.0" encoding="utf-8"?>
<comments xmlns="http://schemas.openxmlformats.org/spreadsheetml/2006/main">
  <authors>
    <author>Macpherson, Robin (ENERGY)</author>
  </authors>
  <commentList>
    <comment ref="M19" authorId="0" shapeId="0">
      <text>
        <r>
          <rPr>
            <b/>
            <sz val="9"/>
            <color indexed="81"/>
            <rFont val="Tahoma"/>
            <family val="2"/>
          </rPr>
          <t>Macpherson, Robin (ENERGY):</t>
        </r>
        <r>
          <rPr>
            <sz val="9"/>
            <color indexed="81"/>
            <rFont val="Tahoma"/>
            <family val="2"/>
          </rPr>
          <t xml:space="preserve">
Adjustment to include only 12/4 of the annual increase as increase starts from Jul, not May</t>
        </r>
      </text>
    </comment>
  </commentList>
</comments>
</file>

<file path=xl/comments2.xml><?xml version="1.0" encoding="utf-8"?>
<comments xmlns="http://schemas.openxmlformats.org/spreadsheetml/2006/main">
  <authors>
    <author>Macpherson, Robin (ENERGY)</author>
  </authors>
  <commentList>
    <comment ref="C23" authorId="0" shapeId="0">
      <text>
        <r>
          <rPr>
            <b/>
            <sz val="9"/>
            <color indexed="81"/>
            <rFont val="Tahoma"/>
            <family val="2"/>
          </rPr>
          <t>Macpherson, Robin (ENERGY):</t>
        </r>
        <r>
          <rPr>
            <sz val="9"/>
            <color indexed="81"/>
            <rFont val="Tahoma"/>
            <family val="2"/>
          </rPr>
          <t xml:space="preserve">
See page notes</t>
        </r>
      </text>
    </comment>
  </commentList>
</comments>
</file>

<file path=xl/sharedStrings.xml><?xml version="1.0" encoding="utf-8"?>
<sst xmlns="http://schemas.openxmlformats.org/spreadsheetml/2006/main" count="692" uniqueCount="290">
  <si>
    <t>HOEP (2016$/MWh)</t>
  </si>
  <si>
    <t>Revised Base</t>
  </si>
  <si>
    <t>Class A GA (2016$/MWh)</t>
  </si>
  <si>
    <t>Class B GA (2016$/MWh)</t>
  </si>
  <si>
    <t>Average monthly residential consumtion (MW)</t>
  </si>
  <si>
    <t>Total GA (2016$ million)</t>
  </si>
  <si>
    <t>Total GA (nominal $ million)</t>
  </si>
  <si>
    <t>nominal $/month</t>
  </si>
  <si>
    <t>Global Impacts</t>
  </si>
  <si>
    <t>Residential Bills (assuming 750 kWh/month)</t>
  </si>
  <si>
    <t>Year to pay off debt</t>
  </si>
  <si>
    <t>Relative change in GA</t>
  </si>
  <si>
    <t>Growth Rate</t>
  </si>
  <si>
    <t>OPO Demand - Outlook B + Extrapolation</t>
  </si>
  <si>
    <t>750 kWh/month</t>
  </si>
  <si>
    <t>Electricity</t>
  </si>
  <si>
    <t>Distribution</t>
  </si>
  <si>
    <t>Transmission</t>
  </si>
  <si>
    <t>Regulatory</t>
  </si>
  <si>
    <t>DRC</t>
  </si>
  <si>
    <t>Tax</t>
  </si>
  <si>
    <t>OCEB</t>
  </si>
  <si>
    <t>Total</t>
  </si>
  <si>
    <t>Commodity</t>
  </si>
  <si>
    <t>HST</t>
  </si>
  <si>
    <t xml:space="preserve"> Total Bill before Taxes</t>
  </si>
  <si>
    <t>Annual interest on debt</t>
  </si>
  <si>
    <t>IESO Class B GA Rate - Revised Base ($2016/MWh)</t>
  </si>
  <si>
    <t>IESO Class B GA Rate - Revised Base Extrapolated ($2016/MWh)</t>
  </si>
  <si>
    <t>2016 Act</t>
  </si>
  <si>
    <t>Regulated Charges (Wholesale Uplift and DRC)</t>
  </si>
  <si>
    <t>8% Rebate on Bill before Taxes</t>
  </si>
  <si>
    <t xml:space="preserve">  Total Bill After Rebate</t>
  </si>
  <si>
    <t>All</t>
  </si>
  <si>
    <t>Share of consumption</t>
  </si>
  <si>
    <t>Class B</t>
  </si>
  <si>
    <t>Share of GA savings</t>
  </si>
  <si>
    <t>RPP</t>
  </si>
  <si>
    <t>RPP Fraction of Class B conumption</t>
  </si>
  <si>
    <t>Residential Monthly Bills - Based on TOU Shares (65% Off-Peak, 17% Mid-Peak, 18% On-peak)</t>
  </si>
  <si>
    <t>Updated 2016 History with Revised share values on TOU rates</t>
  </si>
  <si>
    <t>RPP Eligible</t>
  </si>
  <si>
    <t>Assumed RPP Eligible Demand (TWh) (from Robin/Mark)</t>
  </si>
  <si>
    <t>Tax-basing of social programs CAGR</t>
  </si>
  <si>
    <t>May</t>
  </si>
  <si>
    <t>Nov</t>
  </si>
  <si>
    <t>Assumed CPI increase since previous RPP period</t>
  </si>
  <si>
    <t>Total Demand (TWh)</t>
  </si>
  <si>
    <t>Date</t>
  </si>
  <si>
    <t>Hour</t>
  </si>
  <si>
    <t>Total Market Demand</t>
  </si>
  <si>
    <t>Ontario Demand</t>
  </si>
  <si>
    <t>Month</t>
  </si>
  <si>
    <t>Fraction of Annual Demand</t>
  </si>
  <si>
    <t>RPP Period Start</t>
  </si>
  <si>
    <t>From IESO website</t>
  </si>
  <si>
    <t>Fraction of current year's demand</t>
  </si>
  <si>
    <t>Fraction of next year's demand</t>
  </si>
  <si>
    <t>RPP Period beginning</t>
  </si>
  <si>
    <t>Target Bill with OFHP with tax ($/month)</t>
  </si>
  <si>
    <t>HST on OFHP bill ($/month)</t>
  </si>
  <si>
    <t>8% Rebate on OFHP bill ($/month)</t>
  </si>
  <si>
    <t>Pre-tax subtotal of OFHP bill ($/month)</t>
  </si>
  <si>
    <t>From the IESO website</t>
  </si>
  <si>
    <t>Jan</t>
  </si>
  <si>
    <t>Feb</t>
  </si>
  <si>
    <t>Mar</t>
  </si>
  <si>
    <t>Apr</t>
  </si>
  <si>
    <t>Jun</t>
  </si>
  <si>
    <t>Jul</t>
  </si>
  <si>
    <t>Aug</t>
  </si>
  <si>
    <t>Sept</t>
  </si>
  <si>
    <t>Oct</t>
  </si>
  <si>
    <t>Dec</t>
  </si>
  <si>
    <t>GA-OEFC-NUG (M$)</t>
  </si>
  <si>
    <t>GA-OPG (M$)</t>
  </si>
  <si>
    <t>GA-OPA (M$)</t>
  </si>
  <si>
    <t>Total GA (M$)</t>
  </si>
  <si>
    <t>Fraction of total</t>
  </si>
  <si>
    <t>Fraction of current year's GA cost</t>
  </si>
  <si>
    <t>Fraction of next year's GA cost</t>
  </si>
  <si>
    <t>RPP Fraction of Class B consumption</t>
  </si>
  <si>
    <t>Change in GA Cost ($ million)</t>
  </si>
  <si>
    <t>Savings due to tax-basing social programs ($/month)</t>
  </si>
  <si>
    <t>Impact of GA Financing ($/month)</t>
  </si>
  <si>
    <t>Fraction of  6-month RPP total</t>
  </si>
  <si>
    <t>Annual interest rate (nominal)</t>
  </si>
  <si>
    <t>Accumulated Debt at end of period ($ million)</t>
  </si>
  <si>
    <t>Change in level of accumulated debt</t>
  </si>
  <si>
    <t>$ nominal million</t>
  </si>
  <si>
    <t>Actual Accumulated debt</t>
  </si>
  <si>
    <t>Actual Interest</t>
  </si>
  <si>
    <t>2017-May</t>
  </si>
  <si>
    <t>2017-Nov</t>
  </si>
  <si>
    <t>2018-May</t>
  </si>
  <si>
    <t>2018-Nov</t>
  </si>
  <si>
    <t>2019-May</t>
  </si>
  <si>
    <t>2019-Nov</t>
  </si>
  <si>
    <t>2020-May</t>
  </si>
  <si>
    <t>2020-Nov</t>
  </si>
  <si>
    <t>2021-May</t>
  </si>
  <si>
    <t>2021-Nov</t>
  </si>
  <si>
    <t>2022-May</t>
  </si>
  <si>
    <t>2022-Nov</t>
  </si>
  <si>
    <t>2023-May</t>
  </si>
  <si>
    <t>2023-Nov</t>
  </si>
  <si>
    <t>2024-May</t>
  </si>
  <si>
    <t>2024-Nov</t>
  </si>
  <si>
    <t>2025-May</t>
  </si>
  <si>
    <t>2025-Nov</t>
  </si>
  <si>
    <t>2026-May</t>
  </si>
  <si>
    <t>2026-Nov</t>
  </si>
  <si>
    <t>2027-May</t>
  </si>
  <si>
    <t>2027-Nov</t>
  </si>
  <si>
    <t>2028-May</t>
  </si>
  <si>
    <t>2028-Nov</t>
  </si>
  <si>
    <t>2029-May</t>
  </si>
  <si>
    <t>2029-Nov</t>
  </si>
  <si>
    <t>2030-May</t>
  </si>
  <si>
    <t>2030-Nov</t>
  </si>
  <si>
    <t>2031-May</t>
  </si>
  <si>
    <t>2031-Nov</t>
  </si>
  <si>
    <t>2032-May</t>
  </si>
  <si>
    <t>2032-Nov</t>
  </si>
  <si>
    <t>2033-May</t>
  </si>
  <si>
    <t>2033-Nov</t>
  </si>
  <si>
    <t>2034-May</t>
  </si>
  <si>
    <t>2034-Nov</t>
  </si>
  <si>
    <t>2035-May</t>
  </si>
  <si>
    <t>2035-Nov</t>
  </si>
  <si>
    <t>2036-May</t>
  </si>
  <si>
    <t>2036-Nov</t>
  </si>
  <si>
    <t>2037-May</t>
  </si>
  <si>
    <t>2037-Nov</t>
  </si>
  <si>
    <t>2038-May</t>
  </si>
  <si>
    <t>2038-Nov</t>
  </si>
  <si>
    <t>2039-May</t>
  </si>
  <si>
    <t>2039-Nov</t>
  </si>
  <si>
    <t>2040-May</t>
  </si>
  <si>
    <t>2040-Nov</t>
  </si>
  <si>
    <t>2041-May</t>
  </si>
  <si>
    <t>2041-Nov</t>
  </si>
  <si>
    <t>2042-May</t>
  </si>
  <si>
    <t>2042-Nov</t>
  </si>
  <si>
    <t>2043-May</t>
  </si>
  <si>
    <t>2043-Nov</t>
  </si>
  <si>
    <t>2044-May</t>
  </si>
  <si>
    <t>2044-Nov</t>
  </si>
  <si>
    <t>2045-May</t>
  </si>
  <si>
    <t>2045-Nov</t>
  </si>
  <si>
    <t>2046-May</t>
  </si>
  <si>
    <t>2046-Nov</t>
  </si>
  <si>
    <t>2047-May</t>
  </si>
  <si>
    <t>2047-Nov</t>
  </si>
  <si>
    <t>2048-May</t>
  </si>
  <si>
    <t>2048-Nov</t>
  </si>
  <si>
    <t>2049-May</t>
  </si>
  <si>
    <t>2049-Nov</t>
  </si>
  <si>
    <t>No OFHP</t>
  </si>
  <si>
    <t>Actual Bill with OFHP with tax ($/month)</t>
  </si>
  <si>
    <t>YoY Increase</t>
  </si>
  <si>
    <t>$ million</t>
  </si>
  <si>
    <t>Total GA paid by ratepayer</t>
  </si>
  <si>
    <t xml:space="preserve">Difference of Payment from Forecast Cost </t>
  </si>
  <si>
    <t>Interest from previous period</t>
  </si>
  <si>
    <t>GA Paid by Ratepayers</t>
  </si>
  <si>
    <t>IESO GA Cost Forecast</t>
  </si>
  <si>
    <t>&lt;-----</t>
  </si>
  <si>
    <t>Number of months in RPP period</t>
  </si>
  <si>
    <t>Number of months in a year</t>
  </si>
  <si>
    <t>Effective RPP period rate, monthly compounding</t>
  </si>
  <si>
    <t>Change this so that the amount of debt (shown in C11) in the final year (set in C6) is zero</t>
  </si>
  <si>
    <t>Change in bill with OFHP relative to bill without OFHP in 2017</t>
  </si>
  <si>
    <t>YoY Increase in bill with OFHP 2018-2021</t>
  </si>
  <si>
    <t>YoY Increase in bill with OFHP 2022+</t>
  </si>
  <si>
    <t>Maximum increase in bill with OFHP above bill without OFHP in any year</t>
  </si>
  <si>
    <t>Class to which savings/costs accrue</t>
  </si>
  <si>
    <t>Cost Savings due to tax-basing social programs</t>
  </si>
  <si>
    <t>Assumed RPP Eligible Demand (TWh) (from Energy Economics)</t>
  </si>
  <si>
    <t>Average Growth Rate in non-OFHP bill</t>
  </si>
  <si>
    <t>Relative change in non-OFHP Bill</t>
  </si>
  <si>
    <t>Non-OFHP Bill with rebate and tax</t>
  </si>
  <si>
    <t>Non-OFHP Bill  Extrapolated</t>
  </si>
  <si>
    <t>Non-OFHP Bill no rebate with tax</t>
  </si>
  <si>
    <t>non-OFHP bill no rebate no tax</t>
  </si>
  <si>
    <t>Average Demand Growth Rate</t>
  </si>
  <si>
    <t>Amount of debt in November of final year ($ million, should be zero)</t>
  </si>
  <si>
    <t>Maximum debt ($ million)</t>
  </si>
  <si>
    <t>Total Interest Cost ($ million)</t>
  </si>
  <si>
    <t>Change this so that maximum debt (C10) is the maximum amount that can be borrowed (e.g. $28 billion for OPG)</t>
  </si>
  <si>
    <t>n/a</t>
  </si>
  <si>
    <t>Impact of GA financing as % of monthly bill (%)</t>
  </si>
  <si>
    <t>May special</t>
  </si>
  <si>
    <t>Jul special</t>
  </si>
  <si>
    <t>2017-Jul</t>
  </si>
  <si>
    <t>2021-Jul</t>
  </si>
  <si>
    <t>Period (1 = May, 2 = Nov, 3 or 4 = May or Jul special)</t>
  </si>
  <si>
    <t>OFHP target starting reduction</t>
  </si>
  <si>
    <t>Inflation cap period</t>
  </si>
  <si>
    <t>Post cap</t>
  </si>
  <si>
    <t>Status Quo</t>
  </si>
  <si>
    <t>Item</t>
  </si>
  <si>
    <t>Navigant datasheet 'OPG Refinancing 061517_DRAFT'</t>
  </si>
  <si>
    <t>Nominal $M</t>
  </si>
  <si>
    <t>Difference absolute</t>
  </si>
  <si>
    <t>Commodity adjustment with Fair Allocation Amount</t>
  </si>
  <si>
    <t>Bill no rebate no tax with Fair Allocation Amount</t>
  </si>
  <si>
    <t>Growth 2030-35</t>
  </si>
  <si>
    <t>Forecast monthly bill - no rebate with tax ($/month)</t>
  </si>
  <si>
    <t>Forecast monthly bill - no rebate no tax ($/month)</t>
  </si>
  <si>
    <t>Forecast monthly bill - with rebate with tax ($/month)</t>
  </si>
  <si>
    <t xml:space="preserve">Fair Allocation Amount delta </t>
  </si>
  <si>
    <t>$m - nominal</t>
  </si>
  <si>
    <t>%</t>
  </si>
  <si>
    <t>Difference</t>
  </si>
  <si>
    <t>$/Month residential bill</t>
  </si>
  <si>
    <t>Residential Bills (May RPP period)</t>
  </si>
  <si>
    <t>Bill rebate with tax with Fair Allocation Amount</t>
  </si>
  <si>
    <t>Lines for ad-hoc analysis</t>
  </si>
  <si>
    <t>RPP to Calendar year converter</t>
  </si>
  <si>
    <t>RPP period</t>
  </si>
  <si>
    <t>Calendar year</t>
  </si>
  <si>
    <t>Current year portion</t>
  </si>
  <si>
    <t>Previous year portion</t>
  </si>
  <si>
    <t>Calendar year portion</t>
  </si>
  <si>
    <t>Item 1</t>
  </si>
  <si>
    <t>Item 2 (hardcode for comparison)</t>
  </si>
  <si>
    <t>Item 1 vs 2 diff</t>
  </si>
  <si>
    <t>Debt by RPP period</t>
  </si>
  <si>
    <t xml:space="preserve">Dummy line for shading 1 </t>
  </si>
  <si>
    <t>Dummary line for shading 2</t>
  </si>
  <si>
    <t>Fair Allocation Amount w/interest</t>
  </si>
  <si>
    <t>Revised Base Case with updated share values (provided by Joyce Poon, IESO Jul 17, 2017)</t>
  </si>
  <si>
    <t xml:space="preserve">IESO Jul 17 update </t>
  </si>
  <si>
    <t>Class B GA Rate ($nominal)</t>
  </si>
  <si>
    <t>Class B GA Rate ($2016)</t>
  </si>
  <si>
    <t>Reference only</t>
  </si>
  <si>
    <t>IESO OPO (pre-Jul 17 update)</t>
  </si>
  <si>
    <t>IESO analysis, revised from OPO and IESO Jul 2017 updates</t>
  </si>
  <si>
    <t>Demand outlook used previous to IESL Jul 2017 update</t>
  </si>
  <si>
    <t>IESO Jul 2017 + extrapolation</t>
  </si>
  <si>
    <t>Forecast monthly bill - rebate with tax and Fair Allocation Amount ($/month)</t>
  </si>
  <si>
    <t>Post inflation cap</t>
  </si>
  <si>
    <t>Drop down for post inflation cap</t>
  </si>
  <si>
    <t>Direct</t>
  </si>
  <si>
    <t>YoY</t>
  </si>
  <si>
    <t>Select direct or YoY. If Direct, only goal seek for C5</t>
  </si>
  <si>
    <t>IESO June actual</t>
  </si>
  <si>
    <t>IESO Feb unadjusted residential bill inc. tax basing of social programs reduction</t>
  </si>
  <si>
    <t>IESO Jul unadjusted residential bill inc. tax basing of social programs reduction</t>
  </si>
  <si>
    <t>scenario: total accumulated debt ($ B)</t>
  </si>
  <si>
    <t>Smoothed at 6.3%</t>
  </si>
  <si>
    <t>Smoothed at 5.0%</t>
  </si>
  <si>
    <t>17-18</t>
  </si>
  <si>
    <t>18-19</t>
  </si>
  <si>
    <t>19-20</t>
  </si>
  <si>
    <t>20-21</t>
  </si>
  <si>
    <t>21-22</t>
  </si>
  <si>
    <t>22-23</t>
  </si>
  <si>
    <t>23-24</t>
  </si>
  <si>
    <t>24-25</t>
  </si>
  <si>
    <t>25-26</t>
  </si>
  <si>
    <t>26-27</t>
  </si>
  <si>
    <t>27-28</t>
  </si>
  <si>
    <t>28-29</t>
  </si>
  <si>
    <t>29-30</t>
  </si>
  <si>
    <t>30-31</t>
  </si>
  <si>
    <t>Fiscal year funding gap (scenario vs. base case)</t>
  </si>
  <si>
    <t>With conservation</t>
  </si>
  <si>
    <t>Without conservation</t>
  </si>
  <si>
    <t>Including conservation costs</t>
  </si>
  <si>
    <t>Drop down for conservation inclusion</t>
  </si>
  <si>
    <t>Yes</t>
  </si>
  <si>
    <t>No</t>
  </si>
  <si>
    <t>average bill ($/month)</t>
  </si>
  <si>
    <t>change in bill (%)</t>
  </si>
  <si>
    <t>total accumulated debt ($ B)</t>
  </si>
  <si>
    <t>Scenario  - inactive</t>
  </si>
  <si>
    <t>debt over period ($ B)</t>
  </si>
  <si>
    <t>target</t>
  </si>
  <si>
    <t>$/mth smoothing change</t>
  </si>
  <si>
    <t>$M smoothing</t>
  </si>
  <si>
    <t>Small adjust</t>
  </si>
  <si>
    <t>*adjustment for residual on IESO tab</t>
  </si>
  <si>
    <t>Smoothing line*</t>
  </si>
  <si>
    <t>Direct to FAA - manual smoothing</t>
  </si>
  <si>
    <t xml:space="preserve">Pre-OFHP </t>
  </si>
  <si>
    <t>Direct to FAA - inflation adjustment</t>
  </si>
  <si>
    <t>Direct to FAA</t>
  </si>
  <si>
    <t>Direct to FAA with 3.0% "inflationary" adjustment</t>
  </si>
</sst>
</file>

<file path=xl/styles.xml><?xml version="1.0" encoding="utf-8"?>
<styleSheet xmlns="http://schemas.openxmlformats.org/spreadsheetml/2006/main" xmlns:mc="http://schemas.openxmlformats.org/markup-compatibility/2006" xmlns:x14ac="http://schemas.microsoft.com/office/spreadsheetml/2009/9/ac" mc:Ignorable="x14ac">
  <numFmts count="20">
    <numFmt numFmtId="44" formatCode="_-&quot;$&quot;* #,##0.00_-;\-&quot;$&quot;* #,##0.00_-;_-&quot;$&quot;* &quot;-&quot;??_-;_-@_-"/>
    <numFmt numFmtId="43" formatCode="_-* #,##0.00_-;\-* #,##0.00_-;_-* &quot;-&quot;??_-;_-@_-"/>
    <numFmt numFmtId="164" formatCode="0.000"/>
    <numFmt numFmtId="165" formatCode="_-&quot;$&quot;* #,##0_-;\-&quot;$&quot;* #,##0_-;_-&quot;$&quot;* &quot;-&quot;??_-;_-@_-"/>
    <numFmt numFmtId="166" formatCode="_([$€-2]* #,##0.00_);_([$€-2]* \(#,##0.00\);_([$€-2]* &quot;-&quot;??_)"/>
    <numFmt numFmtId="167" formatCode="0.00000000000000"/>
    <numFmt numFmtId="168" formatCode="0.0%"/>
    <numFmt numFmtId="169" formatCode="_(&quot;$&quot;* #,##0.00_);_(&quot;$&quot;* \(#,##0.00\);_(&quot;$&quot;* &quot;-&quot;??_);_(@_)"/>
    <numFmt numFmtId="170" formatCode="_(* #,##0.00_);_(* \(#,##0.00\);_(* &quot;-&quot;??_);_(@_)"/>
    <numFmt numFmtId="171" formatCode="0.0000000"/>
    <numFmt numFmtId="172" formatCode="0.000000"/>
    <numFmt numFmtId="173" formatCode="&quot;$&quot;#,##0.00;[Red]\ \(&quot;$&quot;#,##0.00\)"/>
    <numFmt numFmtId="174" formatCode="0.00000"/>
    <numFmt numFmtId="175" formatCode="_-&quot;$&quot;* #,##0.000000_-;\-&quot;$&quot;* #,##0.000000_-;_-&quot;$&quot;* &quot;-&quot;??_-;_-@_-"/>
    <numFmt numFmtId="176" formatCode="0.0000"/>
    <numFmt numFmtId="177" formatCode="0.0"/>
    <numFmt numFmtId="178" formatCode="_-* #,##0_-;\-* #,##0_-;_-* &quot;-&quot;??_-;_-@_-"/>
    <numFmt numFmtId="179" formatCode="_-* #,##0.000_-;\-* #,##0.000_-;_-* &quot;-&quot;??_-;_-@_-"/>
    <numFmt numFmtId="180" formatCode="_-* #,##0.0_-;\-* #,##0.0_-;_-* &quot;-&quot;??_-;_-@_-"/>
    <numFmt numFmtId="181" formatCode="&quot;$&quot;#,##0.00"/>
  </numFmts>
  <fonts count="38">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sz val="11"/>
      <color rgb="FF000000"/>
      <name val="Calibri"/>
      <family val="2"/>
    </font>
    <font>
      <sz val="12"/>
      <color rgb="FF000000"/>
      <name val="Calibri"/>
      <family val="2"/>
    </font>
    <font>
      <sz val="9"/>
      <color rgb="FF000000"/>
      <name val="Arial"/>
      <family val="2"/>
    </font>
    <font>
      <sz val="11"/>
      <color rgb="FF00206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1"/>
      <name val="Calibri"/>
      <family val="2"/>
      <scheme val="minor"/>
    </font>
    <font>
      <b/>
      <sz val="11"/>
      <color rgb="FF002060"/>
      <name val="Arial"/>
      <family val="2"/>
    </font>
    <font>
      <sz val="10"/>
      <name val="Arial"/>
      <family val="2"/>
    </font>
    <font>
      <u/>
      <sz val="10"/>
      <color indexed="12"/>
      <name val="Arial"/>
      <family val="2"/>
    </font>
    <font>
      <b/>
      <sz val="10"/>
      <color indexed="8"/>
      <name val="Arial"/>
      <family val="2"/>
    </font>
    <font>
      <sz val="10"/>
      <color indexed="8"/>
      <name val="Arial"/>
      <family val="2"/>
    </font>
    <font>
      <sz val="11"/>
      <color rgb="FF333333"/>
      <name val="Whitney SSm A"/>
    </font>
    <font>
      <sz val="11"/>
      <color rgb="FF333333"/>
      <name val="Whitney SSm A"/>
    </font>
    <font>
      <sz val="9"/>
      <color indexed="81"/>
      <name val="Tahoma"/>
      <family val="2"/>
    </font>
    <font>
      <b/>
      <sz val="9"/>
      <color indexed="81"/>
      <name val="Tahoma"/>
      <family val="2"/>
    </font>
    <font>
      <sz val="11"/>
      <name val="Arial"/>
      <family val="2"/>
    </font>
    <font>
      <sz val="11"/>
      <name val="Calibri"/>
      <family val="2"/>
      <scheme val="minor"/>
    </font>
    <font>
      <sz val="12"/>
      <color theme="1"/>
      <name val="Calibri"/>
      <family val="2"/>
      <scheme val="minor"/>
    </font>
    <font>
      <sz val="14"/>
      <color theme="1"/>
      <name val="Calibri"/>
      <family val="2"/>
      <scheme val="minor"/>
    </font>
    <font>
      <sz val="11"/>
      <color theme="0" tint="-0.14999847407452621"/>
      <name val="Calibri"/>
      <family val="2"/>
      <scheme val="minor"/>
    </font>
  </fonts>
  <fills count="54">
    <fill>
      <patternFill patternType="none"/>
    </fill>
    <fill>
      <patternFill patternType="gray125"/>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
      <patternFill patternType="solid">
        <fgColor indexed="43"/>
      </patternFill>
    </fill>
    <fill>
      <patternFill patternType="solid">
        <fgColor indexed="41"/>
      </patternFill>
    </fill>
    <fill>
      <patternFill patternType="solid">
        <fgColor theme="4" tint="0.59999389629810485"/>
        <bgColor indexed="64"/>
      </patternFill>
    </fill>
    <fill>
      <patternFill patternType="solid">
        <fgColor theme="9" tint="0.39997558519241921"/>
        <bgColor indexed="64"/>
      </patternFill>
    </fill>
    <fill>
      <patternFill patternType="solid">
        <fgColor theme="2" tint="-0.249977111117893"/>
        <bgColor indexed="64"/>
      </patternFill>
    </fill>
    <fill>
      <patternFill patternType="solid">
        <fgColor rgb="FFF4F4F4"/>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rgb="FFFFC000"/>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3"/>
        <bgColor indexed="64"/>
      </patternFill>
    </fill>
    <fill>
      <patternFill patternType="solid">
        <fgColor theme="9" tint="0.79998168889431442"/>
        <bgColor indexed="64"/>
      </patternFill>
    </fill>
    <fill>
      <patternFill patternType="solid">
        <fgColor theme="5" tint="-0.499984740745262"/>
        <bgColor indexed="64"/>
      </patternFill>
    </fill>
    <fill>
      <patternFill patternType="solid">
        <fgColor rgb="FFFF0000"/>
        <bgColor indexed="64"/>
      </patternFill>
    </fill>
    <fill>
      <patternFill patternType="solid">
        <fgColor theme="9"/>
        <bgColor indexed="64"/>
      </patternFill>
    </fill>
    <fill>
      <patternFill patternType="solid">
        <fgColor theme="0" tint="-0.34998626667073579"/>
        <bgColor indexed="64"/>
      </patternFill>
    </fill>
    <fill>
      <patternFill patternType="solid">
        <fgColor rgb="FF00B0F0"/>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48"/>
      </left>
      <right style="thin">
        <color indexed="48"/>
      </right>
      <top style="thin">
        <color indexed="48"/>
      </top>
      <bottom style="thin">
        <color indexed="48"/>
      </bottom>
      <diagonal/>
    </border>
    <border>
      <left/>
      <right/>
      <top/>
      <bottom style="medium">
        <color rgb="FF010101"/>
      </bottom>
      <diagonal/>
    </border>
    <border>
      <left/>
      <right/>
      <top/>
      <bottom style="medium">
        <color rgb="FFD7D7D7"/>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s>
  <cellStyleXfs count="116">
    <xf numFmtId="0" fontId="0" fillId="0" borderId="0"/>
    <xf numFmtId="44" fontId="1" fillId="0" borderId="0" applyFont="0" applyFill="0" applyBorder="0" applyAlignment="0" applyProtection="0"/>
    <xf numFmtId="9" fontId="1" fillId="0" borderId="0" applyFont="0" applyFill="0" applyBorder="0" applyAlignment="0" applyProtection="0"/>
    <xf numFmtId="166" fontId="8" fillId="0" borderId="0" applyNumberFormat="0" applyFill="0" applyBorder="0" applyAlignment="0" applyProtection="0"/>
    <xf numFmtId="166" fontId="9" fillId="0" borderId="6" applyNumberFormat="0" applyFill="0" applyAlignment="0" applyProtection="0"/>
    <xf numFmtId="166" fontId="10" fillId="0" borderId="7" applyNumberFormat="0" applyFill="0" applyAlignment="0" applyProtection="0"/>
    <xf numFmtId="166" fontId="11" fillId="0" borderId="8" applyNumberFormat="0" applyFill="0" applyAlignment="0" applyProtection="0"/>
    <xf numFmtId="166" fontId="11" fillId="0" borderId="0" applyNumberFormat="0" applyFill="0" applyBorder="0" applyAlignment="0" applyProtection="0"/>
    <xf numFmtId="166" fontId="12" fillId="3" borderId="0" applyNumberFormat="0" applyBorder="0" applyAlignment="0" applyProtection="0"/>
    <xf numFmtId="166" fontId="13" fillId="4" borderId="0" applyNumberFormat="0" applyBorder="0" applyAlignment="0" applyProtection="0"/>
    <xf numFmtId="166" fontId="14" fillId="5" borderId="0" applyNumberFormat="0" applyBorder="0" applyAlignment="0" applyProtection="0"/>
    <xf numFmtId="166" fontId="15" fillId="6" borderId="9" applyNumberFormat="0" applyAlignment="0" applyProtection="0"/>
    <xf numFmtId="166" fontId="16" fillId="7" borderId="10" applyNumberFormat="0" applyAlignment="0" applyProtection="0"/>
    <xf numFmtId="166" fontId="17" fillId="7" borderId="9" applyNumberFormat="0" applyAlignment="0" applyProtection="0"/>
    <xf numFmtId="166" fontId="18" fillId="0" borderId="11" applyNumberFormat="0" applyFill="0" applyAlignment="0" applyProtection="0"/>
    <xf numFmtId="166" fontId="19" fillId="8" borderId="12" applyNumberFormat="0" applyAlignment="0" applyProtection="0"/>
    <xf numFmtId="166" fontId="20" fillId="0" borderId="0" applyNumberFormat="0" applyFill="0" applyBorder="0" applyAlignment="0" applyProtection="0"/>
    <xf numFmtId="166" fontId="1" fillId="9" borderId="13" applyNumberFormat="0" applyFont="0" applyAlignment="0" applyProtection="0"/>
    <xf numFmtId="166" fontId="21" fillId="0" borderId="0" applyNumberFormat="0" applyFill="0" applyBorder="0" applyAlignment="0" applyProtection="0"/>
    <xf numFmtId="166" fontId="2" fillId="0" borderId="14" applyNumberFormat="0" applyFill="0" applyAlignment="0" applyProtection="0"/>
    <xf numFmtId="166" fontId="22" fillId="10" borderId="0" applyNumberFormat="0" applyBorder="0" applyAlignment="0" applyProtection="0"/>
    <xf numFmtId="166" fontId="1" fillId="11" borderId="0" applyNumberFormat="0" applyBorder="0" applyAlignment="0" applyProtection="0"/>
    <xf numFmtId="166" fontId="1" fillId="12" borderId="0" applyNumberFormat="0" applyBorder="0" applyAlignment="0" applyProtection="0"/>
    <xf numFmtId="166" fontId="22" fillId="13" borderId="0" applyNumberFormat="0" applyBorder="0" applyAlignment="0" applyProtection="0"/>
    <xf numFmtId="166" fontId="22" fillId="14" borderId="0" applyNumberFormat="0" applyBorder="0" applyAlignment="0" applyProtection="0"/>
    <xf numFmtId="166" fontId="1" fillId="15" borderId="0" applyNumberFormat="0" applyBorder="0" applyAlignment="0" applyProtection="0"/>
    <xf numFmtId="166" fontId="1" fillId="16" borderId="0" applyNumberFormat="0" applyBorder="0" applyAlignment="0" applyProtection="0"/>
    <xf numFmtId="166" fontId="22" fillId="17" borderId="0" applyNumberFormat="0" applyBorder="0" applyAlignment="0" applyProtection="0"/>
    <xf numFmtId="166" fontId="22" fillId="18" borderId="0" applyNumberFormat="0" applyBorder="0" applyAlignment="0" applyProtection="0"/>
    <xf numFmtId="166" fontId="1" fillId="19" borderId="0" applyNumberFormat="0" applyBorder="0" applyAlignment="0" applyProtection="0"/>
    <xf numFmtId="166" fontId="1" fillId="20" borderId="0" applyNumberFormat="0" applyBorder="0" applyAlignment="0" applyProtection="0"/>
    <xf numFmtId="166" fontId="22" fillId="21" borderId="0" applyNumberFormat="0" applyBorder="0" applyAlignment="0" applyProtection="0"/>
    <xf numFmtId="166" fontId="22" fillId="22" borderId="0" applyNumberFormat="0" applyBorder="0" applyAlignment="0" applyProtection="0"/>
    <xf numFmtId="166" fontId="1" fillId="23" borderId="0" applyNumberFormat="0" applyBorder="0" applyAlignment="0" applyProtection="0"/>
    <xf numFmtId="166" fontId="1" fillId="24" borderId="0" applyNumberFormat="0" applyBorder="0" applyAlignment="0" applyProtection="0"/>
    <xf numFmtId="166" fontId="22" fillId="25" borderId="0" applyNumberFormat="0" applyBorder="0" applyAlignment="0" applyProtection="0"/>
    <xf numFmtId="166" fontId="22" fillId="26" borderId="0" applyNumberFormat="0" applyBorder="0" applyAlignment="0" applyProtection="0"/>
    <xf numFmtId="166" fontId="1" fillId="27" borderId="0" applyNumberFormat="0" applyBorder="0" applyAlignment="0" applyProtection="0"/>
    <xf numFmtId="166" fontId="1" fillId="28" borderId="0" applyNumberFormat="0" applyBorder="0" applyAlignment="0" applyProtection="0"/>
    <xf numFmtId="166" fontId="22" fillId="29" borderId="0" applyNumberFormat="0" applyBorder="0" applyAlignment="0" applyProtection="0"/>
    <xf numFmtId="166" fontId="22" fillId="30" borderId="0" applyNumberFormat="0" applyBorder="0" applyAlignment="0" applyProtection="0"/>
    <xf numFmtId="166" fontId="1" fillId="31" borderId="0" applyNumberFormat="0" applyBorder="0" applyAlignment="0" applyProtection="0"/>
    <xf numFmtId="166" fontId="1" fillId="32" borderId="0" applyNumberFormat="0" applyBorder="0" applyAlignment="0" applyProtection="0"/>
    <xf numFmtId="166" fontId="22" fillId="33" borderId="0" applyNumberFormat="0" applyBorder="0" applyAlignment="0" applyProtection="0"/>
    <xf numFmtId="170" fontId="1" fillId="0" borderId="0" applyFont="0" applyFill="0" applyBorder="0" applyAlignment="0" applyProtection="0"/>
    <xf numFmtId="169" fontId="1" fillId="0" borderId="0" applyFont="0" applyFill="0" applyBorder="0" applyAlignment="0" applyProtection="0"/>
    <xf numFmtId="44" fontId="1" fillId="0" borderId="0" applyFont="0" applyFill="0" applyBorder="0" applyAlignment="0" applyProtection="0"/>
    <xf numFmtId="0" fontId="25" fillId="0" borderId="0"/>
    <xf numFmtId="170" fontId="25" fillId="0" borderId="0" applyFont="0" applyFill="0" applyBorder="0" applyAlignment="0" applyProtection="0"/>
    <xf numFmtId="169" fontId="25" fillId="0" borderId="0" applyFont="0" applyFill="0" applyBorder="0" applyAlignment="0" applyProtection="0"/>
    <xf numFmtId="9" fontId="25" fillId="0" borderId="0" applyFont="0" applyFill="0" applyBorder="0" applyAlignment="0" applyProtection="0"/>
    <xf numFmtId="0" fontId="25" fillId="0" borderId="0"/>
    <xf numFmtId="172" fontId="25" fillId="0" borderId="0">
      <alignment horizontal="left" wrapText="1"/>
    </xf>
    <xf numFmtId="173" fontId="25" fillId="0" borderId="0" applyFont="0" applyFill="0" applyBorder="0" applyAlignment="0" applyProtection="0">
      <alignment vertical="center"/>
    </xf>
    <xf numFmtId="43" fontId="1"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4" fontId="1" fillId="0" borderId="0" applyFont="0" applyFill="0" applyBorder="0" applyAlignment="0" applyProtection="0"/>
    <xf numFmtId="0" fontId="25" fillId="0" borderId="0" applyFont="0" applyFill="0" applyBorder="0" applyAlignment="0" applyProtection="0"/>
    <xf numFmtId="0" fontId="26" fillId="0" borderId="0" applyNumberFormat="0" applyFill="0" applyBorder="0" applyAlignment="0" applyProtection="0">
      <alignment vertical="top"/>
      <protection locked="0"/>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9" fontId="25" fillId="0" borderId="0" applyFont="0" applyFill="0" applyBorder="0" applyAlignment="0" applyProtection="0"/>
    <xf numFmtId="4" fontId="27" fillId="35" borderId="15" applyNumberFormat="0" applyProtection="0">
      <alignment vertical="center"/>
    </xf>
    <xf numFmtId="4" fontId="28" fillId="36" borderId="15" applyNumberFormat="0" applyProtection="0">
      <alignment horizontal="right" vertical="center"/>
    </xf>
    <xf numFmtId="172" fontId="25" fillId="0" borderId="0">
      <alignment horizontal="left" wrapText="1"/>
    </xf>
    <xf numFmtId="0" fontId="8" fillId="0" borderId="0" applyNumberFormat="0" applyFill="0" applyBorder="0" applyAlignment="0" applyProtection="0"/>
    <xf numFmtId="0" fontId="9" fillId="0" borderId="6" applyNumberFormat="0" applyFill="0" applyAlignment="0" applyProtection="0"/>
    <xf numFmtId="0" fontId="10" fillId="0" borderId="7" applyNumberFormat="0" applyFill="0" applyAlignment="0" applyProtection="0"/>
    <xf numFmtId="0" fontId="11" fillId="0" borderId="8" applyNumberFormat="0" applyFill="0" applyAlignment="0" applyProtection="0"/>
    <xf numFmtId="0" fontId="11" fillId="0" borderId="0" applyNumberFormat="0" applyFill="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0" applyNumberFormat="0" applyBorder="0" applyAlignment="0" applyProtection="0"/>
    <xf numFmtId="0" fontId="15" fillId="6" borderId="9" applyNumberFormat="0" applyAlignment="0" applyProtection="0"/>
    <xf numFmtId="0" fontId="16" fillId="7" borderId="10" applyNumberFormat="0" applyAlignment="0" applyProtection="0"/>
    <xf numFmtId="0" fontId="17" fillId="7" borderId="9" applyNumberFormat="0" applyAlignment="0" applyProtection="0"/>
    <xf numFmtId="0" fontId="18" fillId="0" borderId="11" applyNumberFormat="0" applyFill="0" applyAlignment="0" applyProtection="0"/>
    <xf numFmtId="0" fontId="19" fillId="8" borderId="12" applyNumberFormat="0" applyAlignment="0" applyProtection="0"/>
    <xf numFmtId="0" fontId="20" fillId="0" borderId="0" applyNumberFormat="0" applyFill="0" applyBorder="0" applyAlignment="0" applyProtection="0"/>
    <xf numFmtId="0" fontId="1" fillId="9" borderId="13" applyNumberFormat="0" applyFont="0" applyAlignment="0" applyProtection="0"/>
    <xf numFmtId="0" fontId="21" fillId="0" borderId="0" applyNumberFormat="0" applyFill="0" applyBorder="0" applyAlignment="0" applyProtection="0"/>
    <xf numFmtId="0" fontId="2" fillId="0" borderId="14" applyNumberFormat="0" applyFill="0" applyAlignment="0" applyProtection="0"/>
    <xf numFmtId="0" fontId="22"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22" fillId="21" borderId="0" applyNumberFormat="0" applyBorder="0" applyAlignment="0" applyProtection="0"/>
    <xf numFmtId="0" fontId="22"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22" fillId="25" borderId="0" applyNumberFormat="0" applyBorder="0" applyAlignment="0" applyProtection="0"/>
    <xf numFmtId="0" fontId="22"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22" fillId="29" borderId="0" applyNumberFormat="0" applyBorder="0" applyAlignment="0" applyProtection="0"/>
    <xf numFmtId="0" fontId="22"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2" fillId="33" borderId="0" applyNumberFormat="0" applyBorder="0" applyAlignment="0" applyProtection="0"/>
    <xf numFmtId="43" fontId="1" fillId="0" borderId="0" applyFont="0" applyFill="0" applyBorder="0" applyAlignment="0" applyProtection="0"/>
  </cellStyleXfs>
  <cellXfs count="208">
    <xf numFmtId="0" fontId="0" fillId="0" borderId="0" xfId="0"/>
    <xf numFmtId="0" fontId="4" fillId="0" borderId="2" xfId="0" applyFont="1" applyBorder="1" applyAlignment="1">
      <alignment vertical="center"/>
    </xf>
    <xf numFmtId="0" fontId="4" fillId="0" borderId="3" xfId="0" applyFont="1" applyBorder="1" applyAlignment="1">
      <alignment horizontal="right" vertical="center"/>
    </xf>
    <xf numFmtId="0" fontId="0" fillId="0" borderId="0" xfId="0"/>
    <xf numFmtId="0" fontId="2" fillId="0" borderId="0" xfId="0" applyFont="1"/>
    <xf numFmtId="44" fontId="0" fillId="0" borderId="0" xfId="0" applyNumberFormat="1"/>
    <xf numFmtId="44" fontId="0" fillId="0" borderId="0" xfId="1" applyFont="1"/>
    <xf numFmtId="0" fontId="0" fillId="0" borderId="0" xfId="0"/>
    <xf numFmtId="164" fontId="0" fillId="0" borderId="0" xfId="0" applyNumberFormat="1"/>
    <xf numFmtId="44" fontId="0" fillId="0" borderId="0" xfId="0" applyNumberFormat="1"/>
    <xf numFmtId="0" fontId="2" fillId="0" borderId="1" xfId="0" applyFont="1" applyBorder="1"/>
    <xf numFmtId="0" fontId="0" fillId="0" borderId="1" xfId="0" applyBorder="1"/>
    <xf numFmtId="0" fontId="6" fillId="0" borderId="0" xfId="0" applyFont="1" applyBorder="1" applyAlignment="1">
      <alignment horizontal="right" vertical="center"/>
    </xf>
    <xf numFmtId="1" fontId="0" fillId="0" borderId="0" xfId="0" applyNumberFormat="1"/>
    <xf numFmtId="0" fontId="3" fillId="0" borderId="0" xfId="0" applyFont="1"/>
    <xf numFmtId="0" fontId="2" fillId="0" borderId="0" xfId="0" applyFont="1" applyBorder="1" applyAlignment="1">
      <alignment wrapText="1"/>
    </xf>
    <xf numFmtId="165" fontId="0" fillId="0" borderId="0" xfId="0" applyNumberFormat="1"/>
    <xf numFmtId="9" fontId="0" fillId="0" borderId="0" xfId="0" applyNumberFormat="1"/>
    <xf numFmtId="1" fontId="0" fillId="0" borderId="1" xfId="0" applyNumberFormat="1" applyBorder="1"/>
    <xf numFmtId="1" fontId="0" fillId="2" borderId="1" xfId="0" applyNumberFormat="1" applyFill="1" applyBorder="1"/>
    <xf numFmtId="0" fontId="0" fillId="0" borderId="0" xfId="0"/>
    <xf numFmtId="0" fontId="2" fillId="0" borderId="0" xfId="0" applyFont="1" applyFill="1" applyBorder="1" applyAlignment="1">
      <alignment wrapText="1"/>
    </xf>
    <xf numFmtId="167" fontId="0" fillId="0" borderId="0" xfId="0" applyNumberFormat="1"/>
    <xf numFmtId="9" fontId="0" fillId="0" borderId="0" xfId="2" applyFont="1"/>
    <xf numFmtId="0" fontId="0" fillId="0" borderId="0" xfId="0" applyFont="1" applyBorder="1" applyAlignment="1">
      <alignment wrapText="1"/>
    </xf>
    <xf numFmtId="168" fontId="6" fillId="0" borderId="0" xfId="2" applyNumberFormat="1" applyFont="1" applyBorder="1" applyAlignment="1">
      <alignment horizontal="right" vertical="center"/>
    </xf>
    <xf numFmtId="10" fontId="6" fillId="0" borderId="0" xfId="2" applyNumberFormat="1" applyFont="1" applyBorder="1" applyAlignment="1">
      <alignment horizontal="right" vertical="center"/>
    </xf>
    <xf numFmtId="0" fontId="24" fillId="0" borderId="2" xfId="0" applyFont="1" applyBorder="1" applyAlignment="1">
      <alignment vertical="center"/>
    </xf>
    <xf numFmtId="0" fontId="24" fillId="0" borderId="3" xfId="0" applyFont="1" applyBorder="1" applyAlignment="1">
      <alignment vertical="center"/>
    </xf>
    <xf numFmtId="0" fontId="7" fillId="0" borderId="4" xfId="0" applyFont="1" applyBorder="1" applyAlignment="1">
      <alignment vertical="center"/>
    </xf>
    <xf numFmtId="0" fontId="7" fillId="0" borderId="5" xfId="0" applyFont="1" applyBorder="1" applyAlignment="1">
      <alignment vertical="center"/>
    </xf>
    <xf numFmtId="0" fontId="0" fillId="0" borderId="0" xfId="0"/>
    <xf numFmtId="0" fontId="0" fillId="2" borderId="1" xfId="0" applyFill="1" applyBorder="1"/>
    <xf numFmtId="2" fontId="0" fillId="0" borderId="0" xfId="0" applyNumberFormat="1"/>
    <xf numFmtId="0" fontId="0" fillId="0" borderId="0" xfId="0"/>
    <xf numFmtId="0" fontId="0" fillId="0" borderId="0" xfId="0" applyFont="1" applyFill="1" applyBorder="1" applyAlignment="1">
      <alignment wrapText="1"/>
    </xf>
    <xf numFmtId="0" fontId="0" fillId="0" borderId="0" xfId="0" applyBorder="1"/>
    <xf numFmtId="1" fontId="0" fillId="0" borderId="0" xfId="0" applyNumberFormat="1" applyBorder="1"/>
    <xf numFmtId="9" fontId="0" fillId="0" borderId="0" xfId="2" applyNumberFormat="1" applyFont="1" applyBorder="1"/>
    <xf numFmtId="9" fontId="0" fillId="0" borderId="0" xfId="2" applyFont="1" applyBorder="1"/>
    <xf numFmtId="0" fontId="0" fillId="2" borderId="1" xfId="0" applyFill="1" applyBorder="1" applyAlignment="1">
      <alignment horizontal="center"/>
    </xf>
    <xf numFmtId="0" fontId="23" fillId="0" borderId="1" xfId="0" applyFont="1" applyBorder="1"/>
    <xf numFmtId="174" fontId="0" fillId="0" borderId="0" xfId="0" applyNumberFormat="1"/>
    <xf numFmtId="171" fontId="0" fillId="0" borderId="0" xfId="0" applyNumberFormat="1"/>
    <xf numFmtId="175" fontId="0" fillId="0" borderId="0" xfId="0" applyNumberFormat="1"/>
    <xf numFmtId="176" fontId="0" fillId="0" borderId="0" xfId="0" applyNumberFormat="1"/>
    <xf numFmtId="168" fontId="0" fillId="0" borderId="0" xfId="0" applyNumberFormat="1"/>
    <xf numFmtId="0" fontId="0" fillId="0" borderId="0" xfId="0"/>
    <xf numFmtId="15" fontId="0" fillId="0" borderId="0" xfId="0" applyNumberFormat="1"/>
    <xf numFmtId="0" fontId="0" fillId="0" borderId="0" xfId="0"/>
    <xf numFmtId="0" fontId="0" fillId="2" borderId="1" xfId="0" applyFill="1" applyBorder="1" applyAlignment="1">
      <alignment horizontal="center"/>
    </xf>
    <xf numFmtId="0" fontId="0" fillId="37" borderId="0" xfId="0" applyFill="1"/>
    <xf numFmtId="0" fontId="0" fillId="38" borderId="0" xfId="0" applyFill="1"/>
    <xf numFmtId="0" fontId="30" fillId="34" borderId="16" xfId="0" applyFont="1" applyFill="1" applyBorder="1" applyAlignment="1">
      <alignment horizontal="left" vertical="center" wrapText="1" indent="1"/>
    </xf>
    <xf numFmtId="0" fontId="30" fillId="34" borderId="16" xfId="0" applyFont="1" applyFill="1" applyBorder="1" applyAlignment="1">
      <alignment horizontal="center" vertical="center" wrapText="1"/>
    </xf>
    <xf numFmtId="0" fontId="29" fillId="34" borderId="17" xfId="0" applyFont="1" applyFill="1" applyBorder="1" applyAlignment="1">
      <alignment vertical="top" wrapText="1" indent="1"/>
    </xf>
    <xf numFmtId="0" fontId="29" fillId="40" borderId="17" xfId="0" applyFont="1" applyFill="1" applyBorder="1" applyAlignment="1">
      <alignment vertical="top" wrapText="1" indent="1"/>
    </xf>
    <xf numFmtId="0" fontId="29" fillId="34" borderId="17" xfId="0" applyFont="1" applyFill="1" applyBorder="1" applyAlignment="1">
      <alignment vertical="top" indent="1"/>
    </xf>
    <xf numFmtId="0" fontId="30" fillId="34" borderId="17" xfId="0" applyFont="1" applyFill="1" applyBorder="1" applyAlignment="1">
      <alignment vertical="top" indent="1"/>
    </xf>
    <xf numFmtId="0" fontId="30" fillId="34" borderId="0" xfId="0" applyFont="1" applyFill="1" applyBorder="1" applyAlignment="1">
      <alignment horizontal="center" vertical="center" wrapText="1"/>
    </xf>
    <xf numFmtId="0" fontId="0" fillId="39" borderId="0" xfId="0" applyFill="1"/>
    <xf numFmtId="0" fontId="29" fillId="34" borderId="0" xfId="0" applyFont="1" applyFill="1" applyBorder="1" applyAlignment="1">
      <alignment vertical="top" indent="1"/>
    </xf>
    <xf numFmtId="3" fontId="0" fillId="0" borderId="0" xfId="0" applyNumberFormat="1"/>
    <xf numFmtId="0" fontId="0" fillId="0" borderId="0" xfId="0" applyAlignment="1">
      <alignment horizontal="center"/>
    </xf>
    <xf numFmtId="0" fontId="3" fillId="0" borderId="1" xfId="0" applyFont="1" applyBorder="1"/>
    <xf numFmtId="0" fontId="0" fillId="41" borderId="0" xfId="0" applyFill="1"/>
    <xf numFmtId="1" fontId="0" fillId="41" borderId="0" xfId="0" applyNumberFormat="1" applyFill="1"/>
    <xf numFmtId="0" fontId="0" fillId="0" borderId="0" xfId="0" applyFill="1"/>
    <xf numFmtId="0" fontId="5" fillId="0" borderId="4" xfId="0" applyFont="1" applyFill="1" applyBorder="1" applyAlignment="1">
      <alignment vertical="center"/>
    </xf>
    <xf numFmtId="0" fontId="5" fillId="0" borderId="5" xfId="0" applyFont="1" applyFill="1" applyBorder="1" applyAlignment="1">
      <alignment horizontal="right" vertical="center"/>
    </xf>
    <xf numFmtId="1" fontId="5" fillId="0" borderId="5" xfId="0" applyNumberFormat="1" applyFont="1" applyFill="1" applyBorder="1" applyAlignment="1">
      <alignment horizontal="right" vertical="center"/>
    </xf>
    <xf numFmtId="2" fontId="33" fillId="0" borderId="0" xfId="0" applyNumberFormat="1" applyFont="1" applyAlignment="1">
      <alignment vertical="center"/>
    </xf>
    <xf numFmtId="2" fontId="34" fillId="0" borderId="0" xfId="0" applyNumberFormat="1" applyFont="1"/>
    <xf numFmtId="2" fontId="33" fillId="0" borderId="0" xfId="0" applyNumberFormat="1" applyFont="1" applyFill="1" applyAlignment="1">
      <alignment vertical="center"/>
    </xf>
    <xf numFmtId="2" fontId="34" fillId="0" borderId="0" xfId="0" applyNumberFormat="1" applyFont="1" applyFill="1"/>
    <xf numFmtId="0" fontId="0" fillId="0" borderId="0" xfId="0" applyAlignment="1">
      <alignment horizontal="right"/>
    </xf>
    <xf numFmtId="14" fontId="2" fillId="0" borderId="1" xfId="0" applyNumberFormat="1" applyFont="1" applyBorder="1"/>
    <xf numFmtId="0" fontId="2" fillId="0" borderId="1" xfId="0" applyNumberFormat="1" applyFont="1" applyBorder="1"/>
    <xf numFmtId="177" fontId="0" fillId="0" borderId="0" xfId="0" applyNumberFormat="1"/>
    <xf numFmtId="0" fontId="0" fillId="42" borderId="0" xfId="0" applyFill="1"/>
    <xf numFmtId="0" fontId="0" fillId="43" borderId="0" xfId="0" applyFill="1"/>
    <xf numFmtId="0" fontId="0" fillId="44" borderId="0" xfId="0" applyFill="1"/>
    <xf numFmtId="0" fontId="35" fillId="0" borderId="0" xfId="0" applyFont="1" applyBorder="1"/>
    <xf numFmtId="9" fontId="35" fillId="0" borderId="0" xfId="2" applyFont="1" applyBorder="1"/>
    <xf numFmtId="178" fontId="0" fillId="2" borderId="0" xfId="115" applyNumberFormat="1" applyFont="1" applyFill="1"/>
    <xf numFmtId="178" fontId="0" fillId="0" borderId="0" xfId="0" applyNumberFormat="1"/>
    <xf numFmtId="169" fontId="34" fillId="2" borderId="0" xfId="49" applyFont="1" applyFill="1" applyBorder="1"/>
    <xf numFmtId="169" fontId="34" fillId="0" borderId="0" xfId="49" applyFont="1" applyBorder="1"/>
    <xf numFmtId="0" fontId="36" fillId="0" borderId="0" xfId="0" applyFont="1" applyBorder="1"/>
    <xf numFmtId="0" fontId="0" fillId="0" borderId="0" xfId="0" applyFont="1" applyBorder="1"/>
    <xf numFmtId="1" fontId="25" fillId="0" borderId="0" xfId="48" applyNumberFormat="1" applyFont="1" applyBorder="1"/>
    <xf numFmtId="0" fontId="25" fillId="0" borderId="0" xfId="47" applyFont="1" applyBorder="1"/>
    <xf numFmtId="0" fontId="25" fillId="0" borderId="0" xfId="47" applyFont="1" applyBorder="1" applyAlignment="1">
      <alignment wrapText="1"/>
    </xf>
    <xf numFmtId="0" fontId="25" fillId="0" borderId="0" xfId="47" applyFont="1" applyFill="1" applyBorder="1"/>
    <xf numFmtId="0" fontId="0" fillId="0" borderId="0" xfId="0" applyFont="1" applyFill="1" applyBorder="1"/>
    <xf numFmtId="44" fontId="0" fillId="0" borderId="0" xfId="0" applyNumberFormat="1" applyFont="1" applyBorder="1"/>
    <xf numFmtId="1" fontId="0" fillId="0" borderId="0" xfId="0" applyNumberFormat="1" applyFont="1" applyBorder="1"/>
    <xf numFmtId="0" fontId="0" fillId="0" borderId="0" xfId="0" applyFont="1" applyBorder="1" applyAlignment="1">
      <alignment horizontal="center" vertical="center" wrapText="1"/>
    </xf>
    <xf numFmtId="1" fontId="25" fillId="0" borderId="0" xfId="48" applyNumberFormat="1" applyFont="1" applyBorder="1" applyAlignment="1">
      <alignment horizontal="center" vertical="center"/>
    </xf>
    <xf numFmtId="10" fontId="25" fillId="0" borderId="0" xfId="2" applyNumberFormat="1" applyFont="1" applyBorder="1"/>
    <xf numFmtId="177" fontId="0" fillId="0" borderId="0" xfId="0" applyNumberFormat="1" applyFont="1" applyBorder="1"/>
    <xf numFmtId="177" fontId="34" fillId="0" borderId="0" xfId="49" applyNumberFormat="1" applyFont="1" applyBorder="1"/>
    <xf numFmtId="178" fontId="0" fillId="0" borderId="0" xfId="115" applyNumberFormat="1" applyFont="1"/>
    <xf numFmtId="0" fontId="0" fillId="0" borderId="0" xfId="0" applyNumberFormat="1"/>
    <xf numFmtId="43" fontId="0" fillId="0" borderId="0" xfId="0" applyNumberFormat="1"/>
    <xf numFmtId="179" fontId="0" fillId="0" borderId="0" xfId="0" applyNumberFormat="1"/>
    <xf numFmtId="0" fontId="0" fillId="0" borderId="1" xfId="0" applyBorder="1" applyAlignment="1">
      <alignment horizontal="center"/>
    </xf>
    <xf numFmtId="1" fontId="0" fillId="0" borderId="1" xfId="0" applyNumberFormat="1" applyBorder="1" applyAlignment="1">
      <alignment horizontal="center"/>
    </xf>
    <xf numFmtId="0" fontId="0" fillId="0" borderId="0" xfId="0" applyBorder="1" applyAlignment="1">
      <alignment horizontal="center"/>
    </xf>
    <xf numFmtId="1" fontId="0" fillId="0" borderId="0" xfId="0" applyNumberFormat="1" applyBorder="1" applyAlignment="1">
      <alignment horizontal="center"/>
    </xf>
    <xf numFmtId="0" fontId="0" fillId="45" borderId="1" xfId="0" applyFill="1" applyBorder="1"/>
    <xf numFmtId="1" fontId="0" fillId="45" borderId="1" xfId="0" applyNumberFormat="1" applyFill="1" applyBorder="1" applyAlignment="1">
      <alignment horizontal="center"/>
    </xf>
    <xf numFmtId="168" fontId="0" fillId="45" borderId="1" xfId="2" applyNumberFormat="1" applyFont="1" applyFill="1" applyBorder="1"/>
    <xf numFmtId="177" fontId="0" fillId="45" borderId="1" xfId="0" applyNumberFormat="1" applyFill="1" applyBorder="1" applyAlignment="1">
      <alignment horizontal="center"/>
    </xf>
    <xf numFmtId="0" fontId="0" fillId="46" borderId="1" xfId="0" applyFill="1" applyBorder="1"/>
    <xf numFmtId="1" fontId="0" fillId="46" borderId="1" xfId="0" applyNumberFormat="1" applyFill="1" applyBorder="1" applyAlignment="1">
      <alignment horizontal="center"/>
    </xf>
    <xf numFmtId="168" fontId="0" fillId="46" borderId="1" xfId="2" applyNumberFormat="1" applyFont="1" applyFill="1" applyBorder="1"/>
    <xf numFmtId="177" fontId="0" fillId="46" borderId="1" xfId="0" applyNumberFormat="1" applyFill="1" applyBorder="1" applyAlignment="1">
      <alignment horizontal="center"/>
    </xf>
    <xf numFmtId="1" fontId="0" fillId="0" borderId="0" xfId="0" applyNumberFormat="1" applyFill="1"/>
    <xf numFmtId="1" fontId="22" fillId="47" borderId="0" xfId="0" applyNumberFormat="1" applyFont="1" applyFill="1" applyBorder="1"/>
    <xf numFmtId="1" fontId="0" fillId="0" borderId="0" xfId="0" applyNumberFormat="1" applyFill="1" applyBorder="1"/>
    <xf numFmtId="0" fontId="0" fillId="0" borderId="0" xfId="0" applyFill="1" applyBorder="1"/>
    <xf numFmtId="0" fontId="0" fillId="47" borderId="0" xfId="0" applyFill="1" applyBorder="1"/>
    <xf numFmtId="177" fontId="0" fillId="0" borderId="0" xfId="0" applyNumberFormat="1" applyFill="1"/>
    <xf numFmtId="0" fontId="0" fillId="48" borderId="0" xfId="0" applyFill="1"/>
    <xf numFmtId="1" fontId="0" fillId="48" borderId="0" xfId="0" applyNumberFormat="1" applyFill="1"/>
    <xf numFmtId="177" fontId="0" fillId="48" borderId="0" xfId="0" applyNumberFormat="1" applyFill="1"/>
    <xf numFmtId="0" fontId="0" fillId="49" borderId="0" xfId="0" applyFill="1"/>
    <xf numFmtId="0" fontId="22" fillId="49" borderId="0" xfId="0" applyFont="1" applyFill="1"/>
    <xf numFmtId="177" fontId="0" fillId="0" borderId="1" xfId="0" applyNumberFormat="1" applyBorder="1"/>
    <xf numFmtId="1" fontId="2" fillId="0" borderId="0" xfId="0" applyNumberFormat="1" applyFont="1" applyFill="1"/>
    <xf numFmtId="0" fontId="2" fillId="0" borderId="0" xfId="0" applyFont="1" applyFill="1"/>
    <xf numFmtId="1" fontId="0" fillId="2" borderId="0" xfId="0" applyNumberFormat="1" applyFill="1"/>
    <xf numFmtId="0" fontId="0" fillId="0" borderId="0" xfId="2" applyNumberFormat="1" applyFont="1"/>
    <xf numFmtId="177" fontId="0" fillId="0" borderId="0" xfId="0" applyNumberFormat="1" applyBorder="1"/>
    <xf numFmtId="1" fontId="34" fillId="0" borderId="0" xfId="0" applyNumberFormat="1" applyFont="1" applyFill="1" applyBorder="1"/>
    <xf numFmtId="0" fontId="34" fillId="0" borderId="0" xfId="0" applyFont="1" applyFill="1" applyBorder="1"/>
    <xf numFmtId="0" fontId="34" fillId="0" borderId="0" xfId="0" applyFont="1" applyFill="1"/>
    <xf numFmtId="0" fontId="34" fillId="0" borderId="1" xfId="0" applyFont="1" applyFill="1" applyBorder="1"/>
    <xf numFmtId="1" fontId="34" fillId="0" borderId="1" xfId="0" applyNumberFormat="1" applyFont="1" applyFill="1" applyBorder="1"/>
    <xf numFmtId="0" fontId="0" fillId="0" borderId="1" xfId="0" applyFill="1" applyBorder="1"/>
    <xf numFmtId="164" fontId="5" fillId="0" borderId="5" xfId="0" applyNumberFormat="1" applyFont="1" applyFill="1" applyBorder="1" applyAlignment="1">
      <alignment horizontal="right" vertical="center"/>
    </xf>
    <xf numFmtId="0" fontId="0" fillId="0" borderId="18" xfId="0" applyFont="1" applyBorder="1"/>
    <xf numFmtId="0" fontId="0" fillId="0" borderId="19" xfId="0" applyFont="1" applyBorder="1"/>
    <xf numFmtId="1" fontId="0" fillId="0" borderId="21" xfId="0" applyNumberFormat="1" applyFont="1" applyBorder="1"/>
    <xf numFmtId="0" fontId="0" fillId="0" borderId="20" xfId="0" applyBorder="1"/>
    <xf numFmtId="0" fontId="2" fillId="0" borderId="1" xfId="0" applyFont="1" applyFill="1" applyBorder="1"/>
    <xf numFmtId="0" fontId="0" fillId="2" borderId="22" xfId="0" applyFill="1" applyBorder="1"/>
    <xf numFmtId="43" fontId="0" fillId="0" borderId="0" xfId="115" applyNumberFormat="1" applyFont="1"/>
    <xf numFmtId="2" fontId="0" fillId="2" borderId="0" xfId="0" applyNumberFormat="1" applyFill="1"/>
    <xf numFmtId="2" fontId="0" fillId="0" borderId="0" xfId="0" applyNumberFormat="1" applyFill="1"/>
    <xf numFmtId="169" fontId="34" fillId="44" borderId="0" xfId="49" applyFont="1" applyFill="1" applyBorder="1"/>
    <xf numFmtId="169" fontId="34" fillId="0" borderId="0" xfId="49" applyFont="1" applyFill="1" applyBorder="1"/>
    <xf numFmtId="169" fontId="34" fillId="0" borderId="0" xfId="49" applyNumberFormat="1" applyFont="1" applyFill="1" applyBorder="1"/>
    <xf numFmtId="180" fontId="0" fillId="0" borderId="0" xfId="0" applyNumberFormat="1"/>
    <xf numFmtId="0" fontId="0" fillId="41" borderId="1" xfId="0" applyFill="1" applyBorder="1"/>
    <xf numFmtId="177" fontId="0" fillId="41" borderId="1" xfId="0" applyNumberFormat="1" applyFill="1" applyBorder="1" applyAlignment="1">
      <alignment horizontal="center"/>
    </xf>
    <xf numFmtId="0" fontId="37" fillId="0" borderId="1" xfId="0" applyFont="1" applyBorder="1"/>
    <xf numFmtId="1" fontId="37" fillId="0" borderId="1" xfId="0" applyNumberFormat="1" applyFont="1" applyBorder="1"/>
    <xf numFmtId="177" fontId="0" fillId="0" borderId="1" xfId="0" applyNumberFormat="1" applyBorder="1" applyAlignment="1">
      <alignment horizontal="center"/>
    </xf>
    <xf numFmtId="0" fontId="0" fillId="47" borderId="0" xfId="0" applyFont="1" applyFill="1" applyBorder="1"/>
    <xf numFmtId="169" fontId="0" fillId="50" borderId="0" xfId="0" applyNumberFormat="1" applyFont="1" applyFill="1" applyBorder="1"/>
    <xf numFmtId="0" fontId="0" fillId="50" borderId="0" xfId="0" applyFont="1" applyFill="1" applyBorder="1"/>
    <xf numFmtId="0" fontId="22" fillId="47" borderId="0" xfId="0" applyFont="1" applyFill="1" applyBorder="1"/>
    <xf numFmtId="0" fontId="22" fillId="50" borderId="0" xfId="0" applyFont="1" applyFill="1" applyBorder="1"/>
    <xf numFmtId="0" fontId="0" fillId="47" borderId="0" xfId="0" applyFill="1"/>
    <xf numFmtId="0" fontId="22" fillId="47" borderId="0" xfId="0" applyFont="1" applyFill="1"/>
    <xf numFmtId="0" fontId="22" fillId="50" borderId="0" xfId="0" applyFont="1" applyFill="1"/>
    <xf numFmtId="0" fontId="0" fillId="50" borderId="0" xfId="0" applyFill="1"/>
    <xf numFmtId="0" fontId="0" fillId="0" borderId="18" xfId="0" applyBorder="1"/>
    <xf numFmtId="9" fontId="0" fillId="0" borderId="19" xfId="2" applyFont="1" applyBorder="1"/>
    <xf numFmtId="0" fontId="0" fillId="0" borderId="21" xfId="0" applyBorder="1"/>
    <xf numFmtId="10" fontId="0" fillId="0" borderId="0" xfId="2" applyNumberFormat="1" applyFont="1" applyBorder="1"/>
    <xf numFmtId="181" fontId="0" fillId="0" borderId="0" xfId="0" applyNumberFormat="1" applyFont="1" applyBorder="1"/>
    <xf numFmtId="181" fontId="0" fillId="2" borderId="0" xfId="0" applyNumberFormat="1" applyFont="1" applyFill="1" applyBorder="1"/>
    <xf numFmtId="44" fontId="0" fillId="0" borderId="0" xfId="1" applyFont="1" applyBorder="1"/>
    <xf numFmtId="44" fontId="35" fillId="0" borderId="0" xfId="1" applyFont="1" applyBorder="1"/>
    <xf numFmtId="1" fontId="0" fillId="0" borderId="0" xfId="2" applyNumberFormat="1" applyFont="1"/>
    <xf numFmtId="1" fontId="0" fillId="51" borderId="1" xfId="0" applyNumberFormat="1" applyFill="1" applyBorder="1"/>
    <xf numFmtId="168" fontId="0" fillId="2" borderId="1" xfId="2" applyNumberFormat="1" applyFont="1" applyFill="1" applyBorder="1"/>
    <xf numFmtId="177" fontId="0" fillId="2" borderId="1" xfId="0" applyNumberFormat="1" applyFill="1" applyBorder="1" applyAlignment="1">
      <alignment horizontal="center"/>
    </xf>
    <xf numFmtId="168" fontId="0" fillId="44" borderId="1" xfId="2" applyNumberFormat="1" applyFont="1" applyFill="1" applyBorder="1"/>
    <xf numFmtId="177" fontId="0" fillId="44" borderId="1" xfId="0" applyNumberFormat="1" applyFill="1" applyBorder="1" applyAlignment="1">
      <alignment horizontal="center"/>
    </xf>
    <xf numFmtId="10" fontId="0" fillId="0" borderId="0" xfId="2" applyNumberFormat="1" applyFont="1"/>
    <xf numFmtId="9" fontId="0" fillId="0" borderId="0" xfId="2" applyNumberFormat="1" applyFont="1"/>
    <xf numFmtId="164" fontId="0" fillId="0" borderId="0" xfId="0" applyNumberFormat="1" applyBorder="1"/>
    <xf numFmtId="2" fontId="0" fillId="52" borderId="0" xfId="0" applyNumberFormat="1" applyFill="1"/>
    <xf numFmtId="164" fontId="0" fillId="41" borderId="1" xfId="0" applyNumberFormat="1" applyFill="1" applyBorder="1" applyAlignment="1">
      <alignment horizontal="center"/>
    </xf>
    <xf numFmtId="180" fontId="0" fillId="0" borderId="24" xfId="0" applyNumberFormat="1" applyBorder="1"/>
    <xf numFmtId="180" fontId="0" fillId="0" borderId="25" xfId="0" applyNumberFormat="1" applyBorder="1"/>
    <xf numFmtId="178" fontId="0" fillId="0" borderId="26" xfId="0" applyNumberFormat="1" applyBorder="1"/>
    <xf numFmtId="178" fontId="0" fillId="0" borderId="0" xfId="0" applyNumberFormat="1" applyBorder="1"/>
    <xf numFmtId="178" fontId="0" fillId="0" borderId="27" xfId="0" applyNumberFormat="1" applyBorder="1"/>
    <xf numFmtId="180" fontId="0" fillId="0" borderId="26" xfId="0" applyNumberFormat="1" applyBorder="1"/>
    <xf numFmtId="180" fontId="0" fillId="0" borderId="0" xfId="0" applyNumberFormat="1" applyBorder="1"/>
    <xf numFmtId="0" fontId="0" fillId="0" borderId="27" xfId="0" applyBorder="1"/>
    <xf numFmtId="178" fontId="0" fillId="0" borderId="29" xfId="0" applyNumberFormat="1" applyBorder="1"/>
    <xf numFmtId="178" fontId="0" fillId="0" borderId="5" xfId="0" applyNumberFormat="1" applyBorder="1"/>
    <xf numFmtId="43" fontId="0" fillId="0" borderId="26" xfId="0" applyNumberFormat="1" applyBorder="1"/>
    <xf numFmtId="43" fontId="0" fillId="0" borderId="0" xfId="0" applyNumberFormat="1" applyBorder="1"/>
    <xf numFmtId="43" fontId="0" fillId="0" borderId="27" xfId="0" applyNumberFormat="1" applyBorder="1"/>
    <xf numFmtId="177" fontId="0" fillId="0" borderId="0" xfId="0" applyNumberFormat="1" applyFill="1" applyBorder="1"/>
    <xf numFmtId="177" fontId="0" fillId="0" borderId="0" xfId="2" applyNumberFormat="1" applyFont="1" applyFill="1" applyBorder="1"/>
    <xf numFmtId="0" fontId="0" fillId="0" borderId="23" xfId="0" applyBorder="1"/>
    <xf numFmtId="0" fontId="0" fillId="0" borderId="28" xfId="0" applyBorder="1"/>
    <xf numFmtId="178" fontId="0" fillId="53" borderId="0" xfId="0" applyNumberFormat="1" applyFill="1"/>
    <xf numFmtId="178" fontId="0" fillId="0" borderId="0" xfId="0" applyNumberFormat="1" applyFill="1"/>
    <xf numFmtId="178" fontId="0" fillId="0" borderId="0" xfId="0" applyNumberFormat="1" applyAlignment="1">
      <alignment horizontal="right"/>
    </xf>
  </cellXfs>
  <cellStyles count="116">
    <cellStyle name=" 1" xfId="52"/>
    <cellStyle name="20% - Accent1" xfId="92" builtinId="30" customBuiltin="1"/>
    <cellStyle name="20% - Accent1 2" xfId="21"/>
    <cellStyle name="20% - Accent2" xfId="96" builtinId="34" customBuiltin="1"/>
    <cellStyle name="20% - Accent2 2" xfId="25"/>
    <cellStyle name="20% - Accent3" xfId="100" builtinId="38" customBuiltin="1"/>
    <cellStyle name="20% - Accent3 2" xfId="29"/>
    <cellStyle name="20% - Accent4" xfId="104" builtinId="42" customBuiltin="1"/>
    <cellStyle name="20% - Accent4 2" xfId="33"/>
    <cellStyle name="20% - Accent5" xfId="108" builtinId="46" customBuiltin="1"/>
    <cellStyle name="20% - Accent5 2" xfId="37"/>
    <cellStyle name="20% - Accent6" xfId="112" builtinId="50" customBuiltin="1"/>
    <cellStyle name="20% - Accent6 2" xfId="41"/>
    <cellStyle name="40% - Accent1" xfId="93" builtinId="31" customBuiltin="1"/>
    <cellStyle name="40% - Accent1 2" xfId="22"/>
    <cellStyle name="40% - Accent2" xfId="97" builtinId="35" customBuiltin="1"/>
    <cellStyle name="40% - Accent2 2" xfId="26"/>
    <cellStyle name="40% - Accent3" xfId="101" builtinId="39" customBuiltin="1"/>
    <cellStyle name="40% - Accent3 2" xfId="30"/>
    <cellStyle name="40% - Accent4" xfId="105" builtinId="43" customBuiltin="1"/>
    <cellStyle name="40% - Accent4 2" xfId="34"/>
    <cellStyle name="40% - Accent5" xfId="109" builtinId="47" customBuiltin="1"/>
    <cellStyle name="40% - Accent5 2" xfId="38"/>
    <cellStyle name="40% - Accent6" xfId="113" builtinId="51" customBuiltin="1"/>
    <cellStyle name="40% - Accent6 2" xfId="42"/>
    <cellStyle name="60% - Accent1" xfId="94" builtinId="32" customBuiltin="1"/>
    <cellStyle name="60% - Accent1 2" xfId="23"/>
    <cellStyle name="60% - Accent2" xfId="98" builtinId="36" customBuiltin="1"/>
    <cellStyle name="60% - Accent2 2" xfId="27"/>
    <cellStyle name="60% - Accent3" xfId="102" builtinId="40" customBuiltin="1"/>
    <cellStyle name="60% - Accent3 2" xfId="31"/>
    <cellStyle name="60% - Accent4" xfId="106" builtinId="44" customBuiltin="1"/>
    <cellStyle name="60% - Accent4 2" xfId="35"/>
    <cellStyle name="60% - Accent5" xfId="110" builtinId="48" customBuiltin="1"/>
    <cellStyle name="60% - Accent5 2" xfId="39"/>
    <cellStyle name="60% - Accent6" xfId="114" builtinId="52" customBuiltin="1"/>
    <cellStyle name="60% - Accent6 2" xfId="43"/>
    <cellStyle name="Accent1" xfId="91" builtinId="29" customBuiltin="1"/>
    <cellStyle name="Accent1 2" xfId="20"/>
    <cellStyle name="Accent2" xfId="95" builtinId="33" customBuiltin="1"/>
    <cellStyle name="Accent2 2" xfId="24"/>
    <cellStyle name="Accent3" xfId="99" builtinId="37" customBuiltin="1"/>
    <cellStyle name="Accent3 2" xfId="28"/>
    <cellStyle name="Accent4" xfId="103" builtinId="41" customBuiltin="1"/>
    <cellStyle name="Accent4 2" xfId="32"/>
    <cellStyle name="Accent5" xfId="107" builtinId="45" customBuiltin="1"/>
    <cellStyle name="Accent5 2" xfId="36"/>
    <cellStyle name="Accent6" xfId="111" builtinId="49" customBuiltin="1"/>
    <cellStyle name="Accent6 2" xfId="40"/>
    <cellStyle name="Accounting" xfId="53"/>
    <cellStyle name="Bad" xfId="80" builtinId="27" customBuiltin="1"/>
    <cellStyle name="Bad 2" xfId="9"/>
    <cellStyle name="Calculation" xfId="84" builtinId="22" customBuiltin="1"/>
    <cellStyle name="Calculation 2" xfId="13"/>
    <cellStyle name="Check Cell" xfId="86" builtinId="23" customBuiltin="1"/>
    <cellStyle name="Check Cell 2" xfId="15"/>
    <cellStyle name="Comma" xfId="115" builtinId="3"/>
    <cellStyle name="Comma 2" xfId="44"/>
    <cellStyle name="Comma 2 10" xfId="48"/>
    <cellStyle name="Comma 3" xfId="54"/>
    <cellStyle name="Comma 3 2" xfId="55"/>
    <cellStyle name="Comma 4" xfId="56"/>
    <cellStyle name="Currency" xfId="1" builtinId="4"/>
    <cellStyle name="Currency 15" xfId="46"/>
    <cellStyle name="Currency 2" xfId="45"/>
    <cellStyle name="Currency 2 10" xfId="49"/>
    <cellStyle name="Currency 3" xfId="57"/>
    <cellStyle name="Euro" xfId="58"/>
    <cellStyle name="Explanatory Text" xfId="89" builtinId="53" customBuiltin="1"/>
    <cellStyle name="Explanatory Text 2" xfId="18"/>
    <cellStyle name="Good" xfId="79" builtinId="26" customBuiltin="1"/>
    <cellStyle name="Good 2" xfId="8"/>
    <cellStyle name="Heading 1" xfId="75" builtinId="16" customBuiltin="1"/>
    <cellStyle name="Heading 1 2" xfId="4"/>
    <cellStyle name="Heading 2" xfId="76" builtinId="17" customBuiltin="1"/>
    <cellStyle name="Heading 2 2" xfId="5"/>
    <cellStyle name="Heading 3" xfId="77" builtinId="18" customBuiltin="1"/>
    <cellStyle name="Heading 3 2" xfId="6"/>
    <cellStyle name="Heading 4" xfId="78" builtinId="19" customBuiltin="1"/>
    <cellStyle name="Heading 4 2" xfId="7"/>
    <cellStyle name="Hyperlink 2" xfId="59"/>
    <cellStyle name="Input" xfId="82" builtinId="20" customBuiltin="1"/>
    <cellStyle name="Input 2" xfId="11"/>
    <cellStyle name="Linked Cell" xfId="85" builtinId="24" customBuiltin="1"/>
    <cellStyle name="Linked Cell 2" xfId="14"/>
    <cellStyle name="Neutral" xfId="81" builtinId="28" customBuiltin="1"/>
    <cellStyle name="Neutral 2" xfId="10"/>
    <cellStyle name="Normal" xfId="0" builtinId="0" customBuiltin="1"/>
    <cellStyle name="Normal 10 10" xfId="47"/>
    <cellStyle name="Normal 2" xfId="60"/>
    <cellStyle name="Normal 2 2" xfId="61"/>
    <cellStyle name="Normal 2 2 2" xfId="62"/>
    <cellStyle name="Normal 3" xfId="51"/>
    <cellStyle name="Normal 3 2" xfId="63"/>
    <cellStyle name="Normal 4" xfId="64"/>
    <cellStyle name="Normal 4 2" xfId="65"/>
    <cellStyle name="Normal 4 2 2" xfId="66"/>
    <cellStyle name="Normal 4 3" xfId="67"/>
    <cellStyle name="Normal 5" xfId="68"/>
    <cellStyle name="Normal 5 2" xfId="69"/>
    <cellStyle name="Note" xfId="88" builtinId="10" customBuiltin="1"/>
    <cellStyle name="Note 2" xfId="17"/>
    <cellStyle name="Output" xfId="83" builtinId="21" customBuiltin="1"/>
    <cellStyle name="Output 2" xfId="12"/>
    <cellStyle name="Percent" xfId="2" builtinId="5"/>
    <cellStyle name="Percent 10 10" xfId="50"/>
    <cellStyle name="Percent 2" xfId="70"/>
    <cellStyle name="SAPBEXaggData" xfId="71"/>
    <cellStyle name="SAPBEXstdData" xfId="72"/>
    <cellStyle name="Style 1" xfId="73"/>
    <cellStyle name="Title" xfId="74" builtinId="15" customBuiltin="1"/>
    <cellStyle name="Title 2" xfId="3"/>
    <cellStyle name="Total" xfId="90" builtinId="25" customBuiltin="1"/>
    <cellStyle name="Total 2" xfId="19"/>
    <cellStyle name="Warning Text" xfId="87" builtinId="11" customBuiltin="1"/>
    <cellStyle name="Warning Text 2" xfId="16"/>
  </cellStyles>
  <dxfs count="0"/>
  <tableStyles count="0" defaultTableStyle="TableStyleMedium2" defaultPivotStyle="PivotStyleLight16"/>
  <colors>
    <mruColors>
      <color rgb="FFA6A6A6"/>
      <color rgb="FFD99694"/>
      <color rgb="FF95373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charts/_rels/chart4.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6.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333068057337065"/>
          <c:y val="4.3992146421258448E-2"/>
          <c:w val="0.87503849788261645"/>
          <c:h val="0.65149895555944493"/>
        </c:manualLayout>
      </c:layout>
      <c:areaChart>
        <c:grouping val="standard"/>
        <c:varyColors val="0"/>
        <c:ser>
          <c:idx val="4"/>
          <c:order val="2"/>
          <c:tx>
            <c:strRef>
              <c:f>'Summary Biennial'!$B$41</c:f>
              <c:strCache>
                <c:ptCount val="1"/>
                <c:pt idx="0">
                  <c:v>Actual Accumulated debt</c:v>
                </c:pt>
              </c:strCache>
            </c:strRef>
          </c:tx>
          <c:spPr>
            <a:solidFill>
              <a:schemeClr val="accent2">
                <a:alpha val="50196"/>
              </a:schemeClr>
            </a:solidFill>
            <a:ln>
              <a:solidFill>
                <a:sysClr val="windowText" lastClr="000000"/>
              </a:solidFill>
              <a:prstDash val="dash"/>
            </a:ln>
          </c:spPr>
          <c:cat>
            <c:numRef>
              <c:f>#REF!</c:f>
              <c:numCache>
                <c:formatCode>General</c:formatCode>
                <c:ptCount val="19"/>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numCache>
            </c:numRef>
          </c:cat>
          <c:val>
            <c:numRef>
              <c:f>'Summary Biennial'!$C$41:$BR$41</c:f>
              <c:numCache>
                <c:formatCode>0</c:formatCode>
                <c:ptCount val="68"/>
                <c:pt idx="0">
                  <c:v>176.52345477462907</c:v>
                </c:pt>
                <c:pt idx="1">
                  <c:v>1018.6686371650228</c:v>
                </c:pt>
                <c:pt idx="2">
                  <c:v>2204.5687025315156</c:v>
                </c:pt>
                <c:pt idx="3">
                  <c:v>3238.03886085465</c:v>
                </c:pt>
                <c:pt idx="4">
                  <c:v>4422.3297277938755</c:v>
                </c:pt>
                <c:pt idx="5">
                  <c:v>5540.6807051504629</c:v>
                </c:pt>
                <c:pt idx="6">
                  <c:v>6808.002604988209</c:v>
                </c:pt>
                <c:pt idx="7">
                  <c:v>8004.8798162597504</c:v>
                </c:pt>
                <c:pt idx="8">
                  <c:v>9213.7702650759275</c:v>
                </c:pt>
                <c:pt idx="9">
                  <c:v>9763.324051088015</c:v>
                </c:pt>
                <c:pt idx="10">
                  <c:v>10524.879633278219</c:v>
                </c:pt>
                <c:pt idx="11">
                  <c:v>11467.821777700892</c:v>
                </c:pt>
                <c:pt idx="12">
                  <c:v>12406.534342985731</c:v>
                </c:pt>
                <c:pt idx="13">
                  <c:v>13266.361729330474</c:v>
                </c:pt>
                <c:pt idx="14">
                  <c:v>14103.632518969545</c:v>
                </c:pt>
                <c:pt idx="15">
                  <c:v>14905.587407672747</c:v>
                </c:pt>
                <c:pt idx="16">
                  <c:v>15705.14030285336</c:v>
                </c:pt>
                <c:pt idx="17">
                  <c:v>16359.465821984644</c:v>
                </c:pt>
                <c:pt idx="18">
                  <c:v>16951.299289209936</c:v>
                </c:pt>
                <c:pt idx="19">
                  <c:v>17431.992381275257</c:v>
                </c:pt>
                <c:pt idx="20">
                  <c:v>17862.838756607092</c:v>
                </c:pt>
                <c:pt idx="21">
                  <c:v>18271.098795471949</c:v>
                </c:pt>
                <c:pt idx="22">
                  <c:v>18672.452924082772</c:v>
                </c:pt>
                <c:pt idx="23">
                  <c:v>19014.087061643939</c:v>
                </c:pt>
                <c:pt idx="24">
                  <c:v>19327.812525071149</c:v>
                </c:pt>
                <c:pt idx="25">
                  <c:v>19520.088472421477</c:v>
                </c:pt>
                <c:pt idx="26">
                  <c:v>19648.986075581619</c:v>
                </c:pt>
                <c:pt idx="27">
                  <c:v>19587.346883729169</c:v>
                </c:pt>
                <c:pt idx="28">
                  <c:v>19420.361041074309</c:v>
                </c:pt>
                <c:pt idx="29">
                  <c:v>19263.311910215463</c:v>
                </c:pt>
                <c:pt idx="30">
                  <c:v>19101.426437838934</c:v>
                </c:pt>
                <c:pt idx="31">
                  <c:v>18859.217792773696</c:v>
                </c:pt>
                <c:pt idx="32">
                  <c:v>18563.776270510629</c:v>
                </c:pt>
                <c:pt idx="33">
                  <c:v>18233.891139050254</c:v>
                </c:pt>
                <c:pt idx="34">
                  <c:v>17884.558042258264</c:v>
                </c:pt>
                <c:pt idx="35">
                  <c:v>17528.995147445508</c:v>
                </c:pt>
                <c:pt idx="36">
                  <c:v>17155.85836446115</c:v>
                </c:pt>
                <c:pt idx="37">
                  <c:v>16773.028617433378</c:v>
                </c:pt>
                <c:pt idx="38">
                  <c:v>16370.389685521492</c:v>
                </c:pt>
                <c:pt idx="39">
                  <c:v>15957.290121905873</c:v>
                </c:pt>
                <c:pt idx="40">
                  <c:v>15523.464550117762</c:v>
                </c:pt>
                <c:pt idx="41">
                  <c:v>15078.310481830933</c:v>
                </c:pt>
                <c:pt idx="42">
                  <c:v>14611.449761719601</c:v>
                </c:pt>
                <c:pt idx="43">
                  <c:v>14132.342800059336</c:v>
                </c:pt>
                <c:pt idx="44">
                  <c:v>13630.495873946969</c:v>
                </c:pt>
                <c:pt idx="45">
                  <c:v>13115.432378537773</c:v>
                </c:pt>
                <c:pt idx="46">
                  <c:v>12576.540123952323</c:v>
                </c:pt>
                <c:pt idx="47">
                  <c:v>12023.405543998333</c:v>
                </c:pt>
                <c:pt idx="48">
                  <c:v>11445.294966735213</c:v>
                </c:pt>
                <c:pt idx="49">
                  <c:v>10851.857883405513</c:v>
                </c:pt>
                <c:pt idx="50">
                  <c:v>10232.236003992459</c:v>
                </c:pt>
                <c:pt idx="51">
                  <c:v>9596.1418583277791</c:v>
                </c:pt>
                <c:pt idx="52">
                  <c:v>8932.5892758813861</c:v>
                </c:pt>
                <c:pt idx="53">
                  <c:v>8251.3537658015684</c:v>
                </c:pt>
                <c:pt idx="54">
                  <c:v>7541.3178824336246</c:v>
                </c:pt>
                <c:pt idx="55">
                  <c:v>6812.3200115736063</c:v>
                </c:pt>
                <c:pt idx="56">
                  <c:v>6053.1078996322094</c:v>
                </c:pt>
                <c:pt idx="57">
                  <c:v>5273.5826598390922</c:v>
                </c:pt>
                <c:pt idx="58">
                  <c:v>4462.353553351224</c:v>
                </c:pt>
                <c:pt idx="59">
                  <c:v>3629.3842217331339</c:v>
                </c:pt>
                <c:pt idx="60">
                  <c:v>2763.1416124497737</c:v>
                </c:pt>
                <c:pt idx="61">
                  <c:v>1873.6516428771668</c:v>
                </c:pt>
                <c:pt idx="62">
                  <c:v>949.23496030648084</c:v>
                </c:pt>
                <c:pt idx="63">
                  <c:v>0</c:v>
                </c:pt>
                <c:pt idx="64">
                  <c:v>0</c:v>
                </c:pt>
                <c:pt idx="65">
                  <c:v>0</c:v>
                </c:pt>
                <c:pt idx="66">
                  <c:v>0</c:v>
                </c:pt>
                <c:pt idx="67">
                  <c:v>0</c:v>
                </c:pt>
              </c:numCache>
            </c:numRef>
          </c:val>
        </c:ser>
        <c:dLbls>
          <c:showLegendKey val="0"/>
          <c:showVal val="0"/>
          <c:showCatName val="0"/>
          <c:showSerName val="0"/>
          <c:showPercent val="0"/>
          <c:showBubbleSize val="0"/>
        </c:dLbls>
        <c:axId val="381173016"/>
        <c:axId val="168929720"/>
      </c:areaChart>
      <c:barChart>
        <c:barDir val="col"/>
        <c:grouping val="clustered"/>
        <c:varyColors val="0"/>
        <c:ser>
          <c:idx val="2"/>
          <c:order val="1"/>
          <c:tx>
            <c:strRef>
              <c:f>'Summary Biennial'!$B$40</c:f>
              <c:strCache>
                <c:ptCount val="1"/>
                <c:pt idx="0">
                  <c:v>Total GA paid by ratepayer</c:v>
                </c:pt>
              </c:strCache>
            </c:strRef>
          </c:tx>
          <c:spPr>
            <a:solidFill>
              <a:schemeClr val="accent2">
                <a:lumMod val="60000"/>
                <a:lumOff val="40000"/>
              </a:schemeClr>
            </a:solidFill>
            <a:ln>
              <a:solidFill>
                <a:sysClr val="windowText" lastClr="000000"/>
              </a:solidFill>
            </a:ln>
          </c:spPr>
          <c:invertIfNegative val="0"/>
          <c:cat>
            <c:numRef>
              <c:f>#REF!</c:f>
              <c:numCache>
                <c:formatCode>General</c:formatCode>
                <c:ptCount val="19"/>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numCache>
            </c:numRef>
          </c:cat>
          <c:val>
            <c:numRef>
              <c:f>'Summary Biennial'!$C$40:$BR$40</c:f>
              <c:numCache>
                <c:formatCode>0</c:formatCode>
                <c:ptCount val="68"/>
                <c:pt idx="0">
                  <c:v>1620.0318203094214</c:v>
                </c:pt>
                <c:pt idx="1">
                  <c:v>2553.3931587218499</c:v>
                </c:pt>
                <c:pt idx="2">
                  <c:v>4356.6712734687944</c:v>
                </c:pt>
                <c:pt idx="3">
                  <c:v>4136.8751102090009</c:v>
                </c:pt>
                <c:pt idx="4">
                  <c:v>4554.6139609742822</c:v>
                </c:pt>
                <c:pt idx="5">
                  <c:v>4332.2305492200994</c:v>
                </c:pt>
                <c:pt idx="6">
                  <c:v>4450.7044855376444</c:v>
                </c:pt>
                <c:pt idx="7">
                  <c:v>4100.4416145255709</c:v>
                </c:pt>
                <c:pt idx="8">
                  <c:v>4110.5127861109158</c:v>
                </c:pt>
                <c:pt idx="9">
                  <c:v>1271.9776920701759</c:v>
                </c:pt>
                <c:pt idx="10">
                  <c:v>2491.2454209073876</c:v>
                </c:pt>
                <c:pt idx="11">
                  <c:v>4124.1516514903042</c:v>
                </c:pt>
                <c:pt idx="12">
                  <c:v>3762.7161293681334</c:v>
                </c:pt>
                <c:pt idx="13">
                  <c:v>3908.8583263889491</c:v>
                </c:pt>
                <c:pt idx="14">
                  <c:v>3522.2335548145425</c:v>
                </c:pt>
                <c:pt idx="15">
                  <c:v>4180.3246249038284</c:v>
                </c:pt>
                <c:pt idx="16">
                  <c:v>4017.0088046689616</c:v>
                </c:pt>
                <c:pt idx="17">
                  <c:v>4129.059623356753</c:v>
                </c:pt>
                <c:pt idx="18">
                  <c:v>3738.5935589234609</c:v>
                </c:pt>
                <c:pt idx="19">
                  <c:v>4408.082145160949</c:v>
                </c:pt>
                <c:pt idx="20">
                  <c:v>4273.4976165136677</c:v>
                </c:pt>
                <c:pt idx="21">
                  <c:v>4641.9576666907378</c:v>
                </c:pt>
                <c:pt idx="22">
                  <c:v>4350.6567846842836</c:v>
                </c:pt>
                <c:pt idx="23">
                  <c:v>4716.1086607462275</c:v>
                </c:pt>
                <c:pt idx="24">
                  <c:v>4426.9260210040738</c:v>
                </c:pt>
                <c:pt idx="25">
                  <c:v>4715.3954398179194</c:v>
                </c:pt>
                <c:pt idx="26">
                  <c:v>4410.6548513741791</c:v>
                </c:pt>
                <c:pt idx="27">
                  <c:v>4698.8385419628576</c:v>
                </c:pt>
                <c:pt idx="28">
                  <c:v>4427.4733033507446</c:v>
                </c:pt>
                <c:pt idx="29">
                  <c:v>4346.7883169382894</c:v>
                </c:pt>
                <c:pt idx="30">
                  <c:v>3941.6388250933551</c:v>
                </c:pt>
                <c:pt idx="31">
                  <c:v>4185.1034583731325</c:v>
                </c:pt>
                <c:pt idx="32">
                  <c:v>3960.2261605551466</c:v>
                </c:pt>
                <c:pt idx="33">
                  <c:v>3931.6292622651367</c:v>
                </c:pt>
                <c:pt idx="34">
                  <c:v>3599.2488116513996</c:v>
                </c:pt>
                <c:pt idx="35">
                  <c:v>3442.8428693658484</c:v>
                </c:pt>
                <c:pt idx="36">
                  <c:v>3112.1650856893475</c:v>
                </c:pt>
                <c:pt idx="37">
                  <c:v>2859.8971509247181</c:v>
                </c:pt>
                <c:pt idx="38">
                  <c:v>2544.3346208439966</c:v>
                </c:pt>
                <c:pt idx="39">
                  <c:v>2566.0024707230432</c:v>
                </c:pt>
                <c:pt idx="40">
                  <c:v>2410.1244787351907</c:v>
                </c:pt>
                <c:pt idx="41">
                  <c:v>2430.0705877992968</c:v>
                </c:pt>
                <c:pt idx="42">
                  <c:v>2288.3680094179931</c:v>
                </c:pt>
                <c:pt idx="43">
                  <c:v>2306.7474130365258</c:v>
                </c:pt>
                <c:pt idx="44">
                  <c:v>2178.044670733047</c:v>
                </c:pt>
                <c:pt idx="45">
                  <c:v>2194.9997181838053</c:v>
                </c:pt>
                <c:pt idx="46">
                  <c:v>2078.2208625108424</c:v>
                </c:pt>
                <c:pt idx="47">
                  <c:v>2093.8822994305951</c:v>
                </c:pt>
                <c:pt idx="48">
                  <c:v>1988.0426306939921</c:v>
                </c:pt>
                <c:pt idx="49">
                  <c:v>2002.530590757548</c:v>
                </c:pt>
                <c:pt idx="50">
                  <c:v>1906.7289874274345</c:v>
                </c:pt>
                <c:pt idx="51">
                  <c:v>1920.1539009210287</c:v>
                </c:pt>
                <c:pt idx="52">
                  <c:v>1833.5657952401584</c:v>
                </c:pt>
                <c:pt idx="53">
                  <c:v>1846.0292215493851</c:v>
                </c:pt>
                <c:pt idx="54">
                  <c:v>1767.9001678155164</c:v>
                </c:pt>
                <c:pt idx="55">
                  <c:v>1779.4955582570565</c:v>
                </c:pt>
                <c:pt idx="56">
                  <c:v>1709.1353438519172</c:v>
                </c:pt>
                <c:pt idx="57">
                  <c:v>1719.9487407368374</c:v>
                </c:pt>
                <c:pt idx="58">
                  <c:v>1656.725994183088</c:v>
                </c:pt>
                <c:pt idx="59">
                  <c:v>1666.836671504064</c:v>
                </c:pt>
                <c:pt idx="60">
                  <c:v>1610.1739256853746</c:v>
                </c:pt>
                <c:pt idx="61">
                  <c:v>1619.6549763661824</c:v>
                </c:pt>
                <c:pt idx="62">
                  <c:v>1569.0241485748875</c:v>
                </c:pt>
                <c:pt idx="63">
                  <c:v>1577.9430228050473</c:v>
                </c:pt>
                <c:pt idx="64">
                  <c:v>546.93764943602184</c:v>
                </c:pt>
                <c:pt idx="65">
                  <c:v>553.74377840239663</c:v>
                </c:pt>
                <c:pt idx="66">
                  <c:v>500.84220689541553</c:v>
                </c:pt>
                <c:pt idx="67">
                  <c:v>507.07472106855568</c:v>
                </c:pt>
              </c:numCache>
            </c:numRef>
          </c:val>
        </c:ser>
        <c:dLbls>
          <c:showLegendKey val="0"/>
          <c:showVal val="0"/>
          <c:showCatName val="0"/>
          <c:showSerName val="0"/>
          <c:showPercent val="0"/>
          <c:showBubbleSize val="0"/>
        </c:dLbls>
        <c:gapWidth val="150"/>
        <c:axId val="381173016"/>
        <c:axId val="168929720"/>
      </c:barChart>
      <c:lineChart>
        <c:grouping val="standard"/>
        <c:varyColors val="0"/>
        <c:ser>
          <c:idx val="0"/>
          <c:order val="0"/>
          <c:tx>
            <c:strRef>
              <c:f>'Summary Biennial'!$B$39</c:f>
              <c:strCache>
                <c:ptCount val="1"/>
                <c:pt idx="0">
                  <c:v>IESO GA Cost Forecast</c:v>
                </c:pt>
              </c:strCache>
            </c:strRef>
          </c:tx>
          <c:spPr>
            <a:ln w="38100">
              <a:solidFill>
                <a:sysClr val="windowText" lastClr="000000"/>
              </a:solidFill>
            </a:ln>
          </c:spPr>
          <c:marker>
            <c:symbol val="none"/>
          </c:marker>
          <c:cat>
            <c:strRef>
              <c:f>'Summary Biennial'!$C$38:$BR$38</c:f>
              <c:strCache>
                <c:ptCount val="68"/>
                <c:pt idx="0">
                  <c:v>2017-May</c:v>
                </c:pt>
                <c:pt idx="1">
                  <c:v>2017-Jul</c:v>
                </c:pt>
                <c:pt idx="2">
                  <c:v>2017-Nov</c:v>
                </c:pt>
                <c:pt idx="3">
                  <c:v>2018-May</c:v>
                </c:pt>
                <c:pt idx="4">
                  <c:v>2018-Nov</c:v>
                </c:pt>
                <c:pt idx="5">
                  <c:v>2019-May</c:v>
                </c:pt>
                <c:pt idx="6">
                  <c:v>2019-Nov</c:v>
                </c:pt>
                <c:pt idx="7">
                  <c:v>2020-May</c:v>
                </c:pt>
                <c:pt idx="8">
                  <c:v>2020-Nov</c:v>
                </c:pt>
                <c:pt idx="9">
                  <c:v>2021-May</c:v>
                </c:pt>
                <c:pt idx="10">
                  <c:v>2021-Jul</c:v>
                </c:pt>
                <c:pt idx="11">
                  <c:v>2021-Nov</c:v>
                </c:pt>
                <c:pt idx="12">
                  <c:v>2022-May</c:v>
                </c:pt>
                <c:pt idx="13">
                  <c:v>2022-Nov</c:v>
                </c:pt>
                <c:pt idx="14">
                  <c:v>2023-May</c:v>
                </c:pt>
                <c:pt idx="15">
                  <c:v>2023-Nov</c:v>
                </c:pt>
                <c:pt idx="16">
                  <c:v>2024-May</c:v>
                </c:pt>
                <c:pt idx="17">
                  <c:v>2024-Nov</c:v>
                </c:pt>
                <c:pt idx="18">
                  <c:v>2025-May</c:v>
                </c:pt>
                <c:pt idx="19">
                  <c:v>2025-Nov</c:v>
                </c:pt>
                <c:pt idx="20">
                  <c:v>2026-May</c:v>
                </c:pt>
                <c:pt idx="21">
                  <c:v>2026-Nov</c:v>
                </c:pt>
                <c:pt idx="22">
                  <c:v>2027-May</c:v>
                </c:pt>
                <c:pt idx="23">
                  <c:v>2027-Nov</c:v>
                </c:pt>
                <c:pt idx="24">
                  <c:v>2028-May</c:v>
                </c:pt>
                <c:pt idx="25">
                  <c:v>2028-Nov</c:v>
                </c:pt>
                <c:pt idx="26">
                  <c:v>2029-May</c:v>
                </c:pt>
                <c:pt idx="27">
                  <c:v>2029-Nov</c:v>
                </c:pt>
                <c:pt idx="28">
                  <c:v>2030-May</c:v>
                </c:pt>
                <c:pt idx="29">
                  <c:v>2030-Nov</c:v>
                </c:pt>
                <c:pt idx="30">
                  <c:v>2031-May</c:v>
                </c:pt>
                <c:pt idx="31">
                  <c:v>2031-Nov</c:v>
                </c:pt>
                <c:pt idx="32">
                  <c:v>2032-May</c:v>
                </c:pt>
                <c:pt idx="33">
                  <c:v>2032-Nov</c:v>
                </c:pt>
                <c:pt idx="34">
                  <c:v>2033-May</c:v>
                </c:pt>
                <c:pt idx="35">
                  <c:v>2033-Nov</c:v>
                </c:pt>
                <c:pt idx="36">
                  <c:v>2034-May</c:v>
                </c:pt>
                <c:pt idx="37">
                  <c:v>2034-Nov</c:v>
                </c:pt>
                <c:pt idx="38">
                  <c:v>2035-May</c:v>
                </c:pt>
                <c:pt idx="39">
                  <c:v>2035-Nov</c:v>
                </c:pt>
                <c:pt idx="40">
                  <c:v>2036-May</c:v>
                </c:pt>
                <c:pt idx="41">
                  <c:v>2036-Nov</c:v>
                </c:pt>
                <c:pt idx="42">
                  <c:v>2037-May</c:v>
                </c:pt>
                <c:pt idx="43">
                  <c:v>2037-Nov</c:v>
                </c:pt>
                <c:pt idx="44">
                  <c:v>2038-May</c:v>
                </c:pt>
                <c:pt idx="45">
                  <c:v>2038-Nov</c:v>
                </c:pt>
                <c:pt idx="46">
                  <c:v>2039-May</c:v>
                </c:pt>
                <c:pt idx="47">
                  <c:v>2039-Nov</c:v>
                </c:pt>
                <c:pt idx="48">
                  <c:v>2040-May</c:v>
                </c:pt>
                <c:pt idx="49">
                  <c:v>2040-Nov</c:v>
                </c:pt>
                <c:pt idx="50">
                  <c:v>2041-May</c:v>
                </c:pt>
                <c:pt idx="51">
                  <c:v>2041-Nov</c:v>
                </c:pt>
                <c:pt idx="52">
                  <c:v>2042-May</c:v>
                </c:pt>
                <c:pt idx="53">
                  <c:v>2042-Nov</c:v>
                </c:pt>
                <c:pt idx="54">
                  <c:v>2043-May</c:v>
                </c:pt>
                <c:pt idx="55">
                  <c:v>2043-Nov</c:v>
                </c:pt>
                <c:pt idx="56">
                  <c:v>2044-May</c:v>
                </c:pt>
                <c:pt idx="57">
                  <c:v>2044-Nov</c:v>
                </c:pt>
                <c:pt idx="58">
                  <c:v>2045-May</c:v>
                </c:pt>
                <c:pt idx="59">
                  <c:v>2045-Nov</c:v>
                </c:pt>
                <c:pt idx="60">
                  <c:v>2046-May</c:v>
                </c:pt>
                <c:pt idx="61">
                  <c:v>2046-Nov</c:v>
                </c:pt>
                <c:pt idx="62">
                  <c:v>2047-May</c:v>
                </c:pt>
                <c:pt idx="63">
                  <c:v>2047-Nov</c:v>
                </c:pt>
                <c:pt idx="64">
                  <c:v>2048-May</c:v>
                </c:pt>
                <c:pt idx="65">
                  <c:v>2048-Nov</c:v>
                </c:pt>
                <c:pt idx="66">
                  <c:v>2049-May</c:v>
                </c:pt>
                <c:pt idx="67">
                  <c:v>2049-Nov</c:v>
                </c:pt>
              </c:strCache>
            </c:strRef>
          </c:cat>
          <c:val>
            <c:numRef>
              <c:f>'Summary Biennial'!$C$39:$BR$39</c:f>
              <c:numCache>
                <c:formatCode>0</c:formatCode>
                <c:ptCount val="68"/>
                <c:pt idx="0">
                  <c:v>1792.2058377892636</c:v>
                </c:pt>
                <c:pt idx="1">
                  <c:v>3391.0790289068391</c:v>
                </c:pt>
                <c:pt idx="2">
                  <c:v>5516.8378662337427</c:v>
                </c:pt>
                <c:pt idx="3">
                  <c:v>5114.6537450719643</c:v>
                </c:pt>
                <c:pt idx="4">
                  <c:v>5657.1059177787693</c:v>
                </c:pt>
                <c:pt idx="5">
                  <c:v>5338.8652169415045</c:v>
                </c:pt>
                <c:pt idx="6">
                  <c:v>5578.0584410233396</c:v>
                </c:pt>
                <c:pt idx="7">
                  <c:v>5125.3359629554016</c:v>
                </c:pt>
                <c:pt idx="8">
                  <c:v>5117.1850180163838</c:v>
                </c:pt>
                <c:pt idx="9">
                  <c:v>1588.7744302819967</c:v>
                </c:pt>
                <c:pt idx="10">
                  <c:v>3006.1612001211424</c:v>
                </c:pt>
                <c:pt idx="11">
                  <c:v>4801.21567637916</c:v>
                </c:pt>
                <c:pt idx="12">
                  <c:v>4411.7300951779316</c:v>
                </c:pt>
                <c:pt idx="13">
                  <c:v>4455.2734803871117</c:v>
                </c:pt>
                <c:pt idx="14">
                  <c:v>4024.3712662094536</c:v>
                </c:pt>
                <c:pt idx="15">
                  <c:v>4625.9954112327732</c:v>
                </c:pt>
                <c:pt idx="16">
                  <c:v>4440.0187189713624</c:v>
                </c:pt>
                <c:pt idx="17">
                  <c:v>4386.6439619490593</c:v>
                </c:pt>
                <c:pt idx="18">
                  <c:v>3917.1563607461621</c:v>
                </c:pt>
                <c:pt idx="19">
                  <c:v>4460.5537529235316</c:v>
                </c:pt>
                <c:pt idx="20">
                  <c:v>4263.9793021243286</c:v>
                </c:pt>
                <c:pt idx="21">
                  <c:v>4598.9690315920689</c:v>
                </c:pt>
                <c:pt idx="22">
                  <c:v>4290.4488281386421</c:v>
                </c:pt>
                <c:pt idx="23">
                  <c:v>4586.0417581509373</c:v>
                </c:pt>
                <c:pt idx="24">
                  <c:v>4260.3201278029728</c:v>
                </c:pt>
                <c:pt idx="25">
                  <c:v>4419.4147393088442</c:v>
                </c:pt>
                <c:pt idx="26">
                  <c:v>4046.4385570821137</c:v>
                </c:pt>
                <c:pt idx="27">
                  <c:v>4140.8292584275032</c:v>
                </c:pt>
                <c:pt idx="28">
                  <c:v>3765.6744901383872</c:v>
                </c:pt>
                <c:pt idx="29">
                  <c:v>3699.144589829375</c:v>
                </c:pt>
                <c:pt idx="30">
                  <c:v>3293.1261108729018</c:v>
                </c:pt>
                <c:pt idx="31">
                  <c:v>3460.3571008909121</c:v>
                </c:pt>
                <c:pt idx="32">
                  <c:v>3188.3655686841944</c:v>
                </c:pt>
                <c:pt idx="33">
                  <c:v>3132.7884659205915</c:v>
                </c:pt>
                <c:pt idx="34">
                  <c:v>2789.2935646063715</c:v>
                </c:pt>
                <c:pt idx="35">
                  <c:v>2635.482630863381</c:v>
                </c:pt>
                <c:pt idx="36">
                  <c:v>2296.2131419135872</c:v>
                </c:pt>
                <c:pt idx="37">
                  <c:v>2043.678375246297</c:v>
                </c:pt>
                <c:pt idx="38">
                  <c:v>1717.9776547999645</c:v>
                </c:pt>
                <c:pt idx="39">
                  <c:v>1739.3562845066153</c:v>
                </c:pt>
                <c:pt idx="40">
                  <c:v>1573.1879509744267</c:v>
                </c:pt>
                <c:pt idx="41">
                  <c:v>1592.7648078496479</c:v>
                </c:pt>
                <c:pt idx="42">
                  <c:v>1440.6010009363517</c:v>
                </c:pt>
                <c:pt idx="43">
                  <c:v>1458.5279368705883</c:v>
                </c:pt>
                <c:pt idx="44">
                  <c:v>1319.1883669165952</c:v>
                </c:pt>
                <c:pt idx="45">
                  <c:v>1335.6044358513889</c:v>
                </c:pt>
                <c:pt idx="46">
                  <c:v>1208.0082870114297</c:v>
                </c:pt>
                <c:pt idx="47">
                  <c:v>1223.0408235397294</c:v>
                </c:pt>
                <c:pt idx="48">
                  <c:v>1106.1983702139114</c:v>
                </c:pt>
                <c:pt idx="49">
                  <c:v>1119.9639772768612</c:v>
                </c:pt>
                <c:pt idx="50">
                  <c:v>1012.9689071018236</c:v>
                </c:pt>
                <c:pt idx="51">
                  <c:v>1025.5743604433005</c:v>
                </c:pt>
                <c:pt idx="52">
                  <c:v>927.59674429518373</c:v>
                </c:pt>
                <c:pt idx="53">
                  <c:v>939.13982068967312</c:v>
                </c:pt>
                <c:pt idx="54">
                  <c:v>849.41967516929276</c:v>
                </c:pt>
                <c:pt idx="55">
                  <c:v>859.98991084741783</c:v>
                </c:pt>
                <c:pt idx="56">
                  <c:v>777.83130331374252</c:v>
                </c:pt>
                <c:pt idx="57">
                  <c:v>787.51068846833141</c:v>
                </c:pt>
                <c:pt idx="58">
                  <c:v>712.27633889475396</c:v>
                </c:pt>
                <c:pt idx="59">
                  <c:v>721.13995365452388</c:v>
                </c:pt>
                <c:pt idx="60">
                  <c:v>652.24629143612276</c:v>
                </c:pt>
                <c:pt idx="61">
                  <c:v>660.36288824003896</c:v>
                </c:pt>
                <c:pt idx="62">
                  <c:v>597.27552560893969</c:v>
                </c:pt>
                <c:pt idx="63">
                  <c:v>604.70806249855707</c:v>
                </c:pt>
                <c:pt idx="64">
                  <c:v>546.93764943602184</c:v>
                </c:pt>
                <c:pt idx="65">
                  <c:v>553.74377840239663</c:v>
                </c:pt>
                <c:pt idx="66">
                  <c:v>500.84220689541553</c:v>
                </c:pt>
                <c:pt idx="67">
                  <c:v>507.07472106855568</c:v>
                </c:pt>
              </c:numCache>
            </c:numRef>
          </c:val>
          <c:smooth val="0"/>
        </c:ser>
        <c:dLbls>
          <c:showLegendKey val="0"/>
          <c:showVal val="0"/>
          <c:showCatName val="0"/>
          <c:showSerName val="0"/>
          <c:showPercent val="0"/>
          <c:showBubbleSize val="0"/>
        </c:dLbls>
        <c:marker val="1"/>
        <c:smooth val="0"/>
        <c:axId val="381173016"/>
        <c:axId val="168929720"/>
      </c:lineChart>
      <c:catAx>
        <c:axId val="381173016"/>
        <c:scaling>
          <c:orientation val="minMax"/>
        </c:scaling>
        <c:delete val="0"/>
        <c:axPos val="b"/>
        <c:title>
          <c:tx>
            <c:rich>
              <a:bodyPr/>
              <a:lstStyle/>
              <a:p>
                <a:pPr>
                  <a:defRPr/>
                </a:pPr>
                <a:r>
                  <a:rPr lang="en-US"/>
                  <a:t>RPP Period</a:t>
                </a:r>
              </a:p>
            </c:rich>
          </c:tx>
          <c:layout/>
          <c:overlay val="0"/>
        </c:title>
        <c:numFmt formatCode="General" sourceLinked="1"/>
        <c:majorTickMark val="out"/>
        <c:minorTickMark val="none"/>
        <c:tickLblPos val="nextTo"/>
        <c:crossAx val="168929720"/>
        <c:crosses val="autoZero"/>
        <c:auto val="1"/>
        <c:lblAlgn val="ctr"/>
        <c:lblOffset val="100"/>
        <c:noMultiLvlLbl val="0"/>
      </c:catAx>
      <c:valAx>
        <c:axId val="168929720"/>
        <c:scaling>
          <c:orientation val="minMax"/>
        </c:scaling>
        <c:delete val="0"/>
        <c:axPos val="l"/>
        <c:majorGridlines/>
        <c:title>
          <c:tx>
            <c:rich>
              <a:bodyPr rot="-5400000" vert="horz"/>
              <a:lstStyle/>
              <a:p>
                <a:pPr>
                  <a:defRPr/>
                </a:pPr>
                <a:r>
                  <a:rPr lang="en-US"/>
                  <a:t>Global</a:t>
                </a:r>
                <a:r>
                  <a:rPr lang="en-US" baseline="0"/>
                  <a:t> Adjustment</a:t>
                </a:r>
              </a:p>
              <a:p>
                <a:pPr>
                  <a:defRPr/>
                </a:pPr>
                <a:r>
                  <a:rPr lang="en-US" baseline="0"/>
                  <a:t>(</a:t>
                </a:r>
                <a:r>
                  <a:rPr lang="en-US"/>
                  <a:t>Nominal $ million)</a:t>
                </a:r>
              </a:p>
            </c:rich>
          </c:tx>
          <c:layout/>
          <c:overlay val="0"/>
        </c:title>
        <c:numFmt formatCode="0" sourceLinked="1"/>
        <c:majorTickMark val="out"/>
        <c:minorTickMark val="none"/>
        <c:tickLblPos val="nextTo"/>
        <c:crossAx val="381173016"/>
        <c:crosses val="autoZero"/>
        <c:crossBetween val="between"/>
      </c:valAx>
    </c:plotArea>
    <c:legend>
      <c:legendPos val="b"/>
      <c:layout/>
      <c:overlay val="0"/>
    </c:legend>
    <c:plotVisOnly val="1"/>
    <c:dispBlanksAs val="gap"/>
    <c:showDLblsOverMax val="0"/>
  </c:chart>
  <c:spPr>
    <a:ln>
      <a:solidFill>
        <a:sysClr val="windowText" lastClr="000000"/>
      </a:solid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8164963696114757E-2"/>
          <c:y val="2.6907485286807562E-2"/>
          <c:w val="0.88102583118657873"/>
          <c:h val="0.73862036393825925"/>
        </c:manualLayout>
      </c:layout>
      <c:lineChart>
        <c:grouping val="standard"/>
        <c:varyColors val="0"/>
        <c:ser>
          <c:idx val="1"/>
          <c:order val="0"/>
          <c:tx>
            <c:strRef>
              <c:f>'Summary Biennial'!$B$47</c:f>
              <c:strCache>
                <c:ptCount val="1"/>
                <c:pt idx="0">
                  <c:v>Pre-OFHP </c:v>
                </c:pt>
              </c:strCache>
            </c:strRef>
          </c:tx>
          <c:spPr>
            <a:ln>
              <a:solidFill>
                <a:schemeClr val="tx1"/>
              </a:solidFill>
              <a:prstDash val="solid"/>
            </a:ln>
          </c:spPr>
          <c:marker>
            <c:symbol val="none"/>
          </c:marker>
          <c:cat>
            <c:strRef>
              <c:f>'Summary Biennial'!$C$45:$BO$45</c:f>
              <c:strCache>
                <c:ptCount val="65"/>
                <c:pt idx="0">
                  <c:v>2017-May</c:v>
                </c:pt>
                <c:pt idx="1">
                  <c:v>2017-Jul</c:v>
                </c:pt>
                <c:pt idx="2">
                  <c:v>2017-Nov</c:v>
                </c:pt>
                <c:pt idx="3">
                  <c:v>2018-May</c:v>
                </c:pt>
                <c:pt idx="4">
                  <c:v>2018-Nov</c:v>
                </c:pt>
                <c:pt idx="5">
                  <c:v>2019-May</c:v>
                </c:pt>
                <c:pt idx="6">
                  <c:v>2019-Nov</c:v>
                </c:pt>
                <c:pt idx="7">
                  <c:v>2020-May</c:v>
                </c:pt>
                <c:pt idx="8">
                  <c:v>2020-Nov</c:v>
                </c:pt>
                <c:pt idx="9">
                  <c:v>2021-May</c:v>
                </c:pt>
                <c:pt idx="10">
                  <c:v>2021-Jul</c:v>
                </c:pt>
                <c:pt idx="11">
                  <c:v>2021-Nov</c:v>
                </c:pt>
                <c:pt idx="12">
                  <c:v>2022-May</c:v>
                </c:pt>
                <c:pt idx="13">
                  <c:v>2022-Nov</c:v>
                </c:pt>
                <c:pt idx="14">
                  <c:v>2023-May</c:v>
                </c:pt>
                <c:pt idx="15">
                  <c:v>2023-Nov</c:v>
                </c:pt>
                <c:pt idx="16">
                  <c:v>2024-May</c:v>
                </c:pt>
                <c:pt idx="17">
                  <c:v>2024-Nov</c:v>
                </c:pt>
                <c:pt idx="18">
                  <c:v>2025-May</c:v>
                </c:pt>
                <c:pt idx="19">
                  <c:v>2025-Nov</c:v>
                </c:pt>
                <c:pt idx="20">
                  <c:v>2026-May</c:v>
                </c:pt>
                <c:pt idx="21">
                  <c:v>2026-Nov</c:v>
                </c:pt>
                <c:pt idx="22">
                  <c:v>2027-May</c:v>
                </c:pt>
                <c:pt idx="23">
                  <c:v>2027-Nov</c:v>
                </c:pt>
                <c:pt idx="24">
                  <c:v>2028-May</c:v>
                </c:pt>
                <c:pt idx="25">
                  <c:v>2028-Nov</c:v>
                </c:pt>
                <c:pt idx="26">
                  <c:v>2029-May</c:v>
                </c:pt>
                <c:pt idx="27">
                  <c:v>2029-Nov</c:v>
                </c:pt>
                <c:pt idx="28">
                  <c:v>2030-May</c:v>
                </c:pt>
                <c:pt idx="29">
                  <c:v>2030-Nov</c:v>
                </c:pt>
                <c:pt idx="30">
                  <c:v>2031-May</c:v>
                </c:pt>
                <c:pt idx="31">
                  <c:v>2031-Nov</c:v>
                </c:pt>
                <c:pt idx="32">
                  <c:v>2032-May</c:v>
                </c:pt>
                <c:pt idx="33">
                  <c:v>2032-Nov</c:v>
                </c:pt>
                <c:pt idx="34">
                  <c:v>2033-May</c:v>
                </c:pt>
                <c:pt idx="35">
                  <c:v>2033-Nov</c:v>
                </c:pt>
                <c:pt idx="36">
                  <c:v>2034-May</c:v>
                </c:pt>
                <c:pt idx="37">
                  <c:v>2034-Nov</c:v>
                </c:pt>
                <c:pt idx="38">
                  <c:v>2035-May</c:v>
                </c:pt>
                <c:pt idx="39">
                  <c:v>2035-Nov</c:v>
                </c:pt>
                <c:pt idx="40">
                  <c:v>2036-May</c:v>
                </c:pt>
                <c:pt idx="41">
                  <c:v>2036-Nov</c:v>
                </c:pt>
                <c:pt idx="42">
                  <c:v>2037-May</c:v>
                </c:pt>
                <c:pt idx="43">
                  <c:v>2037-Nov</c:v>
                </c:pt>
                <c:pt idx="44">
                  <c:v>2038-May</c:v>
                </c:pt>
                <c:pt idx="45">
                  <c:v>2038-Nov</c:v>
                </c:pt>
                <c:pt idx="46">
                  <c:v>2039-May</c:v>
                </c:pt>
                <c:pt idx="47">
                  <c:v>2039-Nov</c:v>
                </c:pt>
                <c:pt idx="48">
                  <c:v>2040-May</c:v>
                </c:pt>
                <c:pt idx="49">
                  <c:v>2040-Nov</c:v>
                </c:pt>
                <c:pt idx="50">
                  <c:v>2041-May</c:v>
                </c:pt>
                <c:pt idx="51">
                  <c:v>2041-Nov</c:v>
                </c:pt>
                <c:pt idx="52">
                  <c:v>2042-May</c:v>
                </c:pt>
                <c:pt idx="53">
                  <c:v>2042-Nov</c:v>
                </c:pt>
                <c:pt idx="54">
                  <c:v>2043-May</c:v>
                </c:pt>
                <c:pt idx="55">
                  <c:v>2043-Nov</c:v>
                </c:pt>
                <c:pt idx="56">
                  <c:v>2044-May</c:v>
                </c:pt>
                <c:pt idx="57">
                  <c:v>2044-Nov</c:v>
                </c:pt>
                <c:pt idx="58">
                  <c:v>2045-May</c:v>
                </c:pt>
                <c:pt idx="59">
                  <c:v>2045-Nov</c:v>
                </c:pt>
                <c:pt idx="60">
                  <c:v>2046-May</c:v>
                </c:pt>
                <c:pt idx="61">
                  <c:v>2046-Nov</c:v>
                </c:pt>
                <c:pt idx="62">
                  <c:v>2047-May</c:v>
                </c:pt>
                <c:pt idx="63">
                  <c:v>2047-Nov</c:v>
                </c:pt>
                <c:pt idx="64">
                  <c:v>2048-May</c:v>
                </c:pt>
              </c:strCache>
            </c:strRef>
          </c:cat>
          <c:val>
            <c:numRef>
              <c:f>'Summary Biennial'!$C$47:$BN$47</c:f>
              <c:numCache>
                <c:formatCode>0</c:formatCode>
                <c:ptCount val="64"/>
                <c:pt idx="0">
                  <c:v>152.70563809980166</c:v>
                </c:pt>
                <c:pt idx="1">
                  <c:v>150.1815</c:v>
                </c:pt>
                <c:pt idx="2">
                  <c:v>149.23374842745801</c:v>
                </c:pt>
                <c:pt idx="3">
                  <c:v>148.76275863484108</c:v>
                </c:pt>
                <c:pt idx="4">
                  <c:v>151.75646828170818</c:v>
                </c:pt>
                <c:pt idx="5">
                  <c:v>153.24420697461423</c:v>
                </c:pt>
                <c:pt idx="6">
                  <c:v>156.12555746399786</c:v>
                </c:pt>
                <c:pt idx="7">
                  <c:v>157.55745872248022</c:v>
                </c:pt>
                <c:pt idx="8">
                  <c:v>157.41627974885705</c:v>
                </c:pt>
                <c:pt idx="9">
                  <c:v>157.34612016544395</c:v>
                </c:pt>
                <c:pt idx="10">
                  <c:v>157.34612016544395</c:v>
                </c:pt>
                <c:pt idx="11">
                  <c:v>159.80160803502426</c:v>
                </c:pt>
                <c:pt idx="12">
                  <c:v>161.02187477577482</c:v>
                </c:pt>
                <c:pt idx="13">
                  <c:v>163.36530543226462</c:v>
                </c:pt>
                <c:pt idx="14">
                  <c:v>164.52988479133856</c:v>
                </c:pt>
                <c:pt idx="15">
                  <c:v>167.97276424792759</c:v>
                </c:pt>
                <c:pt idx="16">
                  <c:v>169.68372008091526</c:v>
                </c:pt>
                <c:pt idx="17">
                  <c:v>171.24043916711966</c:v>
                </c:pt>
                <c:pt idx="18">
                  <c:v>172.01405835258583</c:v>
                </c:pt>
                <c:pt idx="19">
                  <c:v>175.01631238419586</c:v>
                </c:pt>
                <c:pt idx="20">
                  <c:v>176.5082972510094</c:v>
                </c:pt>
                <c:pt idx="21">
                  <c:v>178.89359522831984</c:v>
                </c:pt>
                <c:pt idx="22">
                  <c:v>180.07898075783129</c:v>
                </c:pt>
                <c:pt idx="23">
                  <c:v>181.58779986143753</c:v>
                </c:pt>
                <c:pt idx="24">
                  <c:v>182.33761491560617</c:v>
                </c:pt>
                <c:pt idx="25">
                  <c:v>182.82623416318822</c:v>
                </c:pt>
                <c:pt idx="26">
                  <c:v>183.06905589491063</c:v>
                </c:pt>
                <c:pt idx="27">
                  <c:v>183.77864259797195</c:v>
                </c:pt>
                <c:pt idx="28">
                  <c:v>184.13127519052171</c:v>
                </c:pt>
                <c:pt idx="29">
                  <c:v>183.34479395530974</c:v>
                </c:pt>
                <c:pt idx="30">
                  <c:v>182.95394824784648</c:v>
                </c:pt>
                <c:pt idx="31">
                  <c:v>184.3088376512672</c:v>
                </c:pt>
                <c:pt idx="32">
                  <c:v>184.98215658591636</c:v>
                </c:pt>
                <c:pt idx="33">
                  <c:v>185.2112684251772</c:v>
                </c:pt>
                <c:pt idx="34">
                  <c:v>185.3251266774723</c:v>
                </c:pt>
                <c:pt idx="35">
                  <c:v>183.56126066208728</c:v>
                </c:pt>
                <c:pt idx="36">
                  <c:v>182.6846987941264</c:v>
                </c:pt>
                <c:pt idx="37">
                  <c:v>181.62953893002955</c:v>
                </c:pt>
                <c:pt idx="38">
                  <c:v>181.10517206009575</c:v>
                </c:pt>
                <c:pt idx="39">
                  <c:v>180.99224417336316</c:v>
                </c:pt>
                <c:pt idx="40">
                  <c:v>180.93612410614958</c:v>
                </c:pt>
                <c:pt idx="41">
                  <c:v>180.82330162904154</c:v>
                </c:pt>
                <c:pt idx="42">
                  <c:v>180.76723394565792</c:v>
                </c:pt>
                <c:pt idx="43">
                  <c:v>180.6545167797826</c:v>
                </c:pt>
                <c:pt idx="44">
                  <c:v>180.59850143133255</c:v>
                </c:pt>
                <c:pt idx="45">
                  <c:v>180.48588947838985</c:v>
                </c:pt>
                <c:pt idx="46">
                  <c:v>180.42992641602274</c:v>
                </c:pt>
                <c:pt idx="47">
                  <c:v>180.31741957780434</c:v>
                </c:pt>
                <c:pt idx="48">
                  <c:v>180.26150875271509</c:v>
                </c:pt>
                <c:pt idx="49">
                  <c:v>180.1491069311044</c:v>
                </c:pt>
                <c:pt idx="50">
                  <c:v>180.09324829453345</c:v>
                </c:pt>
                <c:pt idx="51">
                  <c:v>179.98095139150539</c:v>
                </c:pt>
                <c:pt idx="52">
                  <c:v>179.92514489473868</c:v>
                </c:pt>
                <c:pt idx="53">
                  <c:v>179.81295281235973</c:v>
                </c:pt>
                <c:pt idx="54">
                  <c:v>179.75719840672875</c:v>
                </c:pt>
                <c:pt idx="55">
                  <c:v>179.64511104715677</c:v>
                </c:pt>
                <c:pt idx="56">
                  <c:v>179.58940868403837</c:v>
                </c:pt>
                <c:pt idx="57">
                  <c:v>179.47742594952257</c:v>
                </c:pt>
                <c:pt idx="58">
                  <c:v>179.42177558033899</c:v>
                </c:pt>
                <c:pt idx="59">
                  <c:v>179.30989737321977</c:v>
                </c:pt>
                <c:pt idx="60">
                  <c:v>179.25429894943863</c:v>
                </c:pt>
                <c:pt idx="61">
                  <c:v>179.14252517214763</c:v>
                </c:pt>
                <c:pt idx="62">
                  <c:v>179.08697864528185</c:v>
                </c:pt>
                <c:pt idx="63">
                  <c:v>178.97530920034171</c:v>
                </c:pt>
              </c:numCache>
            </c:numRef>
          </c:val>
          <c:smooth val="0"/>
        </c:ser>
        <c:ser>
          <c:idx val="2"/>
          <c:order val="1"/>
          <c:tx>
            <c:strRef>
              <c:f>'Summary Biennial'!$B$48</c:f>
              <c:strCache>
                <c:ptCount val="1"/>
                <c:pt idx="0">
                  <c:v>Direct to FAA with 3.0% "inflationary" adjustment</c:v>
                </c:pt>
              </c:strCache>
            </c:strRef>
          </c:tx>
          <c:spPr>
            <a:ln>
              <a:solidFill>
                <a:schemeClr val="accent6"/>
              </a:solidFill>
              <a:prstDash val="solid"/>
            </a:ln>
          </c:spPr>
          <c:marker>
            <c:symbol val="none"/>
          </c:marker>
          <c:cat>
            <c:strRef>
              <c:f>'Summary Biennial'!$C$45:$BO$45</c:f>
              <c:strCache>
                <c:ptCount val="65"/>
                <c:pt idx="0">
                  <c:v>2017-May</c:v>
                </c:pt>
                <c:pt idx="1">
                  <c:v>2017-Jul</c:v>
                </c:pt>
                <c:pt idx="2">
                  <c:v>2017-Nov</c:v>
                </c:pt>
                <c:pt idx="3">
                  <c:v>2018-May</c:v>
                </c:pt>
                <c:pt idx="4">
                  <c:v>2018-Nov</c:v>
                </c:pt>
                <c:pt idx="5">
                  <c:v>2019-May</c:v>
                </c:pt>
                <c:pt idx="6">
                  <c:v>2019-Nov</c:v>
                </c:pt>
                <c:pt idx="7">
                  <c:v>2020-May</c:v>
                </c:pt>
                <c:pt idx="8">
                  <c:v>2020-Nov</c:v>
                </c:pt>
                <c:pt idx="9">
                  <c:v>2021-May</c:v>
                </c:pt>
                <c:pt idx="10">
                  <c:v>2021-Jul</c:v>
                </c:pt>
                <c:pt idx="11">
                  <c:v>2021-Nov</c:v>
                </c:pt>
                <c:pt idx="12">
                  <c:v>2022-May</c:v>
                </c:pt>
                <c:pt idx="13">
                  <c:v>2022-Nov</c:v>
                </c:pt>
                <c:pt idx="14">
                  <c:v>2023-May</c:v>
                </c:pt>
                <c:pt idx="15">
                  <c:v>2023-Nov</c:v>
                </c:pt>
                <c:pt idx="16">
                  <c:v>2024-May</c:v>
                </c:pt>
                <c:pt idx="17">
                  <c:v>2024-Nov</c:v>
                </c:pt>
                <c:pt idx="18">
                  <c:v>2025-May</c:v>
                </c:pt>
                <c:pt idx="19">
                  <c:v>2025-Nov</c:v>
                </c:pt>
                <c:pt idx="20">
                  <c:v>2026-May</c:v>
                </c:pt>
                <c:pt idx="21">
                  <c:v>2026-Nov</c:v>
                </c:pt>
                <c:pt idx="22">
                  <c:v>2027-May</c:v>
                </c:pt>
                <c:pt idx="23">
                  <c:v>2027-Nov</c:v>
                </c:pt>
                <c:pt idx="24">
                  <c:v>2028-May</c:v>
                </c:pt>
                <c:pt idx="25">
                  <c:v>2028-Nov</c:v>
                </c:pt>
                <c:pt idx="26">
                  <c:v>2029-May</c:v>
                </c:pt>
                <c:pt idx="27">
                  <c:v>2029-Nov</c:v>
                </c:pt>
                <c:pt idx="28">
                  <c:v>2030-May</c:v>
                </c:pt>
                <c:pt idx="29">
                  <c:v>2030-Nov</c:v>
                </c:pt>
                <c:pt idx="30">
                  <c:v>2031-May</c:v>
                </c:pt>
                <c:pt idx="31">
                  <c:v>2031-Nov</c:v>
                </c:pt>
                <c:pt idx="32">
                  <c:v>2032-May</c:v>
                </c:pt>
                <c:pt idx="33">
                  <c:v>2032-Nov</c:v>
                </c:pt>
                <c:pt idx="34">
                  <c:v>2033-May</c:v>
                </c:pt>
                <c:pt idx="35">
                  <c:v>2033-Nov</c:v>
                </c:pt>
                <c:pt idx="36">
                  <c:v>2034-May</c:v>
                </c:pt>
                <c:pt idx="37">
                  <c:v>2034-Nov</c:v>
                </c:pt>
                <c:pt idx="38">
                  <c:v>2035-May</c:v>
                </c:pt>
                <c:pt idx="39">
                  <c:v>2035-Nov</c:v>
                </c:pt>
                <c:pt idx="40">
                  <c:v>2036-May</c:v>
                </c:pt>
                <c:pt idx="41">
                  <c:v>2036-Nov</c:v>
                </c:pt>
                <c:pt idx="42">
                  <c:v>2037-May</c:v>
                </c:pt>
                <c:pt idx="43">
                  <c:v>2037-Nov</c:v>
                </c:pt>
                <c:pt idx="44">
                  <c:v>2038-May</c:v>
                </c:pt>
                <c:pt idx="45">
                  <c:v>2038-Nov</c:v>
                </c:pt>
                <c:pt idx="46">
                  <c:v>2039-May</c:v>
                </c:pt>
                <c:pt idx="47">
                  <c:v>2039-Nov</c:v>
                </c:pt>
                <c:pt idx="48">
                  <c:v>2040-May</c:v>
                </c:pt>
                <c:pt idx="49">
                  <c:v>2040-Nov</c:v>
                </c:pt>
                <c:pt idx="50">
                  <c:v>2041-May</c:v>
                </c:pt>
                <c:pt idx="51">
                  <c:v>2041-Nov</c:v>
                </c:pt>
                <c:pt idx="52">
                  <c:v>2042-May</c:v>
                </c:pt>
                <c:pt idx="53">
                  <c:v>2042-Nov</c:v>
                </c:pt>
                <c:pt idx="54">
                  <c:v>2043-May</c:v>
                </c:pt>
                <c:pt idx="55">
                  <c:v>2043-Nov</c:v>
                </c:pt>
                <c:pt idx="56">
                  <c:v>2044-May</c:v>
                </c:pt>
                <c:pt idx="57">
                  <c:v>2044-Nov</c:v>
                </c:pt>
                <c:pt idx="58">
                  <c:v>2045-May</c:v>
                </c:pt>
                <c:pt idx="59">
                  <c:v>2045-Nov</c:v>
                </c:pt>
                <c:pt idx="60">
                  <c:v>2046-May</c:v>
                </c:pt>
                <c:pt idx="61">
                  <c:v>2046-Nov</c:v>
                </c:pt>
                <c:pt idx="62">
                  <c:v>2047-May</c:v>
                </c:pt>
                <c:pt idx="63">
                  <c:v>2047-Nov</c:v>
                </c:pt>
                <c:pt idx="64">
                  <c:v>2048-May</c:v>
                </c:pt>
              </c:strCache>
            </c:strRef>
          </c:cat>
          <c:val>
            <c:numRef>
              <c:f>'Summary Biennial'!$C$48:$BN$48</c:f>
              <c:numCache>
                <c:formatCode>0</c:formatCode>
                <c:ptCount val="64"/>
                <c:pt idx="0">
                  <c:v>135.85</c:v>
                </c:pt>
                <c:pt idx="1">
                  <c:v>121.21792499999999</c:v>
                </c:pt>
                <c:pt idx="2">
                  <c:v>121.21792499999999</c:v>
                </c:pt>
                <c:pt idx="3">
                  <c:v>124.85446275</c:v>
                </c:pt>
                <c:pt idx="4">
                  <c:v>124.85446275</c:v>
                </c:pt>
                <c:pt idx="5">
                  <c:v>128.6000966325</c:v>
                </c:pt>
                <c:pt idx="6">
                  <c:v>128.6000966325</c:v>
                </c:pt>
                <c:pt idx="7">
                  <c:v>132.458099531475</c:v>
                </c:pt>
                <c:pt idx="8">
                  <c:v>132.458099531475</c:v>
                </c:pt>
                <c:pt idx="9">
                  <c:v>132.458099531475</c:v>
                </c:pt>
                <c:pt idx="10">
                  <c:v>138.16174516544393</c:v>
                </c:pt>
                <c:pt idx="11">
                  <c:v>142.04930690241957</c:v>
                </c:pt>
                <c:pt idx="12">
                  <c:v>143.98124977577478</c:v>
                </c:pt>
                <c:pt idx="13">
                  <c:v>148.42895223741687</c:v>
                </c:pt>
                <c:pt idx="14">
                  <c:v>150.6392597913385</c:v>
                </c:pt>
                <c:pt idx="15">
                  <c:v>155.20734014373815</c:v>
                </c:pt>
                <c:pt idx="16">
                  <c:v>157.47747008091523</c:v>
                </c:pt>
                <c:pt idx="17">
                  <c:v>162.5604415885515</c:v>
                </c:pt>
                <c:pt idx="18">
                  <c:v>165.08644921082148</c:v>
                </c:pt>
                <c:pt idx="19">
                  <c:v>170.7900968970628</c:v>
                </c:pt>
                <c:pt idx="20">
                  <c:v>173.62455259065527</c:v>
                </c:pt>
                <c:pt idx="21">
                  <c:v>176.69423285342359</c:v>
                </c:pt>
                <c:pt idx="22">
                  <c:v>178.21972551653121</c:v>
                </c:pt>
                <c:pt idx="23">
                  <c:v>181.2098150089185</c:v>
                </c:pt>
                <c:pt idx="24">
                  <c:v>182.69575464829924</c:v>
                </c:pt>
                <c:pt idx="25">
                  <c:v>185.9680149408353</c:v>
                </c:pt>
                <c:pt idx="26">
                  <c:v>187.59418074337412</c:v>
                </c:pt>
                <c:pt idx="27">
                  <c:v>192.47857454709049</c:v>
                </c:pt>
                <c:pt idx="28">
                  <c:v>194.90589800539041</c:v>
                </c:pt>
                <c:pt idx="29">
                  <c:v>193.80742783093933</c:v>
                </c:pt>
                <c:pt idx="30">
                  <c:v>193.26153768984156</c:v>
                </c:pt>
                <c:pt idx="31">
                  <c:v>196.21461511243857</c:v>
                </c:pt>
                <c:pt idx="32">
                  <c:v>197.68216142219592</c:v>
                </c:pt>
                <c:pt idx="33">
                  <c:v>198.44292610158479</c:v>
                </c:pt>
                <c:pt idx="34">
                  <c:v>198.56491848864832</c:v>
                </c:pt>
                <c:pt idx="35">
                  <c:v>196.6750403169778</c:v>
                </c:pt>
                <c:pt idx="36">
                  <c:v>195.73585608987179</c:v>
                </c:pt>
                <c:pt idx="37">
                  <c:v>194.60531466700519</c:v>
                </c:pt>
                <c:pt idx="38">
                  <c:v>194.04348656170052</c:v>
                </c:pt>
                <c:pt idx="39">
                  <c:v>193.92249100634243</c:v>
                </c:pt>
                <c:pt idx="40">
                  <c:v>193.86236167163415</c:v>
                </c:pt>
                <c:pt idx="41">
                  <c:v>193.74147905645791</c:v>
                </c:pt>
                <c:pt idx="42">
                  <c:v>193.68140584792695</c:v>
                </c:pt>
                <c:pt idx="43">
                  <c:v>193.56063606751147</c:v>
                </c:pt>
                <c:pt idx="44">
                  <c:v>193.50061893276833</c:v>
                </c:pt>
                <c:pt idx="45">
                  <c:v>193.3799618817909</c:v>
                </c:pt>
                <c:pt idx="46">
                  <c:v>193.32000076849496</c:v>
                </c:pt>
                <c:pt idx="47">
                  <c:v>193.19945634173123</c:v>
                </c:pt>
                <c:pt idx="48">
                  <c:v>193.13955119759066</c:v>
                </c:pt>
                <c:pt idx="49">
                  <c:v>193.01911928991444</c:v>
                </c:pt>
                <c:pt idx="50">
                  <c:v>192.95927006268636</c:v>
                </c:pt>
                <c:pt idx="51">
                  <c:v>192.83895056906965</c:v>
                </c:pt>
                <c:pt idx="52">
                  <c:v>192.77915720655972</c:v>
                </c:pt>
                <c:pt idx="53">
                  <c:v>192.65895002207242</c:v>
                </c:pt>
                <c:pt idx="54">
                  <c:v>192.59921247213529</c:v>
                </c:pt>
                <c:pt idx="55">
                  <c:v>192.47911749194546</c:v>
                </c:pt>
                <c:pt idx="56">
                  <c:v>192.41943570248424</c:v>
                </c:pt>
                <c:pt idx="57">
                  <c:v>192.29945282185756</c:v>
                </c:pt>
                <c:pt idx="58">
                  <c:v>192.23982674082413</c:v>
                </c:pt>
                <c:pt idx="59">
                  <c:v>192.1199558551242</c:v>
                </c:pt>
                <c:pt idx="60">
                  <c:v>192.06038543051895</c:v>
                </c:pt>
                <c:pt idx="61">
                  <c:v>191.94062643520698</c:v>
                </c:pt>
                <c:pt idx="62">
                  <c:v>191.88111161507888</c:v>
                </c:pt>
                <c:pt idx="63">
                  <c:v>173.48514873141335</c:v>
                </c:pt>
              </c:numCache>
            </c:numRef>
          </c:val>
          <c:smooth val="0"/>
        </c:ser>
        <c:ser>
          <c:idx val="0"/>
          <c:order val="2"/>
          <c:tx>
            <c:strRef>
              <c:f>'Summary Biennial'!$B$52</c:f>
              <c:strCache>
                <c:ptCount val="1"/>
                <c:pt idx="0">
                  <c:v>Direct to FAA</c:v>
                </c:pt>
              </c:strCache>
            </c:strRef>
          </c:tx>
          <c:spPr>
            <a:ln>
              <a:solidFill>
                <a:srgbClr val="00B0F0"/>
              </a:solidFill>
            </a:ln>
          </c:spPr>
          <c:marker>
            <c:symbol val="none"/>
          </c:marker>
          <c:cat>
            <c:strRef>
              <c:f>'Summary Biennial'!$C$45:$BO$45</c:f>
              <c:strCache>
                <c:ptCount val="65"/>
                <c:pt idx="0">
                  <c:v>2017-May</c:v>
                </c:pt>
                <c:pt idx="1">
                  <c:v>2017-Jul</c:v>
                </c:pt>
                <c:pt idx="2">
                  <c:v>2017-Nov</c:v>
                </c:pt>
                <c:pt idx="3">
                  <c:v>2018-May</c:v>
                </c:pt>
                <c:pt idx="4">
                  <c:v>2018-Nov</c:v>
                </c:pt>
                <c:pt idx="5">
                  <c:v>2019-May</c:v>
                </c:pt>
                <c:pt idx="6">
                  <c:v>2019-Nov</c:v>
                </c:pt>
                <c:pt idx="7">
                  <c:v>2020-May</c:v>
                </c:pt>
                <c:pt idx="8">
                  <c:v>2020-Nov</c:v>
                </c:pt>
                <c:pt idx="9">
                  <c:v>2021-May</c:v>
                </c:pt>
                <c:pt idx="10">
                  <c:v>2021-Jul</c:v>
                </c:pt>
                <c:pt idx="11">
                  <c:v>2021-Nov</c:v>
                </c:pt>
                <c:pt idx="12">
                  <c:v>2022-May</c:v>
                </c:pt>
                <c:pt idx="13">
                  <c:v>2022-Nov</c:v>
                </c:pt>
                <c:pt idx="14">
                  <c:v>2023-May</c:v>
                </c:pt>
                <c:pt idx="15">
                  <c:v>2023-Nov</c:v>
                </c:pt>
                <c:pt idx="16">
                  <c:v>2024-May</c:v>
                </c:pt>
                <c:pt idx="17">
                  <c:v>2024-Nov</c:v>
                </c:pt>
                <c:pt idx="18">
                  <c:v>2025-May</c:v>
                </c:pt>
                <c:pt idx="19">
                  <c:v>2025-Nov</c:v>
                </c:pt>
                <c:pt idx="20">
                  <c:v>2026-May</c:v>
                </c:pt>
                <c:pt idx="21">
                  <c:v>2026-Nov</c:v>
                </c:pt>
                <c:pt idx="22">
                  <c:v>2027-May</c:v>
                </c:pt>
                <c:pt idx="23">
                  <c:v>2027-Nov</c:v>
                </c:pt>
                <c:pt idx="24">
                  <c:v>2028-May</c:v>
                </c:pt>
                <c:pt idx="25">
                  <c:v>2028-Nov</c:v>
                </c:pt>
                <c:pt idx="26">
                  <c:v>2029-May</c:v>
                </c:pt>
                <c:pt idx="27">
                  <c:v>2029-Nov</c:v>
                </c:pt>
                <c:pt idx="28">
                  <c:v>2030-May</c:v>
                </c:pt>
                <c:pt idx="29">
                  <c:v>2030-Nov</c:v>
                </c:pt>
                <c:pt idx="30">
                  <c:v>2031-May</c:v>
                </c:pt>
                <c:pt idx="31">
                  <c:v>2031-Nov</c:v>
                </c:pt>
                <c:pt idx="32">
                  <c:v>2032-May</c:v>
                </c:pt>
                <c:pt idx="33">
                  <c:v>2032-Nov</c:v>
                </c:pt>
                <c:pt idx="34">
                  <c:v>2033-May</c:v>
                </c:pt>
                <c:pt idx="35">
                  <c:v>2033-Nov</c:v>
                </c:pt>
                <c:pt idx="36">
                  <c:v>2034-May</c:v>
                </c:pt>
                <c:pt idx="37">
                  <c:v>2034-Nov</c:v>
                </c:pt>
                <c:pt idx="38">
                  <c:v>2035-May</c:v>
                </c:pt>
                <c:pt idx="39">
                  <c:v>2035-Nov</c:v>
                </c:pt>
                <c:pt idx="40">
                  <c:v>2036-May</c:v>
                </c:pt>
                <c:pt idx="41">
                  <c:v>2036-Nov</c:v>
                </c:pt>
                <c:pt idx="42">
                  <c:v>2037-May</c:v>
                </c:pt>
                <c:pt idx="43">
                  <c:v>2037-Nov</c:v>
                </c:pt>
                <c:pt idx="44">
                  <c:v>2038-May</c:v>
                </c:pt>
                <c:pt idx="45">
                  <c:v>2038-Nov</c:v>
                </c:pt>
                <c:pt idx="46">
                  <c:v>2039-May</c:v>
                </c:pt>
                <c:pt idx="47">
                  <c:v>2039-Nov</c:v>
                </c:pt>
                <c:pt idx="48">
                  <c:v>2040-May</c:v>
                </c:pt>
                <c:pt idx="49">
                  <c:v>2040-Nov</c:v>
                </c:pt>
                <c:pt idx="50">
                  <c:v>2041-May</c:v>
                </c:pt>
                <c:pt idx="51">
                  <c:v>2041-Nov</c:v>
                </c:pt>
                <c:pt idx="52">
                  <c:v>2042-May</c:v>
                </c:pt>
                <c:pt idx="53">
                  <c:v>2042-Nov</c:v>
                </c:pt>
                <c:pt idx="54">
                  <c:v>2043-May</c:v>
                </c:pt>
                <c:pt idx="55">
                  <c:v>2043-Nov</c:v>
                </c:pt>
                <c:pt idx="56">
                  <c:v>2044-May</c:v>
                </c:pt>
                <c:pt idx="57">
                  <c:v>2044-Nov</c:v>
                </c:pt>
                <c:pt idx="58">
                  <c:v>2045-May</c:v>
                </c:pt>
                <c:pt idx="59">
                  <c:v>2045-Nov</c:v>
                </c:pt>
                <c:pt idx="60">
                  <c:v>2046-May</c:v>
                </c:pt>
                <c:pt idx="61">
                  <c:v>2046-Nov</c:v>
                </c:pt>
                <c:pt idx="62">
                  <c:v>2047-May</c:v>
                </c:pt>
                <c:pt idx="63">
                  <c:v>2047-Nov</c:v>
                </c:pt>
                <c:pt idx="64">
                  <c:v>2048-May</c:v>
                </c:pt>
              </c:strCache>
            </c:strRef>
          </c:cat>
          <c:val>
            <c:numRef>
              <c:f>'Summary Biennial'!$C$52:$BN$52</c:f>
              <c:numCache>
                <c:formatCode>0</c:formatCode>
                <c:ptCount val="64"/>
                <c:pt idx="0">
                  <c:v>135.85</c:v>
                </c:pt>
                <c:pt idx="1">
                  <c:v>121.21792499999999</c:v>
                </c:pt>
                <c:pt idx="2">
                  <c:v>121.21792499999999</c:v>
                </c:pt>
                <c:pt idx="3">
                  <c:v>123.64228349999999</c:v>
                </c:pt>
                <c:pt idx="4">
                  <c:v>123.64228349999999</c:v>
                </c:pt>
                <c:pt idx="5">
                  <c:v>126.11512916999999</c:v>
                </c:pt>
                <c:pt idx="6">
                  <c:v>126.11512916999999</c:v>
                </c:pt>
                <c:pt idx="7">
                  <c:v>128.63743175339999</c:v>
                </c:pt>
                <c:pt idx="8">
                  <c:v>128.63743175339999</c:v>
                </c:pt>
                <c:pt idx="9">
                  <c:v>128.63743175339999</c:v>
                </c:pt>
                <c:pt idx="10">
                  <c:v>134.39081256248181</c:v>
                </c:pt>
                <c:pt idx="11">
                  <c:v>139.25626796474293</c:v>
                </c:pt>
                <c:pt idx="12">
                  <c:v>141.67417989154839</c:v>
                </c:pt>
                <c:pt idx="13">
                  <c:v>146.89571310075235</c:v>
                </c:pt>
                <c:pt idx="14">
                  <c:v>149.49057964024993</c:v>
                </c:pt>
                <c:pt idx="15">
                  <c:v>154.97213450453876</c:v>
                </c:pt>
                <c:pt idx="16">
                  <c:v>157.69622008091523</c:v>
                </c:pt>
                <c:pt idx="17">
                  <c:v>163.50009851832468</c:v>
                </c:pt>
                <c:pt idx="18">
                  <c:v>166.3843643753336</c:v>
                </c:pt>
                <c:pt idx="19">
                  <c:v>171.72512359865061</c:v>
                </c:pt>
                <c:pt idx="20">
                  <c:v>174.37924009065529</c:v>
                </c:pt>
                <c:pt idx="21">
                  <c:v>176.94477190010585</c:v>
                </c:pt>
                <c:pt idx="22">
                  <c:v>178.21972551653121</c:v>
                </c:pt>
                <c:pt idx="23">
                  <c:v>181.2098150089185</c:v>
                </c:pt>
                <c:pt idx="24">
                  <c:v>182.69575464829924</c:v>
                </c:pt>
                <c:pt idx="25">
                  <c:v>185.96801494083527</c:v>
                </c:pt>
                <c:pt idx="26">
                  <c:v>187.5941807433741</c:v>
                </c:pt>
                <c:pt idx="27">
                  <c:v>192.47857454709049</c:v>
                </c:pt>
                <c:pt idx="28">
                  <c:v>194.90589800539041</c:v>
                </c:pt>
                <c:pt idx="29">
                  <c:v>193.80742783093933</c:v>
                </c:pt>
                <c:pt idx="30">
                  <c:v>193.26153768984153</c:v>
                </c:pt>
                <c:pt idx="31">
                  <c:v>196.21461511243857</c:v>
                </c:pt>
                <c:pt idx="32">
                  <c:v>197.68216142219592</c:v>
                </c:pt>
                <c:pt idx="33">
                  <c:v>198.58778076352939</c:v>
                </c:pt>
                <c:pt idx="34">
                  <c:v>199.03783273719222</c:v>
                </c:pt>
                <c:pt idx="35">
                  <c:v>198.64005299704661</c:v>
                </c:pt>
                <c:pt idx="36">
                  <c:v>197.69148522583552</c:v>
                </c:pt>
                <c:pt idx="37">
                  <c:v>196.54964837764348</c:v>
                </c:pt>
                <c:pt idx="38">
                  <c:v>195.98220695532024</c:v>
                </c:pt>
                <c:pt idx="39">
                  <c:v>195.86000251346528</c:v>
                </c:pt>
                <c:pt idx="40">
                  <c:v>195.79927241668287</c:v>
                </c:pt>
                <c:pt idx="41">
                  <c:v>195.67718204341369</c:v>
                </c:pt>
                <c:pt idx="42">
                  <c:v>195.61650863357451</c:v>
                </c:pt>
                <c:pt idx="43">
                  <c:v>195.49453222241675</c:v>
                </c:pt>
                <c:pt idx="44">
                  <c:v>195.43391544660781</c:v>
                </c:pt>
                <c:pt idx="45">
                  <c:v>195.31205289118648</c:v>
                </c:pt>
                <c:pt idx="46">
                  <c:v>195.25149269654423</c:v>
                </c:pt>
                <c:pt idx="47">
                  <c:v>195.12974389058363</c:v>
                </c:pt>
                <c:pt idx="48">
                  <c:v>195.06924022429379</c:v>
                </c:pt>
                <c:pt idx="49">
                  <c:v>194.94760506161739</c:v>
                </c:pt>
                <c:pt idx="50">
                  <c:v>194.8871578709151</c:v>
                </c:pt>
                <c:pt idx="51">
                  <c:v>194.76563624544562</c:v>
                </c:pt>
                <c:pt idx="52">
                  <c:v>194.70524547761508</c:v>
                </c:pt>
                <c:pt idx="53">
                  <c:v>194.58383728337398</c:v>
                </c:pt>
                <c:pt idx="54">
                  <c:v>194.52350288574883</c:v>
                </c:pt>
                <c:pt idx="55">
                  <c:v>194.40220801685675</c:v>
                </c:pt>
                <c:pt idx="56">
                  <c:v>194.34192993681961</c:v>
                </c:pt>
                <c:pt idx="57">
                  <c:v>194.22074828749589</c:v>
                </c:pt>
                <c:pt idx="58">
                  <c:v>194.16052647247861</c:v>
                </c:pt>
                <c:pt idx="59">
                  <c:v>194.03945793704136</c:v>
                </c:pt>
                <c:pt idx="60">
                  <c:v>193.97929233452479</c:v>
                </c:pt>
                <c:pt idx="61">
                  <c:v>193.85833680739077</c:v>
                </c:pt>
                <c:pt idx="62">
                  <c:v>193.79822736490482</c:v>
                </c:pt>
                <c:pt idx="63">
                  <c:v>173.48514873141335</c:v>
                </c:pt>
              </c:numCache>
            </c:numRef>
          </c:val>
          <c:smooth val="0"/>
        </c:ser>
        <c:dLbls>
          <c:showLegendKey val="0"/>
          <c:showVal val="0"/>
          <c:showCatName val="0"/>
          <c:showSerName val="0"/>
          <c:showPercent val="0"/>
          <c:showBubbleSize val="0"/>
        </c:dLbls>
        <c:smooth val="0"/>
        <c:axId val="381099928"/>
        <c:axId val="381105024"/>
      </c:lineChart>
      <c:catAx>
        <c:axId val="381099928"/>
        <c:scaling>
          <c:orientation val="minMax"/>
        </c:scaling>
        <c:delete val="0"/>
        <c:axPos val="b"/>
        <c:numFmt formatCode="m/d/yyyy" sourceLinked="0"/>
        <c:majorTickMark val="out"/>
        <c:minorTickMark val="none"/>
        <c:tickLblPos val="nextTo"/>
        <c:txPr>
          <a:bodyPr rot="-5400000" vert="horz"/>
          <a:lstStyle/>
          <a:p>
            <a:pPr>
              <a:defRPr/>
            </a:pPr>
            <a:endParaRPr lang="en-US"/>
          </a:p>
        </c:txPr>
        <c:crossAx val="381105024"/>
        <c:crosses val="autoZero"/>
        <c:auto val="1"/>
        <c:lblAlgn val="ctr"/>
        <c:lblOffset val="100"/>
        <c:noMultiLvlLbl val="0"/>
      </c:catAx>
      <c:valAx>
        <c:axId val="381105024"/>
        <c:scaling>
          <c:orientation val="minMax"/>
          <c:min val="90"/>
        </c:scaling>
        <c:delete val="0"/>
        <c:axPos val="l"/>
        <c:majorGridlines/>
        <c:title>
          <c:tx>
            <c:rich>
              <a:bodyPr rot="-5400000" vert="horz"/>
              <a:lstStyle/>
              <a:p>
                <a:pPr>
                  <a:defRPr sz="1200"/>
                </a:pPr>
                <a:r>
                  <a:rPr lang="en-US" sz="1200"/>
                  <a:t>Average Residential Bill with tax</a:t>
                </a:r>
              </a:p>
              <a:p>
                <a:pPr>
                  <a:defRPr sz="1200"/>
                </a:pPr>
                <a:r>
                  <a:rPr lang="en-US" sz="1200"/>
                  <a:t>(nominal $/month)</a:t>
                </a:r>
              </a:p>
            </c:rich>
          </c:tx>
          <c:layout>
            <c:manualLayout>
              <c:xMode val="edge"/>
              <c:yMode val="edge"/>
              <c:x val="1.8388765767918046E-2"/>
              <c:y val="0.17834414869283816"/>
            </c:manualLayout>
          </c:layout>
          <c:overlay val="0"/>
        </c:title>
        <c:numFmt formatCode="0" sourceLinked="1"/>
        <c:majorTickMark val="out"/>
        <c:minorTickMark val="none"/>
        <c:tickLblPos val="nextTo"/>
        <c:crossAx val="381099928"/>
        <c:crosses val="autoZero"/>
        <c:crossBetween val="between"/>
      </c:valAx>
      <c:spPr>
        <a:ln>
          <a:noFill/>
        </a:ln>
      </c:spPr>
    </c:plotArea>
    <c:legend>
      <c:legendPos val="b"/>
      <c:layout>
        <c:manualLayout>
          <c:xMode val="edge"/>
          <c:yMode val="edge"/>
          <c:x val="4.0978332734723302E-2"/>
          <c:y val="0.92332390166212042"/>
          <c:w val="0.85412500423766191"/>
          <c:h val="5.5148802968434961E-2"/>
        </c:manualLayout>
      </c:layout>
      <c:overlay val="0"/>
      <c:txPr>
        <a:bodyPr/>
        <a:lstStyle/>
        <a:p>
          <a:pPr>
            <a:defRPr sz="1200"/>
          </a:pPr>
          <a:endParaRPr lang="en-US"/>
        </a:p>
      </c:txPr>
    </c:legend>
    <c:plotVisOnly val="1"/>
    <c:dispBlanksAs val="gap"/>
    <c:showDLblsOverMax val="0"/>
  </c:chart>
  <c:spPr>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8164963696114757E-2"/>
          <c:y val="2.6907485286807562E-2"/>
          <c:w val="0.88102583118657873"/>
          <c:h val="0.73862036393825925"/>
        </c:manualLayout>
      </c:layout>
      <c:areaChart>
        <c:grouping val="stacked"/>
        <c:varyColors val="0"/>
        <c:ser>
          <c:idx val="3"/>
          <c:order val="3"/>
          <c:tx>
            <c:strRef>
              <c:f>'Summary Biennial'!$B$70</c:f>
              <c:strCache>
                <c:ptCount val="1"/>
                <c:pt idx="0">
                  <c:v>Dummy line for shading 1 </c:v>
                </c:pt>
              </c:strCache>
            </c:strRef>
          </c:tx>
          <c:spPr>
            <a:noFill/>
          </c:spPr>
          <c:val>
            <c:numRef>
              <c:f>'Summary Biennial'!$C$70:$U$70</c:f>
              <c:numCache>
                <c:formatCode>0</c:formatCode>
                <c:ptCount val="19"/>
                <c:pt idx="0">
                  <c:v>135.85</c:v>
                </c:pt>
                <c:pt idx="1">
                  <c:v>121.21792499999999</c:v>
                </c:pt>
                <c:pt idx="2">
                  <c:v>121.21792499999999</c:v>
                </c:pt>
                <c:pt idx="3">
                  <c:v>124.85446275</c:v>
                </c:pt>
                <c:pt idx="4">
                  <c:v>124.85446275</c:v>
                </c:pt>
                <c:pt idx="5">
                  <c:v>128.6000966325</c:v>
                </c:pt>
                <c:pt idx="6">
                  <c:v>128.6000966325</c:v>
                </c:pt>
                <c:pt idx="7">
                  <c:v>132.458099531475</c:v>
                </c:pt>
                <c:pt idx="8">
                  <c:v>132.458099531475</c:v>
                </c:pt>
                <c:pt idx="9">
                  <c:v>132.458099531475</c:v>
                </c:pt>
                <c:pt idx="10">
                  <c:v>138.16174516544393</c:v>
                </c:pt>
                <c:pt idx="11">
                  <c:v>142.04930690241957</c:v>
                </c:pt>
                <c:pt idx="12">
                  <c:v>143.98124977577478</c:v>
                </c:pt>
                <c:pt idx="13">
                  <c:v>148.42895223741687</c:v>
                </c:pt>
                <c:pt idx="14">
                  <c:v>150.6392597913385</c:v>
                </c:pt>
                <c:pt idx="15">
                  <c:v>155.20734014373815</c:v>
                </c:pt>
                <c:pt idx="16">
                  <c:v>157.47747008091523</c:v>
                </c:pt>
                <c:pt idx="17">
                  <c:v>162.5604415885515</c:v>
                </c:pt>
                <c:pt idx="18">
                  <c:v>165.08644921082148</c:v>
                </c:pt>
              </c:numCache>
            </c:numRef>
          </c:val>
        </c:ser>
        <c:ser>
          <c:idx val="4"/>
          <c:order val="4"/>
          <c:tx>
            <c:strRef>
              <c:f>'Summary Biennial'!$B$71</c:f>
              <c:strCache>
                <c:ptCount val="1"/>
                <c:pt idx="0">
                  <c:v>Dummary line for shading 2</c:v>
                </c:pt>
              </c:strCache>
            </c:strRef>
          </c:tx>
          <c:spPr>
            <a:pattFill prst="ltUpDiag">
              <a:fgClr>
                <a:schemeClr val="bg2">
                  <a:lumMod val="75000"/>
                </a:schemeClr>
              </a:fgClr>
              <a:bgClr>
                <a:schemeClr val="bg1"/>
              </a:bgClr>
            </a:pattFill>
            <a:ln>
              <a:noFill/>
            </a:ln>
          </c:spPr>
          <c:val>
            <c:numRef>
              <c:f>'Summary Biennial'!$C$71:$U$71</c:f>
              <c:numCache>
                <c:formatCode>0</c:formatCode>
                <c:ptCount val="19"/>
                <c:pt idx="0">
                  <c:v>0</c:v>
                </c:pt>
                <c:pt idx="1">
                  <c:v>0</c:v>
                </c:pt>
                <c:pt idx="2">
                  <c:v>0</c:v>
                </c:pt>
                <c:pt idx="3">
                  <c:v>-1.2121792500000055</c:v>
                </c:pt>
                <c:pt idx="4">
                  <c:v>-1.2121792500000055</c:v>
                </c:pt>
                <c:pt idx="5">
                  <c:v>-2.4849674625000091</c:v>
                </c:pt>
                <c:pt idx="6">
                  <c:v>-2.4849674625000091</c:v>
                </c:pt>
                <c:pt idx="7">
                  <c:v>-3.8206677780750056</c:v>
                </c:pt>
                <c:pt idx="8">
                  <c:v>-3.8206677780750056</c:v>
                </c:pt>
                <c:pt idx="9">
                  <c:v>-3.8206677780750056</c:v>
                </c:pt>
                <c:pt idx="10">
                  <c:v>-3.7709326029621195</c:v>
                </c:pt>
                <c:pt idx="11">
                  <c:v>-2.7930389376766414</c:v>
                </c:pt>
                <c:pt idx="12">
                  <c:v>-2.3070698842263937</c:v>
                </c:pt>
                <c:pt idx="13">
                  <c:v>-1.5332391366645197</c:v>
                </c:pt>
                <c:pt idx="14">
                  <c:v>-1.1486801510885698</c:v>
                </c:pt>
                <c:pt idx="15">
                  <c:v>-0.23520563919939264</c:v>
                </c:pt>
                <c:pt idx="16">
                  <c:v>0.21875</c:v>
                </c:pt>
                <c:pt idx="17">
                  <c:v>0.93965692977317872</c:v>
                </c:pt>
                <c:pt idx="18">
                  <c:v>1.2979151645121192</c:v>
                </c:pt>
              </c:numCache>
            </c:numRef>
          </c:val>
        </c:ser>
        <c:dLbls>
          <c:showLegendKey val="0"/>
          <c:showVal val="0"/>
          <c:showCatName val="0"/>
          <c:showSerName val="0"/>
          <c:showPercent val="0"/>
          <c:showBubbleSize val="0"/>
        </c:dLbls>
        <c:axId val="381101104"/>
        <c:axId val="381102280"/>
      </c:areaChart>
      <c:lineChart>
        <c:grouping val="standard"/>
        <c:varyColors val="0"/>
        <c:ser>
          <c:idx val="1"/>
          <c:order val="0"/>
          <c:tx>
            <c:strRef>
              <c:f>'Summary Biennial'!$B$47</c:f>
              <c:strCache>
                <c:ptCount val="1"/>
                <c:pt idx="0">
                  <c:v>Pre-OFHP </c:v>
                </c:pt>
              </c:strCache>
            </c:strRef>
          </c:tx>
          <c:spPr>
            <a:ln>
              <a:solidFill>
                <a:schemeClr val="bg1">
                  <a:lumMod val="50000"/>
                </a:schemeClr>
              </a:solidFill>
            </a:ln>
          </c:spPr>
          <c:marker>
            <c:symbol val="none"/>
          </c:marker>
          <c:cat>
            <c:strRef>
              <c:f>'Summary Biennial'!$C$45:$U$45</c:f>
              <c:strCache>
                <c:ptCount val="19"/>
                <c:pt idx="0">
                  <c:v>2017-May</c:v>
                </c:pt>
                <c:pt idx="1">
                  <c:v>2017-Jul</c:v>
                </c:pt>
                <c:pt idx="2">
                  <c:v>2017-Nov</c:v>
                </c:pt>
                <c:pt idx="3">
                  <c:v>2018-May</c:v>
                </c:pt>
                <c:pt idx="4">
                  <c:v>2018-Nov</c:v>
                </c:pt>
                <c:pt idx="5">
                  <c:v>2019-May</c:v>
                </c:pt>
                <c:pt idx="6">
                  <c:v>2019-Nov</c:v>
                </c:pt>
                <c:pt idx="7">
                  <c:v>2020-May</c:v>
                </c:pt>
                <c:pt idx="8">
                  <c:v>2020-Nov</c:v>
                </c:pt>
                <c:pt idx="9">
                  <c:v>2021-May</c:v>
                </c:pt>
                <c:pt idx="10">
                  <c:v>2021-Jul</c:v>
                </c:pt>
                <c:pt idx="11">
                  <c:v>2021-Nov</c:v>
                </c:pt>
                <c:pt idx="12">
                  <c:v>2022-May</c:v>
                </c:pt>
                <c:pt idx="13">
                  <c:v>2022-Nov</c:v>
                </c:pt>
                <c:pt idx="14">
                  <c:v>2023-May</c:v>
                </c:pt>
                <c:pt idx="15">
                  <c:v>2023-Nov</c:v>
                </c:pt>
                <c:pt idx="16">
                  <c:v>2024-May</c:v>
                </c:pt>
                <c:pt idx="17">
                  <c:v>2024-Nov</c:v>
                </c:pt>
                <c:pt idx="18">
                  <c:v>2025-May</c:v>
                </c:pt>
              </c:strCache>
            </c:strRef>
          </c:cat>
          <c:val>
            <c:numRef>
              <c:f>'Summary Biennial'!$C$47:$U$47</c:f>
              <c:numCache>
                <c:formatCode>0</c:formatCode>
                <c:ptCount val="19"/>
                <c:pt idx="0">
                  <c:v>152.70563809980166</c:v>
                </c:pt>
                <c:pt idx="1">
                  <c:v>150.1815</c:v>
                </c:pt>
                <c:pt idx="2">
                  <c:v>149.23374842745801</c:v>
                </c:pt>
                <c:pt idx="3">
                  <c:v>148.76275863484108</c:v>
                </c:pt>
                <c:pt idx="4">
                  <c:v>151.75646828170818</c:v>
                </c:pt>
                <c:pt idx="5">
                  <c:v>153.24420697461423</c:v>
                </c:pt>
                <c:pt idx="6">
                  <c:v>156.12555746399786</c:v>
                </c:pt>
                <c:pt idx="7">
                  <c:v>157.55745872248022</c:v>
                </c:pt>
                <c:pt idx="8">
                  <c:v>157.41627974885705</c:v>
                </c:pt>
                <c:pt idx="9">
                  <c:v>157.34612016544395</c:v>
                </c:pt>
                <c:pt idx="10">
                  <c:v>157.34612016544395</c:v>
                </c:pt>
                <c:pt idx="11">
                  <c:v>159.80160803502426</c:v>
                </c:pt>
                <c:pt idx="12">
                  <c:v>161.02187477577482</c:v>
                </c:pt>
                <c:pt idx="13">
                  <c:v>163.36530543226462</c:v>
                </c:pt>
                <c:pt idx="14">
                  <c:v>164.52988479133856</c:v>
                </c:pt>
                <c:pt idx="15">
                  <c:v>167.97276424792759</c:v>
                </c:pt>
                <c:pt idx="16">
                  <c:v>169.68372008091526</c:v>
                </c:pt>
                <c:pt idx="17">
                  <c:v>171.24043916711966</c:v>
                </c:pt>
                <c:pt idx="18">
                  <c:v>172.01405835258583</c:v>
                </c:pt>
              </c:numCache>
            </c:numRef>
          </c:val>
          <c:smooth val="0"/>
        </c:ser>
        <c:ser>
          <c:idx val="2"/>
          <c:order val="1"/>
          <c:tx>
            <c:strRef>
              <c:f>'Summary Biennial'!$B$48</c:f>
              <c:strCache>
                <c:ptCount val="1"/>
                <c:pt idx="0">
                  <c:v>Direct to FAA with 3.0% "inflationary" adjustment</c:v>
                </c:pt>
              </c:strCache>
            </c:strRef>
          </c:tx>
          <c:spPr>
            <a:ln>
              <a:solidFill>
                <a:srgbClr val="FF0000"/>
              </a:solidFill>
              <a:prstDash val="solid"/>
            </a:ln>
          </c:spPr>
          <c:marker>
            <c:symbol val="none"/>
          </c:marker>
          <c:cat>
            <c:strRef>
              <c:f>'Summary Biennial'!$C$45:$U$45</c:f>
              <c:strCache>
                <c:ptCount val="19"/>
                <c:pt idx="0">
                  <c:v>2017-May</c:v>
                </c:pt>
                <c:pt idx="1">
                  <c:v>2017-Jul</c:v>
                </c:pt>
                <c:pt idx="2">
                  <c:v>2017-Nov</c:v>
                </c:pt>
                <c:pt idx="3">
                  <c:v>2018-May</c:v>
                </c:pt>
                <c:pt idx="4">
                  <c:v>2018-Nov</c:v>
                </c:pt>
                <c:pt idx="5">
                  <c:v>2019-May</c:v>
                </c:pt>
                <c:pt idx="6">
                  <c:v>2019-Nov</c:v>
                </c:pt>
                <c:pt idx="7">
                  <c:v>2020-May</c:v>
                </c:pt>
                <c:pt idx="8">
                  <c:v>2020-Nov</c:v>
                </c:pt>
                <c:pt idx="9">
                  <c:v>2021-May</c:v>
                </c:pt>
                <c:pt idx="10">
                  <c:v>2021-Jul</c:v>
                </c:pt>
                <c:pt idx="11">
                  <c:v>2021-Nov</c:v>
                </c:pt>
                <c:pt idx="12">
                  <c:v>2022-May</c:v>
                </c:pt>
                <c:pt idx="13">
                  <c:v>2022-Nov</c:v>
                </c:pt>
                <c:pt idx="14">
                  <c:v>2023-May</c:v>
                </c:pt>
                <c:pt idx="15">
                  <c:v>2023-Nov</c:v>
                </c:pt>
                <c:pt idx="16">
                  <c:v>2024-May</c:v>
                </c:pt>
                <c:pt idx="17">
                  <c:v>2024-Nov</c:v>
                </c:pt>
                <c:pt idx="18">
                  <c:v>2025-May</c:v>
                </c:pt>
              </c:strCache>
            </c:strRef>
          </c:cat>
          <c:val>
            <c:numRef>
              <c:f>'Summary Biennial'!$C$48:$U$48</c:f>
              <c:numCache>
                <c:formatCode>0</c:formatCode>
                <c:ptCount val="19"/>
                <c:pt idx="0">
                  <c:v>135.85</c:v>
                </c:pt>
                <c:pt idx="1">
                  <c:v>121.21792499999999</c:v>
                </c:pt>
                <c:pt idx="2">
                  <c:v>121.21792499999999</c:v>
                </c:pt>
                <c:pt idx="3">
                  <c:v>124.85446275</c:v>
                </c:pt>
                <c:pt idx="4">
                  <c:v>124.85446275</c:v>
                </c:pt>
                <c:pt idx="5">
                  <c:v>128.6000966325</c:v>
                </c:pt>
                <c:pt idx="6">
                  <c:v>128.6000966325</c:v>
                </c:pt>
                <c:pt idx="7">
                  <c:v>132.458099531475</c:v>
                </c:pt>
                <c:pt idx="8">
                  <c:v>132.458099531475</c:v>
                </c:pt>
                <c:pt idx="9">
                  <c:v>132.458099531475</c:v>
                </c:pt>
                <c:pt idx="10">
                  <c:v>138.16174516544393</c:v>
                </c:pt>
                <c:pt idx="11">
                  <c:v>142.04930690241957</c:v>
                </c:pt>
                <c:pt idx="12">
                  <c:v>143.98124977577478</c:v>
                </c:pt>
                <c:pt idx="13">
                  <c:v>148.42895223741687</c:v>
                </c:pt>
                <c:pt idx="14">
                  <c:v>150.6392597913385</c:v>
                </c:pt>
                <c:pt idx="15">
                  <c:v>155.20734014373815</c:v>
                </c:pt>
                <c:pt idx="16">
                  <c:v>157.47747008091523</c:v>
                </c:pt>
                <c:pt idx="17">
                  <c:v>162.5604415885515</c:v>
                </c:pt>
                <c:pt idx="18">
                  <c:v>165.08644921082148</c:v>
                </c:pt>
              </c:numCache>
            </c:numRef>
          </c:val>
          <c:smooth val="0"/>
        </c:ser>
        <c:ser>
          <c:idx val="0"/>
          <c:order val="2"/>
          <c:tx>
            <c:strRef>
              <c:f>'Summary Biennial'!$B$52</c:f>
              <c:strCache>
                <c:ptCount val="1"/>
                <c:pt idx="0">
                  <c:v>Direct to FAA</c:v>
                </c:pt>
              </c:strCache>
            </c:strRef>
          </c:tx>
          <c:marker>
            <c:symbol val="none"/>
          </c:marker>
          <c:cat>
            <c:strRef>
              <c:f>'Summary Biennial'!$C$45:$U$45</c:f>
              <c:strCache>
                <c:ptCount val="19"/>
                <c:pt idx="0">
                  <c:v>2017-May</c:v>
                </c:pt>
                <c:pt idx="1">
                  <c:v>2017-Jul</c:v>
                </c:pt>
                <c:pt idx="2">
                  <c:v>2017-Nov</c:v>
                </c:pt>
                <c:pt idx="3">
                  <c:v>2018-May</c:v>
                </c:pt>
                <c:pt idx="4">
                  <c:v>2018-Nov</c:v>
                </c:pt>
                <c:pt idx="5">
                  <c:v>2019-May</c:v>
                </c:pt>
                <c:pt idx="6">
                  <c:v>2019-Nov</c:v>
                </c:pt>
                <c:pt idx="7">
                  <c:v>2020-May</c:v>
                </c:pt>
                <c:pt idx="8">
                  <c:v>2020-Nov</c:v>
                </c:pt>
                <c:pt idx="9">
                  <c:v>2021-May</c:v>
                </c:pt>
                <c:pt idx="10">
                  <c:v>2021-Jul</c:v>
                </c:pt>
                <c:pt idx="11">
                  <c:v>2021-Nov</c:v>
                </c:pt>
                <c:pt idx="12">
                  <c:v>2022-May</c:v>
                </c:pt>
                <c:pt idx="13">
                  <c:v>2022-Nov</c:v>
                </c:pt>
                <c:pt idx="14">
                  <c:v>2023-May</c:v>
                </c:pt>
                <c:pt idx="15">
                  <c:v>2023-Nov</c:v>
                </c:pt>
                <c:pt idx="16">
                  <c:v>2024-May</c:v>
                </c:pt>
                <c:pt idx="17">
                  <c:v>2024-Nov</c:v>
                </c:pt>
                <c:pt idx="18">
                  <c:v>2025-May</c:v>
                </c:pt>
              </c:strCache>
            </c:strRef>
          </c:cat>
          <c:val>
            <c:numRef>
              <c:f>'Summary Biennial'!$C$52:$U$52</c:f>
              <c:numCache>
                <c:formatCode>0</c:formatCode>
                <c:ptCount val="19"/>
                <c:pt idx="0">
                  <c:v>135.85</c:v>
                </c:pt>
                <c:pt idx="1">
                  <c:v>121.21792499999999</c:v>
                </c:pt>
                <c:pt idx="2">
                  <c:v>121.21792499999999</c:v>
                </c:pt>
                <c:pt idx="3">
                  <c:v>123.64228349999999</c:v>
                </c:pt>
                <c:pt idx="4">
                  <c:v>123.64228349999999</c:v>
                </c:pt>
                <c:pt idx="5">
                  <c:v>126.11512916999999</c:v>
                </c:pt>
                <c:pt idx="6">
                  <c:v>126.11512916999999</c:v>
                </c:pt>
                <c:pt idx="7">
                  <c:v>128.63743175339999</c:v>
                </c:pt>
                <c:pt idx="8">
                  <c:v>128.63743175339999</c:v>
                </c:pt>
                <c:pt idx="9">
                  <c:v>128.63743175339999</c:v>
                </c:pt>
                <c:pt idx="10">
                  <c:v>134.39081256248181</c:v>
                </c:pt>
                <c:pt idx="11">
                  <c:v>139.25626796474293</c:v>
                </c:pt>
                <c:pt idx="12">
                  <c:v>141.67417989154839</c:v>
                </c:pt>
                <c:pt idx="13">
                  <c:v>146.89571310075235</c:v>
                </c:pt>
                <c:pt idx="14">
                  <c:v>149.49057964024993</c:v>
                </c:pt>
                <c:pt idx="15">
                  <c:v>154.97213450453876</c:v>
                </c:pt>
                <c:pt idx="16">
                  <c:v>157.69622008091523</c:v>
                </c:pt>
                <c:pt idx="17">
                  <c:v>163.50009851832468</c:v>
                </c:pt>
                <c:pt idx="18">
                  <c:v>166.3843643753336</c:v>
                </c:pt>
              </c:numCache>
            </c:numRef>
          </c:val>
          <c:smooth val="0"/>
        </c:ser>
        <c:dLbls>
          <c:showLegendKey val="0"/>
          <c:showVal val="0"/>
          <c:showCatName val="0"/>
          <c:showSerName val="0"/>
          <c:showPercent val="0"/>
          <c:showBubbleSize val="0"/>
        </c:dLbls>
        <c:marker val="1"/>
        <c:smooth val="0"/>
        <c:axId val="381101104"/>
        <c:axId val="381102280"/>
      </c:lineChart>
      <c:catAx>
        <c:axId val="381101104"/>
        <c:scaling>
          <c:orientation val="minMax"/>
        </c:scaling>
        <c:delete val="0"/>
        <c:axPos val="b"/>
        <c:numFmt formatCode="m/d/yyyy" sourceLinked="0"/>
        <c:majorTickMark val="out"/>
        <c:minorTickMark val="none"/>
        <c:tickLblPos val="nextTo"/>
        <c:txPr>
          <a:bodyPr rot="-5400000" vert="horz"/>
          <a:lstStyle/>
          <a:p>
            <a:pPr>
              <a:defRPr/>
            </a:pPr>
            <a:endParaRPr lang="en-US"/>
          </a:p>
        </c:txPr>
        <c:crossAx val="381102280"/>
        <c:crosses val="autoZero"/>
        <c:auto val="1"/>
        <c:lblAlgn val="ctr"/>
        <c:lblOffset val="100"/>
        <c:noMultiLvlLbl val="0"/>
      </c:catAx>
      <c:valAx>
        <c:axId val="381102280"/>
        <c:scaling>
          <c:orientation val="minMax"/>
          <c:min val="90"/>
        </c:scaling>
        <c:delete val="0"/>
        <c:axPos val="l"/>
        <c:majorGridlines/>
        <c:title>
          <c:tx>
            <c:rich>
              <a:bodyPr rot="-5400000" vert="horz"/>
              <a:lstStyle/>
              <a:p>
                <a:pPr>
                  <a:defRPr sz="1200"/>
                </a:pPr>
                <a:r>
                  <a:rPr lang="en-US" sz="1200"/>
                  <a:t>Average Residential Bill with tax</a:t>
                </a:r>
              </a:p>
              <a:p>
                <a:pPr>
                  <a:defRPr sz="1200"/>
                </a:pPr>
                <a:r>
                  <a:rPr lang="en-US" sz="1200"/>
                  <a:t>(nominal $/month)</a:t>
                </a:r>
              </a:p>
            </c:rich>
          </c:tx>
          <c:layout>
            <c:manualLayout>
              <c:xMode val="edge"/>
              <c:yMode val="edge"/>
              <c:x val="1.8388765767918046E-2"/>
              <c:y val="0.17834414869283816"/>
            </c:manualLayout>
          </c:layout>
          <c:overlay val="0"/>
        </c:title>
        <c:numFmt formatCode="0" sourceLinked="1"/>
        <c:majorTickMark val="out"/>
        <c:minorTickMark val="none"/>
        <c:tickLblPos val="nextTo"/>
        <c:crossAx val="381101104"/>
        <c:crosses val="autoZero"/>
        <c:crossBetween val="between"/>
      </c:valAx>
      <c:spPr>
        <a:ln>
          <a:noFill/>
        </a:ln>
      </c:spPr>
    </c:plotArea>
    <c:legend>
      <c:legendPos val="b"/>
      <c:legendEntry>
        <c:idx val="0"/>
        <c:delete val="1"/>
      </c:legendEntry>
      <c:legendEntry>
        <c:idx val="1"/>
        <c:delete val="1"/>
      </c:legendEntry>
      <c:layout>
        <c:manualLayout>
          <c:xMode val="edge"/>
          <c:yMode val="edge"/>
          <c:x val="4.0978332734723302E-2"/>
          <c:y val="0.92332390166212042"/>
          <c:w val="0.93918859278146405"/>
          <c:h val="5.5148802968434961E-2"/>
        </c:manualLayout>
      </c:layout>
      <c:overlay val="0"/>
      <c:txPr>
        <a:bodyPr/>
        <a:lstStyle/>
        <a:p>
          <a:pPr>
            <a:defRPr sz="1200"/>
          </a:pPr>
          <a:endParaRPr lang="en-US"/>
        </a:p>
      </c:txPr>
    </c:legend>
    <c:plotVisOnly val="1"/>
    <c:dispBlanksAs val="gap"/>
    <c:showDLblsOverMax val="0"/>
  </c:chart>
  <c:spPr>
    <a:ln>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864402627116745"/>
          <c:y val="2.4979727440239533E-2"/>
          <c:w val="0.76895963842151327"/>
          <c:h val="0.81448216238253313"/>
        </c:manualLayout>
      </c:layout>
      <c:lineChart>
        <c:grouping val="standard"/>
        <c:varyColors val="0"/>
        <c:ser>
          <c:idx val="1"/>
          <c:order val="0"/>
          <c:tx>
            <c:strRef>
              <c:f>'Summary Biennial'!$B$66</c:f>
              <c:strCache>
                <c:ptCount val="1"/>
                <c:pt idx="0">
                  <c:v>Direct to FAA</c:v>
                </c:pt>
              </c:strCache>
            </c:strRef>
          </c:tx>
          <c:spPr>
            <a:ln w="28575" cap="rnd">
              <a:solidFill>
                <a:schemeClr val="accent6"/>
              </a:solidFill>
              <a:round/>
            </a:ln>
            <a:effectLst/>
          </c:spPr>
          <c:marker>
            <c:symbol val="none"/>
          </c:marker>
          <c:val>
            <c:numRef>
              <c:f>'Summary Biennial'!$D$66:$AI$66</c:f>
              <c:numCache>
                <c:formatCode>0.0</c:formatCode>
                <c:ptCount val="32"/>
                <c:pt idx="0">
                  <c:v>1.0186686371650229</c:v>
                </c:pt>
                <c:pt idx="1">
                  <c:v>3.293590712712978</c:v>
                </c:pt>
                <c:pt idx="2">
                  <c:v>5.7690069150364778</c:v>
                </c:pt>
                <c:pt idx="3">
                  <c:v>8.5349085988602749</c:v>
                </c:pt>
                <c:pt idx="4">
                  <c:v>11.451505206585937</c:v>
                </c:pt>
                <c:pt idx="5">
                  <c:v>13.614878526793833</c:v>
                </c:pt>
                <c:pt idx="6">
                  <c:v>15.497030570213969</c:v>
                </c:pt>
                <c:pt idx="7">
                  <c:v>17.170750894394125</c:v>
                </c:pt>
                <c:pt idx="8">
                  <c:v>18.389129650899584</c:v>
                </c:pt>
                <c:pt idx="9">
                  <c:v>19.296487394457404</c:v>
                </c:pt>
                <c:pt idx="10">
                  <c:v>20.167809730511973</c:v>
                </c:pt>
                <c:pt idx="11">
                  <c:v>20.899674623727641</c:v>
                </c:pt>
                <c:pt idx="12">
                  <c:v>21.301267622413743</c:v>
                </c:pt>
                <c:pt idx="13">
                  <c:v>21.157176447677333</c:v>
                </c:pt>
                <c:pt idx="14">
                  <c:v>20.927100616913997</c:v>
                </c:pt>
                <c:pt idx="15">
                  <c:v>20.48285540550085</c:v>
                </c:pt>
                <c:pt idx="16">
                  <c:v>19.872228118378633</c:v>
                </c:pt>
                <c:pt idx="17">
                  <c:v>19.054425149509367</c:v>
                </c:pt>
                <c:pt idx="18">
                  <c:v>18.174619643880636</c:v>
                </c:pt>
                <c:pt idx="19">
                  <c:v>17.227382685918435</c:v>
                </c:pt>
                <c:pt idx="20">
                  <c:v>16.208712004633124</c:v>
                </c:pt>
                <c:pt idx="21">
                  <c:v>15.114425953745879</c:v>
                </c:pt>
                <c:pt idx="22">
                  <c:v>13.940112526556595</c:v>
                </c:pt>
                <c:pt idx="23">
                  <c:v>12.681117017955604</c:v>
                </c:pt>
                <c:pt idx="24">
                  <c:v>11.3325290363404</c:v>
                </c:pt>
                <c:pt idx="25">
                  <c:v>9.8891688315314745</c:v>
                </c:pt>
                <c:pt idx="26">
                  <c:v>8.3455729030244861</c:v>
                </c:pt>
                <c:pt idx="27">
                  <c:v>6.6959788510685643</c:v>
                </c:pt>
                <c:pt idx="28">
                  <c:v>4.9343094311178248</c:v>
                </c:pt>
                <c:pt idx="29">
                  <c:v>3.0541557701601389</c:v>
                </c:pt>
                <c:pt idx="30">
                  <c:v>1.0487597012788976</c:v>
                </c:pt>
                <c:pt idx="31">
                  <c:v>0</c:v>
                </c:pt>
              </c:numCache>
            </c:numRef>
          </c:val>
          <c:smooth val="0"/>
        </c:ser>
        <c:ser>
          <c:idx val="0"/>
          <c:order val="1"/>
          <c:tx>
            <c:strRef>
              <c:f>'Summary Biennial'!$B$59</c:f>
              <c:strCache>
                <c:ptCount val="1"/>
                <c:pt idx="0">
                  <c:v>Direct to FAA with 3.0% "inflationary" adjustment</c:v>
                </c:pt>
              </c:strCache>
            </c:strRef>
          </c:tx>
          <c:spPr>
            <a:ln w="28575" cap="rnd">
              <a:solidFill>
                <a:schemeClr val="accent1"/>
              </a:solidFill>
              <a:round/>
            </a:ln>
            <a:effectLst/>
          </c:spPr>
          <c:marker>
            <c:symbol val="none"/>
          </c:marker>
          <c:cat>
            <c:strRef>
              <c:f>'Summary Biennial'!$D$55:$BQ$55</c:f>
              <c:strCache>
                <c:ptCount val="32"/>
                <c:pt idx="0">
                  <c:v>2017-Jul</c:v>
                </c:pt>
                <c:pt idx="1">
                  <c:v>2018-May</c:v>
                </c:pt>
                <c:pt idx="2">
                  <c:v>2019-May</c:v>
                </c:pt>
                <c:pt idx="3">
                  <c:v>2020-May</c:v>
                </c:pt>
                <c:pt idx="4">
                  <c:v>2021-Jul</c:v>
                </c:pt>
                <c:pt idx="5">
                  <c:v>2022-May</c:v>
                </c:pt>
                <c:pt idx="6">
                  <c:v>2023-May</c:v>
                </c:pt>
                <c:pt idx="7">
                  <c:v>2024-May</c:v>
                </c:pt>
                <c:pt idx="8">
                  <c:v>2025-May</c:v>
                </c:pt>
                <c:pt idx="9">
                  <c:v>2026-May</c:v>
                </c:pt>
                <c:pt idx="10">
                  <c:v>2027-May</c:v>
                </c:pt>
                <c:pt idx="11">
                  <c:v>2028-May</c:v>
                </c:pt>
                <c:pt idx="12">
                  <c:v>2029-May</c:v>
                </c:pt>
                <c:pt idx="13">
                  <c:v>2030-May</c:v>
                </c:pt>
                <c:pt idx="14">
                  <c:v>2031-May</c:v>
                </c:pt>
                <c:pt idx="15">
                  <c:v>2032-May</c:v>
                </c:pt>
                <c:pt idx="16">
                  <c:v>2033-May</c:v>
                </c:pt>
                <c:pt idx="17">
                  <c:v>2034-May</c:v>
                </c:pt>
                <c:pt idx="18">
                  <c:v>2035-May</c:v>
                </c:pt>
                <c:pt idx="19">
                  <c:v>2036-May</c:v>
                </c:pt>
                <c:pt idx="20">
                  <c:v>2037-May</c:v>
                </c:pt>
                <c:pt idx="21">
                  <c:v>2038-May</c:v>
                </c:pt>
                <c:pt idx="22">
                  <c:v>2039-May</c:v>
                </c:pt>
                <c:pt idx="23">
                  <c:v>2040-May</c:v>
                </c:pt>
                <c:pt idx="24">
                  <c:v>2041-May</c:v>
                </c:pt>
                <c:pt idx="25">
                  <c:v>2042-May</c:v>
                </c:pt>
                <c:pt idx="26">
                  <c:v>2043-May</c:v>
                </c:pt>
                <c:pt idx="27">
                  <c:v>2044-May</c:v>
                </c:pt>
                <c:pt idx="28">
                  <c:v>2045-May</c:v>
                </c:pt>
                <c:pt idx="29">
                  <c:v>2046-May</c:v>
                </c:pt>
                <c:pt idx="30">
                  <c:v>2047-May</c:v>
                </c:pt>
                <c:pt idx="31">
                  <c:v>2048-May</c:v>
                </c:pt>
              </c:strCache>
            </c:strRef>
          </c:cat>
          <c:val>
            <c:numRef>
              <c:f>'Summary Biennial'!$D$59:$AI$59</c:f>
              <c:numCache>
                <c:formatCode>0.0</c:formatCode>
                <c:ptCount val="32"/>
                <c:pt idx="0">
                  <c:v>1.0186686371650229</c:v>
                </c:pt>
                <c:pt idx="1">
                  <c:v>3.2380388608546502</c:v>
                </c:pt>
                <c:pt idx="2">
                  <c:v>5.5406807051504625</c:v>
                </c:pt>
                <c:pt idx="3">
                  <c:v>8.0048798162597503</c:v>
                </c:pt>
                <c:pt idx="4">
                  <c:v>10.524879633278218</c:v>
                </c:pt>
                <c:pt idx="5">
                  <c:v>12.406534342985731</c:v>
                </c:pt>
                <c:pt idx="6">
                  <c:v>14.103632518969546</c:v>
                </c:pt>
                <c:pt idx="7">
                  <c:v>15.70514030285336</c:v>
                </c:pt>
                <c:pt idx="8">
                  <c:v>16.951299289209935</c:v>
                </c:pt>
                <c:pt idx="9">
                  <c:v>17.862838756607093</c:v>
                </c:pt>
                <c:pt idx="10">
                  <c:v>18.672452924082773</c:v>
                </c:pt>
                <c:pt idx="11">
                  <c:v>19.327812525071149</c:v>
                </c:pt>
                <c:pt idx="12">
                  <c:v>19.648986075581618</c:v>
                </c:pt>
                <c:pt idx="13">
                  <c:v>19.420361041074308</c:v>
                </c:pt>
                <c:pt idx="14">
                  <c:v>19.101426437838935</c:v>
                </c:pt>
                <c:pt idx="15">
                  <c:v>18.56377627051063</c:v>
                </c:pt>
                <c:pt idx="16">
                  <c:v>17.884558042258263</c:v>
                </c:pt>
                <c:pt idx="17">
                  <c:v>17.15585836446115</c:v>
                </c:pt>
                <c:pt idx="18">
                  <c:v>16.370389685521491</c:v>
                </c:pt>
                <c:pt idx="19">
                  <c:v>15.523464550117762</c:v>
                </c:pt>
                <c:pt idx="20">
                  <c:v>14.611449761719602</c:v>
                </c:pt>
                <c:pt idx="21">
                  <c:v>13.63049587394697</c:v>
                </c:pt>
                <c:pt idx="22">
                  <c:v>12.576540123952324</c:v>
                </c:pt>
                <c:pt idx="23">
                  <c:v>11.445294966735213</c:v>
                </c:pt>
                <c:pt idx="24">
                  <c:v>10.232236003992458</c:v>
                </c:pt>
                <c:pt idx="25">
                  <c:v>8.9325892758813854</c:v>
                </c:pt>
                <c:pt idx="26">
                  <c:v>7.5413178824336242</c:v>
                </c:pt>
                <c:pt idx="27">
                  <c:v>6.0531078996322094</c:v>
                </c:pt>
                <c:pt idx="28">
                  <c:v>4.4623535533512237</c:v>
                </c:pt>
                <c:pt idx="29">
                  <c:v>2.7631416124497736</c:v>
                </c:pt>
                <c:pt idx="30">
                  <c:v>0.9492349603064808</c:v>
                </c:pt>
                <c:pt idx="31">
                  <c:v>0</c:v>
                </c:pt>
              </c:numCache>
            </c:numRef>
          </c:val>
          <c:smooth val="0"/>
        </c:ser>
        <c:dLbls>
          <c:showLegendKey val="0"/>
          <c:showVal val="0"/>
          <c:showCatName val="0"/>
          <c:showSerName val="0"/>
          <c:showPercent val="0"/>
          <c:showBubbleSize val="0"/>
        </c:dLbls>
        <c:smooth val="0"/>
        <c:axId val="381102672"/>
        <c:axId val="381103456"/>
      </c:lineChart>
      <c:catAx>
        <c:axId val="3811026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1103456"/>
        <c:crosses val="autoZero"/>
        <c:auto val="1"/>
        <c:lblAlgn val="ctr"/>
        <c:lblOffset val="100"/>
        <c:noMultiLvlLbl val="0"/>
      </c:catAx>
      <c:valAx>
        <c:axId val="38110345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CA" b="1"/>
                  <a:t>Accummulated debt</a:t>
                </a:r>
                <a:r>
                  <a:rPr lang="en-CA" b="1" baseline="0"/>
                  <a:t> ($B)</a:t>
                </a:r>
                <a:endParaRPr lang="en-CA" b="1"/>
              </a:p>
            </c:rich>
          </c:tx>
          <c:layout>
            <c:manualLayout>
              <c:xMode val="edge"/>
              <c:yMode val="edge"/>
              <c:x val="0.11944792816305334"/>
              <c:y val="0.39519967242046766"/>
            </c:manualLayout>
          </c:layout>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1102672"/>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800" b="0" i="0" u="none" strike="noStrike" kern="1200" baseline="0">
                <a:solidFill>
                  <a:schemeClr val="tx1">
                    <a:lumMod val="65000"/>
                    <a:lumOff val="35000"/>
                  </a:schemeClr>
                </a:solidFill>
                <a:latin typeface="+mn-lt"/>
                <a:ea typeface="+mn-ea"/>
                <a:cs typeface="+mn-cs"/>
              </a:defRPr>
            </a:pPr>
            <a:endParaRPr lang="en-US"/>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0"/>
          <c:order val="0"/>
          <c:tx>
            <c:strRef>
              <c:f>'Cash Flow'!$B$34</c:f>
              <c:strCache>
                <c:ptCount val="1"/>
                <c:pt idx="0">
                  <c:v>Money borrowed to pay GA ($12b total)</c:v>
                </c:pt>
              </c:strCache>
            </c:strRef>
          </c:tx>
          <c:invertIfNegative val="0"/>
          <c:cat>
            <c:strRef>
              <c:f>'Cash Flow'!$C$33:$BP$33</c:f>
              <c:strCache>
                <c:ptCount val="66"/>
                <c:pt idx="0">
                  <c:v>2017-May</c:v>
                </c:pt>
                <c:pt idx="1">
                  <c:v>2017-Nov</c:v>
                </c:pt>
                <c:pt idx="2">
                  <c:v>2018-May</c:v>
                </c:pt>
                <c:pt idx="3">
                  <c:v>2018-Nov</c:v>
                </c:pt>
                <c:pt idx="4">
                  <c:v>2019-May</c:v>
                </c:pt>
                <c:pt idx="5">
                  <c:v>2019-Nov</c:v>
                </c:pt>
                <c:pt idx="6">
                  <c:v>2020-May</c:v>
                </c:pt>
                <c:pt idx="7">
                  <c:v>2020-Nov</c:v>
                </c:pt>
                <c:pt idx="8">
                  <c:v>2021-May</c:v>
                </c:pt>
                <c:pt idx="9">
                  <c:v>2021-Nov</c:v>
                </c:pt>
                <c:pt idx="10">
                  <c:v>2022-May</c:v>
                </c:pt>
                <c:pt idx="11">
                  <c:v>2022-Nov</c:v>
                </c:pt>
                <c:pt idx="12">
                  <c:v>2023-May</c:v>
                </c:pt>
                <c:pt idx="13">
                  <c:v>2023-Nov</c:v>
                </c:pt>
                <c:pt idx="14">
                  <c:v>2024-May</c:v>
                </c:pt>
                <c:pt idx="15">
                  <c:v>2024-Nov</c:v>
                </c:pt>
                <c:pt idx="16">
                  <c:v>2025-May</c:v>
                </c:pt>
                <c:pt idx="17">
                  <c:v>2025-Nov</c:v>
                </c:pt>
                <c:pt idx="18">
                  <c:v>2026-May</c:v>
                </c:pt>
                <c:pt idx="19">
                  <c:v>2026-Nov</c:v>
                </c:pt>
                <c:pt idx="20">
                  <c:v>2027-May</c:v>
                </c:pt>
                <c:pt idx="21">
                  <c:v>2027-Nov</c:v>
                </c:pt>
                <c:pt idx="22">
                  <c:v>2028-May</c:v>
                </c:pt>
                <c:pt idx="23">
                  <c:v>2028-Nov</c:v>
                </c:pt>
                <c:pt idx="24">
                  <c:v>2029-May</c:v>
                </c:pt>
                <c:pt idx="25">
                  <c:v>2029-Nov</c:v>
                </c:pt>
                <c:pt idx="26">
                  <c:v>2030-May</c:v>
                </c:pt>
                <c:pt idx="27">
                  <c:v>2030-Nov</c:v>
                </c:pt>
                <c:pt idx="28">
                  <c:v>2031-May</c:v>
                </c:pt>
                <c:pt idx="29">
                  <c:v>2031-Nov</c:v>
                </c:pt>
                <c:pt idx="30">
                  <c:v>2032-May</c:v>
                </c:pt>
                <c:pt idx="31">
                  <c:v>2032-Nov</c:v>
                </c:pt>
                <c:pt idx="32">
                  <c:v>2033-May</c:v>
                </c:pt>
                <c:pt idx="33">
                  <c:v>2033-Nov</c:v>
                </c:pt>
                <c:pt idx="34">
                  <c:v>2034-May</c:v>
                </c:pt>
                <c:pt idx="35">
                  <c:v>2034-Nov</c:v>
                </c:pt>
                <c:pt idx="36">
                  <c:v>2035-May</c:v>
                </c:pt>
                <c:pt idx="37">
                  <c:v>2035-Nov</c:v>
                </c:pt>
                <c:pt idx="38">
                  <c:v>2036-May</c:v>
                </c:pt>
                <c:pt idx="39">
                  <c:v>2036-Nov</c:v>
                </c:pt>
                <c:pt idx="40">
                  <c:v>2037-May</c:v>
                </c:pt>
                <c:pt idx="41">
                  <c:v>2037-Nov</c:v>
                </c:pt>
                <c:pt idx="42">
                  <c:v>2038-May</c:v>
                </c:pt>
                <c:pt idx="43">
                  <c:v>2038-Nov</c:v>
                </c:pt>
                <c:pt idx="44">
                  <c:v>2039-May</c:v>
                </c:pt>
                <c:pt idx="45">
                  <c:v>2039-Nov</c:v>
                </c:pt>
                <c:pt idx="46">
                  <c:v>2040-May</c:v>
                </c:pt>
                <c:pt idx="47">
                  <c:v>2040-Nov</c:v>
                </c:pt>
                <c:pt idx="48">
                  <c:v>2041-May</c:v>
                </c:pt>
                <c:pt idx="49">
                  <c:v>2041-Nov</c:v>
                </c:pt>
                <c:pt idx="50">
                  <c:v>2042-May</c:v>
                </c:pt>
                <c:pt idx="51">
                  <c:v>2042-Nov</c:v>
                </c:pt>
                <c:pt idx="52">
                  <c:v>2043-May</c:v>
                </c:pt>
                <c:pt idx="53">
                  <c:v>2043-Nov</c:v>
                </c:pt>
                <c:pt idx="54">
                  <c:v>2044-May</c:v>
                </c:pt>
                <c:pt idx="55">
                  <c:v>2044-Nov</c:v>
                </c:pt>
                <c:pt idx="56">
                  <c:v>2045-May</c:v>
                </c:pt>
                <c:pt idx="57">
                  <c:v>2045-Nov</c:v>
                </c:pt>
                <c:pt idx="58">
                  <c:v>2046-May</c:v>
                </c:pt>
                <c:pt idx="59">
                  <c:v>2046-Nov</c:v>
                </c:pt>
                <c:pt idx="60">
                  <c:v>2047-May</c:v>
                </c:pt>
                <c:pt idx="61">
                  <c:v>2047-Nov</c:v>
                </c:pt>
                <c:pt idx="62">
                  <c:v>2048-May</c:v>
                </c:pt>
                <c:pt idx="63">
                  <c:v>2048-Nov</c:v>
                </c:pt>
                <c:pt idx="64">
                  <c:v>2049-May</c:v>
                </c:pt>
                <c:pt idx="65">
                  <c:v>2049-Nov</c:v>
                </c:pt>
              </c:strCache>
            </c:strRef>
          </c:cat>
          <c:val>
            <c:numRef>
              <c:f>'Cash Flow'!$C$34:$BP$34</c:f>
              <c:numCache>
                <c:formatCode>0</c:formatCode>
                <c:ptCount val="66"/>
                <c:pt idx="0">
                  <c:v>172.17401747984218</c:v>
                </c:pt>
                <c:pt idx="1">
                  <c:v>1160.1665927649483</c:v>
                </c:pt>
                <c:pt idx="2">
                  <c:v>977.77863486296337</c:v>
                </c:pt>
                <c:pt idx="3">
                  <c:v>1102.491956804487</c:v>
                </c:pt>
                <c:pt idx="4">
                  <c:v>1006.6346677214051</c:v>
                </c:pt>
                <c:pt idx="5">
                  <c:v>1127.3539554856952</c:v>
                </c:pt>
                <c:pt idx="6">
                  <c:v>1024.8943484298306</c:v>
                </c:pt>
                <c:pt idx="7">
                  <c:v>1006.6722319054679</c:v>
                </c:pt>
                <c:pt idx="8">
                  <c:v>316.79673821182087</c:v>
                </c:pt>
                <c:pt idx="9">
                  <c:v>677.06402488885578</c:v>
                </c:pt>
                <c:pt idx="10">
                  <c:v>649.01396580979826</c:v>
                </c:pt>
                <c:pt idx="11">
                  <c:v>546.41515399816262</c:v>
                </c:pt>
                <c:pt idx="12">
                  <c:v>502.13771139491109</c:v>
                </c:pt>
                <c:pt idx="13">
                  <c:v>445.67078632894481</c:v>
                </c:pt>
                <c:pt idx="14">
                  <c:v>423.00991430240083</c:v>
                </c:pt>
                <c:pt idx="15">
                  <c:v>257.58433859230627</c:v>
                </c:pt>
                <c:pt idx="16">
                  <c:v>178.5628018227012</c:v>
                </c:pt>
                <c:pt idx="17">
                  <c:v>52.471607762582607</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numCache>
            </c:numRef>
          </c:val>
        </c:ser>
        <c:ser>
          <c:idx val="1"/>
          <c:order val="1"/>
          <c:tx>
            <c:strRef>
              <c:f>'Cash Flow'!$B$35</c:f>
              <c:strCache>
                <c:ptCount val="1"/>
                <c:pt idx="0">
                  <c:v>Interest ($19b total)</c:v>
                </c:pt>
              </c:strCache>
            </c:strRef>
          </c:tx>
          <c:invertIfNegative val="0"/>
          <c:cat>
            <c:strRef>
              <c:f>'Cash Flow'!$C$33:$BP$33</c:f>
              <c:strCache>
                <c:ptCount val="66"/>
                <c:pt idx="0">
                  <c:v>2017-May</c:v>
                </c:pt>
                <c:pt idx="1">
                  <c:v>2017-Nov</c:v>
                </c:pt>
                <c:pt idx="2">
                  <c:v>2018-May</c:v>
                </c:pt>
                <c:pt idx="3">
                  <c:v>2018-Nov</c:v>
                </c:pt>
                <c:pt idx="4">
                  <c:v>2019-May</c:v>
                </c:pt>
                <c:pt idx="5">
                  <c:v>2019-Nov</c:v>
                </c:pt>
                <c:pt idx="6">
                  <c:v>2020-May</c:v>
                </c:pt>
                <c:pt idx="7">
                  <c:v>2020-Nov</c:v>
                </c:pt>
                <c:pt idx="8">
                  <c:v>2021-May</c:v>
                </c:pt>
                <c:pt idx="9">
                  <c:v>2021-Nov</c:v>
                </c:pt>
                <c:pt idx="10">
                  <c:v>2022-May</c:v>
                </c:pt>
                <c:pt idx="11">
                  <c:v>2022-Nov</c:v>
                </c:pt>
                <c:pt idx="12">
                  <c:v>2023-May</c:v>
                </c:pt>
                <c:pt idx="13">
                  <c:v>2023-Nov</c:v>
                </c:pt>
                <c:pt idx="14">
                  <c:v>2024-May</c:v>
                </c:pt>
                <c:pt idx="15">
                  <c:v>2024-Nov</c:v>
                </c:pt>
                <c:pt idx="16">
                  <c:v>2025-May</c:v>
                </c:pt>
                <c:pt idx="17">
                  <c:v>2025-Nov</c:v>
                </c:pt>
                <c:pt idx="18">
                  <c:v>2026-May</c:v>
                </c:pt>
                <c:pt idx="19">
                  <c:v>2026-Nov</c:v>
                </c:pt>
                <c:pt idx="20">
                  <c:v>2027-May</c:v>
                </c:pt>
                <c:pt idx="21">
                  <c:v>2027-Nov</c:v>
                </c:pt>
                <c:pt idx="22">
                  <c:v>2028-May</c:v>
                </c:pt>
                <c:pt idx="23">
                  <c:v>2028-Nov</c:v>
                </c:pt>
                <c:pt idx="24">
                  <c:v>2029-May</c:v>
                </c:pt>
                <c:pt idx="25">
                  <c:v>2029-Nov</c:v>
                </c:pt>
                <c:pt idx="26">
                  <c:v>2030-May</c:v>
                </c:pt>
                <c:pt idx="27">
                  <c:v>2030-Nov</c:v>
                </c:pt>
                <c:pt idx="28">
                  <c:v>2031-May</c:v>
                </c:pt>
                <c:pt idx="29">
                  <c:v>2031-Nov</c:v>
                </c:pt>
                <c:pt idx="30">
                  <c:v>2032-May</c:v>
                </c:pt>
                <c:pt idx="31">
                  <c:v>2032-Nov</c:v>
                </c:pt>
                <c:pt idx="32">
                  <c:v>2033-May</c:v>
                </c:pt>
                <c:pt idx="33">
                  <c:v>2033-Nov</c:v>
                </c:pt>
                <c:pt idx="34">
                  <c:v>2034-May</c:v>
                </c:pt>
                <c:pt idx="35">
                  <c:v>2034-Nov</c:v>
                </c:pt>
                <c:pt idx="36">
                  <c:v>2035-May</c:v>
                </c:pt>
                <c:pt idx="37">
                  <c:v>2035-Nov</c:v>
                </c:pt>
                <c:pt idx="38">
                  <c:v>2036-May</c:v>
                </c:pt>
                <c:pt idx="39">
                  <c:v>2036-Nov</c:v>
                </c:pt>
                <c:pt idx="40">
                  <c:v>2037-May</c:v>
                </c:pt>
                <c:pt idx="41">
                  <c:v>2037-Nov</c:v>
                </c:pt>
                <c:pt idx="42">
                  <c:v>2038-May</c:v>
                </c:pt>
                <c:pt idx="43">
                  <c:v>2038-Nov</c:v>
                </c:pt>
                <c:pt idx="44">
                  <c:v>2039-May</c:v>
                </c:pt>
                <c:pt idx="45">
                  <c:v>2039-Nov</c:v>
                </c:pt>
                <c:pt idx="46">
                  <c:v>2040-May</c:v>
                </c:pt>
                <c:pt idx="47">
                  <c:v>2040-Nov</c:v>
                </c:pt>
                <c:pt idx="48">
                  <c:v>2041-May</c:v>
                </c:pt>
                <c:pt idx="49">
                  <c:v>2041-Nov</c:v>
                </c:pt>
                <c:pt idx="50">
                  <c:v>2042-May</c:v>
                </c:pt>
                <c:pt idx="51">
                  <c:v>2042-Nov</c:v>
                </c:pt>
                <c:pt idx="52">
                  <c:v>2043-May</c:v>
                </c:pt>
                <c:pt idx="53">
                  <c:v>2043-Nov</c:v>
                </c:pt>
                <c:pt idx="54">
                  <c:v>2044-May</c:v>
                </c:pt>
                <c:pt idx="55">
                  <c:v>2044-Nov</c:v>
                </c:pt>
                <c:pt idx="56">
                  <c:v>2045-May</c:v>
                </c:pt>
                <c:pt idx="57">
                  <c:v>2045-Nov</c:v>
                </c:pt>
                <c:pt idx="58">
                  <c:v>2046-May</c:v>
                </c:pt>
                <c:pt idx="59">
                  <c:v>2046-Nov</c:v>
                </c:pt>
                <c:pt idx="60">
                  <c:v>2047-May</c:v>
                </c:pt>
                <c:pt idx="61">
                  <c:v>2047-Nov</c:v>
                </c:pt>
                <c:pt idx="62">
                  <c:v>2048-May</c:v>
                </c:pt>
                <c:pt idx="63">
                  <c:v>2048-Nov</c:v>
                </c:pt>
                <c:pt idx="64">
                  <c:v>2049-May</c:v>
                </c:pt>
                <c:pt idx="65">
                  <c:v>2049-Nov</c:v>
                </c:pt>
              </c:strCache>
            </c:strRef>
          </c:cat>
          <c:val>
            <c:numRef>
              <c:f>'Cash Flow'!$C$35:$BP$35</c:f>
              <c:numCache>
                <c:formatCode>0</c:formatCode>
                <c:ptCount val="66"/>
                <c:pt idx="1">
                  <c:v>25.733472601544008</c:v>
                </c:pt>
                <c:pt idx="2">
                  <c:v>55.691523460170892</c:v>
                </c:pt>
                <c:pt idx="3">
                  <c:v>81.798910134738179</c:v>
                </c:pt>
                <c:pt idx="4">
                  <c:v>111.7163096351827</c:v>
                </c:pt>
                <c:pt idx="5">
                  <c:v>139.96794435205044</c:v>
                </c:pt>
                <c:pt idx="6">
                  <c:v>171.98286284171053</c:v>
                </c:pt>
                <c:pt idx="7">
                  <c:v>202.218216910709</c:v>
                </c:pt>
                <c:pt idx="8">
                  <c:v>232.7570478002672</c:v>
                </c:pt>
                <c:pt idx="9">
                  <c:v>265.87811953381816</c:v>
                </c:pt>
                <c:pt idx="10">
                  <c:v>289.69859947504079</c:v>
                </c:pt>
                <c:pt idx="11">
                  <c:v>313.41223234657997</c:v>
                </c:pt>
                <c:pt idx="12">
                  <c:v>335.13307824416029</c:v>
                </c:pt>
                <c:pt idx="13">
                  <c:v>356.28410237425703</c:v>
                </c:pt>
                <c:pt idx="14">
                  <c:v>376.54298087821451</c:v>
                </c:pt>
                <c:pt idx="15">
                  <c:v>396.74118053897655</c:v>
                </c:pt>
                <c:pt idx="16">
                  <c:v>413.27066540258897</c:v>
                </c:pt>
                <c:pt idx="17">
                  <c:v>428.22148430274092</c:v>
                </c:pt>
                <c:pt idx="18">
                  <c:v>440.36468972117819</c:v>
                </c:pt>
                <c:pt idx="19">
                  <c:v>451.24867396352431</c:v>
                </c:pt>
                <c:pt idx="20">
                  <c:v>461.56208515646375</c:v>
                </c:pt>
                <c:pt idx="21">
                  <c:v>471.7010401564595</c:v>
                </c:pt>
                <c:pt idx="22">
                  <c:v>480.33135662830961</c:v>
                </c:pt>
                <c:pt idx="23">
                  <c:v>488.25664785940006</c:v>
                </c:pt>
                <c:pt idx="24">
                  <c:v>493.1138974522076</c:v>
                </c:pt>
                <c:pt idx="25">
                  <c:v>496.37009168290211</c:v>
                </c:pt>
                <c:pt idx="26">
                  <c:v>494.81297055749792</c:v>
                </c:pt>
                <c:pt idx="27">
                  <c:v>490.59459625006508</c:v>
                </c:pt>
                <c:pt idx="28">
                  <c:v>486.62724184392596</c:v>
                </c:pt>
                <c:pt idx="29">
                  <c:v>482.53771241698377</c:v>
                </c:pt>
                <c:pt idx="30">
                  <c:v>476.41906960788577</c:v>
                </c:pt>
                <c:pt idx="31">
                  <c:v>468.95566488417342</c:v>
                </c:pt>
                <c:pt idx="32">
                  <c:v>460.62215025303919</c:v>
                </c:pt>
                <c:pt idx="33">
                  <c:v>451.79734368971225</c:v>
                </c:pt>
                <c:pt idx="34">
                  <c:v>442.81516079140096</c:v>
                </c:pt>
                <c:pt idx="35">
                  <c:v>433.38902865064995</c:v>
                </c:pt>
                <c:pt idx="36">
                  <c:v>423.71803413214565</c:v>
                </c:pt>
                <c:pt idx="37">
                  <c:v>413.54662260081079</c:v>
                </c:pt>
                <c:pt idx="38">
                  <c:v>403.11095597265466</c:v>
                </c:pt>
                <c:pt idx="39">
                  <c:v>392.15171166281931</c:v>
                </c:pt>
                <c:pt idx="40">
                  <c:v>380.90628837030931</c:v>
                </c:pt>
                <c:pt idx="41">
                  <c:v>369.11251450567244</c:v>
                </c:pt>
                <c:pt idx="42">
                  <c:v>357.00937770408649</c:v>
                </c:pt>
                <c:pt idx="43">
                  <c:v>344.33178692321945</c:v>
                </c:pt>
                <c:pt idx="44">
                  <c:v>331.32032091396326</c:v>
                </c:pt>
                <c:pt idx="45">
                  <c:v>317.70689593687484</c:v>
                </c:pt>
                <c:pt idx="46">
                  <c:v>303.73368321696</c:v>
                </c:pt>
                <c:pt idx="47">
                  <c:v>289.12953015098782</c:v>
                </c:pt>
                <c:pt idx="48">
                  <c:v>274.1382009125565</c:v>
                </c:pt>
                <c:pt idx="49">
                  <c:v>258.4853948130496</c:v>
                </c:pt>
                <c:pt idx="50">
                  <c:v>242.41646849858131</c:v>
                </c:pt>
                <c:pt idx="51">
                  <c:v>225.65389077989394</c:v>
                </c:pt>
                <c:pt idx="52">
                  <c:v>208.44460927828047</c:v>
                </c:pt>
                <c:pt idx="53">
                  <c:v>190.50777654961948</c:v>
                </c:pt>
                <c:pt idx="54">
                  <c:v>172.09192859677711</c:v>
                </c:pt>
                <c:pt idx="55">
                  <c:v>152.91281247538885</c:v>
                </c:pt>
                <c:pt idx="56">
                  <c:v>133.22054880046574</c:v>
                </c:pt>
                <c:pt idx="57">
                  <c:v>112.72738623144994</c:v>
                </c:pt>
                <c:pt idx="58">
                  <c:v>91.685024965891444</c:v>
                </c:pt>
                <c:pt idx="59">
                  <c:v>69.802118553536502</c:v>
                </c:pt>
                <c:pt idx="60">
                  <c:v>47.33194039526186</c:v>
                </c:pt>
                <c:pt idx="61">
                  <c:v>0</c:v>
                </c:pt>
                <c:pt idx="62">
                  <c:v>0</c:v>
                </c:pt>
                <c:pt idx="63">
                  <c:v>0</c:v>
                </c:pt>
                <c:pt idx="64">
                  <c:v>0</c:v>
                </c:pt>
                <c:pt idx="65">
                  <c:v>0</c:v>
                </c:pt>
              </c:numCache>
            </c:numRef>
          </c:val>
        </c:ser>
        <c:ser>
          <c:idx val="2"/>
          <c:order val="2"/>
          <c:tx>
            <c:strRef>
              <c:f>'Cash Flow'!$B$36</c:f>
              <c:strCache>
                <c:ptCount val="1"/>
                <c:pt idx="0">
                  <c:v>Repayment from ratepayers ($32b total)</c:v>
                </c:pt>
              </c:strCache>
            </c:strRef>
          </c:tx>
          <c:invertIfNegative val="0"/>
          <c:cat>
            <c:strRef>
              <c:f>'Cash Flow'!$C$33:$BP$33</c:f>
              <c:strCache>
                <c:ptCount val="66"/>
                <c:pt idx="0">
                  <c:v>2017-May</c:v>
                </c:pt>
                <c:pt idx="1">
                  <c:v>2017-Nov</c:v>
                </c:pt>
                <c:pt idx="2">
                  <c:v>2018-May</c:v>
                </c:pt>
                <c:pt idx="3">
                  <c:v>2018-Nov</c:v>
                </c:pt>
                <c:pt idx="4">
                  <c:v>2019-May</c:v>
                </c:pt>
                <c:pt idx="5">
                  <c:v>2019-Nov</c:v>
                </c:pt>
                <c:pt idx="6">
                  <c:v>2020-May</c:v>
                </c:pt>
                <c:pt idx="7">
                  <c:v>2020-Nov</c:v>
                </c:pt>
                <c:pt idx="8">
                  <c:v>2021-May</c:v>
                </c:pt>
                <c:pt idx="9">
                  <c:v>2021-Nov</c:v>
                </c:pt>
                <c:pt idx="10">
                  <c:v>2022-May</c:v>
                </c:pt>
                <c:pt idx="11">
                  <c:v>2022-Nov</c:v>
                </c:pt>
                <c:pt idx="12">
                  <c:v>2023-May</c:v>
                </c:pt>
                <c:pt idx="13">
                  <c:v>2023-Nov</c:v>
                </c:pt>
                <c:pt idx="14">
                  <c:v>2024-May</c:v>
                </c:pt>
                <c:pt idx="15">
                  <c:v>2024-Nov</c:v>
                </c:pt>
                <c:pt idx="16">
                  <c:v>2025-May</c:v>
                </c:pt>
                <c:pt idx="17">
                  <c:v>2025-Nov</c:v>
                </c:pt>
                <c:pt idx="18">
                  <c:v>2026-May</c:v>
                </c:pt>
                <c:pt idx="19">
                  <c:v>2026-Nov</c:v>
                </c:pt>
                <c:pt idx="20">
                  <c:v>2027-May</c:v>
                </c:pt>
                <c:pt idx="21">
                  <c:v>2027-Nov</c:v>
                </c:pt>
                <c:pt idx="22">
                  <c:v>2028-May</c:v>
                </c:pt>
                <c:pt idx="23">
                  <c:v>2028-Nov</c:v>
                </c:pt>
                <c:pt idx="24">
                  <c:v>2029-May</c:v>
                </c:pt>
                <c:pt idx="25">
                  <c:v>2029-Nov</c:v>
                </c:pt>
                <c:pt idx="26">
                  <c:v>2030-May</c:v>
                </c:pt>
                <c:pt idx="27">
                  <c:v>2030-Nov</c:v>
                </c:pt>
                <c:pt idx="28">
                  <c:v>2031-May</c:v>
                </c:pt>
                <c:pt idx="29">
                  <c:v>2031-Nov</c:v>
                </c:pt>
                <c:pt idx="30">
                  <c:v>2032-May</c:v>
                </c:pt>
                <c:pt idx="31">
                  <c:v>2032-Nov</c:v>
                </c:pt>
                <c:pt idx="32">
                  <c:v>2033-May</c:v>
                </c:pt>
                <c:pt idx="33">
                  <c:v>2033-Nov</c:v>
                </c:pt>
                <c:pt idx="34">
                  <c:v>2034-May</c:v>
                </c:pt>
                <c:pt idx="35">
                  <c:v>2034-Nov</c:v>
                </c:pt>
                <c:pt idx="36">
                  <c:v>2035-May</c:v>
                </c:pt>
                <c:pt idx="37">
                  <c:v>2035-Nov</c:v>
                </c:pt>
                <c:pt idx="38">
                  <c:v>2036-May</c:v>
                </c:pt>
                <c:pt idx="39">
                  <c:v>2036-Nov</c:v>
                </c:pt>
                <c:pt idx="40">
                  <c:v>2037-May</c:v>
                </c:pt>
                <c:pt idx="41">
                  <c:v>2037-Nov</c:v>
                </c:pt>
                <c:pt idx="42">
                  <c:v>2038-May</c:v>
                </c:pt>
                <c:pt idx="43">
                  <c:v>2038-Nov</c:v>
                </c:pt>
                <c:pt idx="44">
                  <c:v>2039-May</c:v>
                </c:pt>
                <c:pt idx="45">
                  <c:v>2039-Nov</c:v>
                </c:pt>
                <c:pt idx="46">
                  <c:v>2040-May</c:v>
                </c:pt>
                <c:pt idx="47">
                  <c:v>2040-Nov</c:v>
                </c:pt>
                <c:pt idx="48">
                  <c:v>2041-May</c:v>
                </c:pt>
                <c:pt idx="49">
                  <c:v>2041-Nov</c:v>
                </c:pt>
                <c:pt idx="50">
                  <c:v>2042-May</c:v>
                </c:pt>
                <c:pt idx="51">
                  <c:v>2042-Nov</c:v>
                </c:pt>
                <c:pt idx="52">
                  <c:v>2043-May</c:v>
                </c:pt>
                <c:pt idx="53">
                  <c:v>2043-Nov</c:v>
                </c:pt>
                <c:pt idx="54">
                  <c:v>2044-May</c:v>
                </c:pt>
                <c:pt idx="55">
                  <c:v>2044-Nov</c:v>
                </c:pt>
                <c:pt idx="56">
                  <c:v>2045-May</c:v>
                </c:pt>
                <c:pt idx="57">
                  <c:v>2045-Nov</c:v>
                </c:pt>
                <c:pt idx="58">
                  <c:v>2046-May</c:v>
                </c:pt>
                <c:pt idx="59">
                  <c:v>2046-Nov</c:v>
                </c:pt>
                <c:pt idx="60">
                  <c:v>2047-May</c:v>
                </c:pt>
                <c:pt idx="61">
                  <c:v>2047-Nov</c:v>
                </c:pt>
                <c:pt idx="62">
                  <c:v>2048-May</c:v>
                </c:pt>
                <c:pt idx="63">
                  <c:v>2048-Nov</c:v>
                </c:pt>
                <c:pt idx="64">
                  <c:v>2049-May</c:v>
                </c:pt>
                <c:pt idx="65">
                  <c:v>2049-Nov</c:v>
                </c:pt>
              </c:strCache>
            </c:strRef>
          </c:cat>
          <c:val>
            <c:numRef>
              <c:f>'Cash Flow'!$C$36:$BP$36</c:f>
              <c:numCache>
                <c:formatCode>General</c:formatCode>
                <c:ptCount val="6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formatCode="0">
                  <c:v>-9.5183143893391389</c:v>
                </c:pt>
                <c:pt idx="19" formatCode="0">
                  <c:v>-42.988635098668965</c:v>
                </c:pt>
                <c:pt idx="20" formatCode="0">
                  <c:v>-60.207956545641537</c:v>
                </c:pt>
                <c:pt idx="21" formatCode="0">
                  <c:v>-130.06690259529023</c:v>
                </c:pt>
                <c:pt idx="22" formatCode="0">
                  <c:v>-166.60589320110103</c:v>
                </c:pt>
                <c:pt idx="23" formatCode="0">
                  <c:v>-295.98070050907518</c:v>
                </c:pt>
                <c:pt idx="24" formatCode="0">
                  <c:v>-364.21629429206541</c:v>
                </c:pt>
                <c:pt idx="25" formatCode="0">
                  <c:v>-558.00928353535437</c:v>
                </c:pt>
                <c:pt idx="26" formatCode="0">
                  <c:v>-661.79881321235735</c:v>
                </c:pt>
                <c:pt idx="27" formatCode="0">
                  <c:v>-647.64372710891439</c:v>
                </c:pt>
                <c:pt idx="28" formatCode="0">
                  <c:v>-648.51271422045329</c:v>
                </c:pt>
                <c:pt idx="29" formatCode="0">
                  <c:v>-724.74635748222045</c:v>
                </c:pt>
                <c:pt idx="30" formatCode="0">
                  <c:v>-771.86059187095225</c:v>
                </c:pt>
                <c:pt idx="31" formatCode="0">
                  <c:v>-798.8407963445452</c:v>
                </c:pt>
                <c:pt idx="32" formatCode="0">
                  <c:v>-809.95524704502805</c:v>
                </c:pt>
                <c:pt idx="33" formatCode="0">
                  <c:v>-807.36023850246738</c:v>
                </c:pt>
                <c:pt idx="34" formatCode="0">
                  <c:v>-815.95194377576036</c:v>
                </c:pt>
                <c:pt idx="35" formatCode="0">
                  <c:v>-816.21877567842103</c:v>
                </c:pt>
                <c:pt idx="36" formatCode="0">
                  <c:v>-826.35696604403211</c:v>
                </c:pt>
                <c:pt idx="37" formatCode="0">
                  <c:v>-826.64618621642785</c:v>
                </c:pt>
                <c:pt idx="38" formatCode="0">
                  <c:v>-836.93652776076397</c:v>
                </c:pt>
                <c:pt idx="39" formatCode="0">
                  <c:v>-837.30577994964892</c:v>
                </c:pt>
                <c:pt idx="40" formatCode="0">
                  <c:v>-847.76700848164137</c:v>
                </c:pt>
                <c:pt idx="41" formatCode="0">
                  <c:v>-848.21947616593752</c:v>
                </c:pt>
                <c:pt idx="42" formatCode="0">
                  <c:v>-858.85630381645183</c:v>
                </c:pt>
                <c:pt idx="43" formatCode="0">
                  <c:v>-859.3952823324164</c:v>
                </c:pt>
                <c:pt idx="44" formatCode="0">
                  <c:v>-870.21257549941265</c:v>
                </c:pt>
                <c:pt idx="45" formatCode="0">
                  <c:v>-870.84147589086569</c:v>
                </c:pt>
                <c:pt idx="46" formatCode="0">
                  <c:v>-881.84426048008072</c:v>
                </c:pt>
                <c:pt idx="47" formatCode="0">
                  <c:v>-882.56661348068678</c:v>
                </c:pt>
                <c:pt idx="48" formatCode="0">
                  <c:v>-893.76008032561094</c:v>
                </c:pt>
                <c:pt idx="49" formatCode="0">
                  <c:v>-894.57954047772819</c:v>
                </c:pt>
                <c:pt idx="50" formatCode="0">
                  <c:v>-905.9690509449747</c:v>
                </c:pt>
                <c:pt idx="51" formatCode="0">
                  <c:v>-906.88940085971194</c:v>
                </c:pt>
                <c:pt idx="52" formatCode="0">
                  <c:v>-918.48049264622364</c:v>
                </c:pt>
                <c:pt idx="53" formatCode="0">
                  <c:v>-919.50564740963864</c:v>
                </c:pt>
                <c:pt idx="54" formatCode="0">
                  <c:v>-931.30404053817472</c:v>
                </c:pt>
                <c:pt idx="55" formatCode="0">
                  <c:v>-932.438052268506</c:v>
                </c:pt>
                <c:pt idx="56" formatCode="0">
                  <c:v>-944.44965528833404</c:v>
                </c:pt>
                <c:pt idx="57" formatCode="0">
                  <c:v>-945.69671784954016</c:v>
                </c:pt>
                <c:pt idx="58" formatCode="0">
                  <c:v>-957.92763424925181</c:v>
                </c:pt>
                <c:pt idx="59" formatCode="0">
                  <c:v>-959.29208812614343</c:v>
                </c:pt>
                <c:pt idx="60" formatCode="0">
                  <c:v>-971.74862296594779</c:v>
                </c:pt>
                <c:pt idx="61" formatCode="0">
                  <c:v>-973.23496030649028</c:v>
                </c:pt>
                <c:pt idx="62" formatCode="0">
                  <c:v>0</c:v>
                </c:pt>
                <c:pt idx="63" formatCode="0">
                  <c:v>0</c:v>
                </c:pt>
                <c:pt idx="64" formatCode="0">
                  <c:v>0</c:v>
                </c:pt>
                <c:pt idx="65" formatCode="0">
                  <c:v>0</c:v>
                </c:pt>
              </c:numCache>
            </c:numRef>
          </c:val>
        </c:ser>
        <c:dLbls>
          <c:showLegendKey val="0"/>
          <c:showVal val="0"/>
          <c:showCatName val="0"/>
          <c:showSerName val="0"/>
          <c:showPercent val="0"/>
          <c:showBubbleSize val="0"/>
        </c:dLbls>
        <c:gapWidth val="150"/>
        <c:overlap val="100"/>
        <c:axId val="381104240"/>
        <c:axId val="167927984"/>
      </c:barChart>
      <c:catAx>
        <c:axId val="381104240"/>
        <c:scaling>
          <c:orientation val="minMax"/>
        </c:scaling>
        <c:delete val="0"/>
        <c:axPos val="b"/>
        <c:numFmt formatCode="General" sourceLinked="0"/>
        <c:majorTickMark val="out"/>
        <c:minorTickMark val="none"/>
        <c:tickLblPos val="nextTo"/>
        <c:crossAx val="167927984"/>
        <c:crosses val="autoZero"/>
        <c:auto val="1"/>
        <c:lblAlgn val="ctr"/>
        <c:lblOffset val="100"/>
        <c:noMultiLvlLbl val="0"/>
      </c:catAx>
      <c:valAx>
        <c:axId val="167927984"/>
        <c:scaling>
          <c:orientation val="minMax"/>
        </c:scaling>
        <c:delete val="0"/>
        <c:axPos val="l"/>
        <c:majorGridlines/>
        <c:title>
          <c:tx>
            <c:rich>
              <a:bodyPr rot="-5400000" vert="horz"/>
              <a:lstStyle/>
              <a:p>
                <a:pPr>
                  <a:defRPr/>
                </a:pPr>
                <a:r>
                  <a:rPr lang="en-US"/>
                  <a:t>$ million</a:t>
                </a:r>
              </a:p>
            </c:rich>
          </c:tx>
          <c:overlay val="0"/>
        </c:title>
        <c:numFmt formatCode="0" sourceLinked="1"/>
        <c:majorTickMark val="out"/>
        <c:minorTickMark val="none"/>
        <c:tickLblPos val="nextTo"/>
        <c:crossAx val="381104240"/>
        <c:crosses val="autoZero"/>
        <c:crossBetween val="between"/>
      </c:valAx>
    </c:plotArea>
    <c:legend>
      <c:legendPos val="b"/>
      <c:overlay val="0"/>
    </c:legend>
    <c:plotVisOnly val="1"/>
    <c:dispBlanksAs val="gap"/>
    <c:showDLblsOverMax val="0"/>
  </c:chart>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CA"/>
              <a:t>IESO RPP</a:t>
            </a:r>
            <a:r>
              <a:rPr lang="en-CA" baseline="0"/>
              <a:t> bill projection Feb vs. Jul</a:t>
            </a:r>
            <a:endParaRPr lang="en-CA"/>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'Res Bill Annual'!$B$47</c:f>
              <c:strCache>
                <c:ptCount val="1"/>
                <c:pt idx="0">
                  <c:v>IESO Feb unadjusted residential bill inc. tax basing of social programs reduction</c:v>
                </c:pt>
              </c:strCache>
            </c:strRef>
          </c:tx>
          <c:spPr>
            <a:ln w="28575" cap="rnd">
              <a:solidFill>
                <a:schemeClr val="accent1"/>
              </a:solidFill>
              <a:round/>
            </a:ln>
            <a:effectLst/>
          </c:spPr>
          <c:marker>
            <c:symbol val="none"/>
          </c:marker>
          <c:cat>
            <c:numRef>
              <c:f>'Res Bill Annual'!$C$11:$AJ$11</c:f>
              <c:numCache>
                <c:formatCode>General</c:formatCode>
                <c:ptCount val="3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'Res Bill Annual'!$C$47:$AJ$47</c:f>
              <c:numCache>
                <c:formatCode>0.00</c:formatCode>
                <c:ptCount val="34"/>
                <c:pt idx="0">
                  <c:v>143.02394104743016</c:v>
                </c:pt>
                <c:pt idx="1">
                  <c:v>145.40791387476423</c:v>
                </c:pt>
                <c:pt idx="2">
                  <c:v>147.8731627606374</c:v>
                </c:pt>
                <c:pt idx="3">
                  <c:v>157.28314416088452</c:v>
                </c:pt>
                <c:pt idx="4">
                  <c:v>155.38411884013621</c:v>
                </c:pt>
                <c:pt idx="5">
                  <c:v>158.44927165693457</c:v>
                </c:pt>
                <c:pt idx="6">
                  <c:v>162.84173315613435</c:v>
                </c:pt>
                <c:pt idx="7">
                  <c:v>165.33220454039076</c:v>
                </c:pt>
                <c:pt idx="8">
                  <c:v>173.44088084748512</c:v>
                </c:pt>
                <c:pt idx="9">
                  <c:v>169.17853651513133</c:v>
                </c:pt>
                <c:pt idx="10">
                  <c:v>178.06119098048035</c:v>
                </c:pt>
                <c:pt idx="11">
                  <c:v>178.54048808995026</c:v>
                </c:pt>
                <c:pt idx="12">
                  <c:v>177.68907685375942</c:v>
                </c:pt>
                <c:pt idx="13">
                  <c:v>179.69645761422026</c:v>
                </c:pt>
                <c:pt idx="14">
                  <c:v>182.09769172347063</c:v>
                </c:pt>
                <c:pt idx="15">
                  <c:v>184.24765100522691</c:v>
                </c:pt>
                <c:pt idx="16">
                  <c:v>186.15303726857101</c:v>
                </c:pt>
                <c:pt idx="17">
                  <c:v>187.48002430184727</c:v>
                </c:pt>
                <c:pt idx="18">
                  <c:v>184.48165983507687</c:v>
                </c:pt>
                <c:pt idx="19">
                  <c:v>185.35483968236298</c:v>
                </c:pt>
                <c:pt idx="20">
                  <c:v>186.23190410958313</c:v>
                </c:pt>
                <c:pt idx="21">
                  <c:v>187.11286688225331</c:v>
                </c:pt>
                <c:pt idx="22">
                  <c:v>187.99774176169907</c:v>
                </c:pt>
                <c:pt idx="23">
                  <c:v>188.88654250405486</c:v>
                </c:pt>
                <c:pt idx="24">
                  <c:v>189.77928285924531</c:v>
                </c:pt>
                <c:pt idx="25">
                  <c:v>190.67597656994761</c:v>
                </c:pt>
                <c:pt idx="26">
                  <c:v>191.57663737053502</c:v>
                </c:pt>
                <c:pt idx="27">
                  <c:v>192.48127898600154</c:v>
                </c:pt>
                <c:pt idx="28">
                  <c:v>193.38991513086674</c:v>
                </c:pt>
                <c:pt idx="29">
                  <c:v>194.30255950806088</c:v>
                </c:pt>
                <c:pt idx="30">
                  <c:v>195.21922580779022</c:v>
                </c:pt>
                <c:pt idx="31">
                  <c:v>196.13992770638194</c:v>
                </c:pt>
                <c:pt idx="32">
                  <c:v>197.06467886510805</c:v>
                </c:pt>
                <c:pt idx="33">
                  <c:v>197.99349292898896</c:v>
                </c:pt>
              </c:numCache>
            </c:numRef>
          </c:val>
          <c:smooth val="0"/>
        </c:ser>
        <c:ser>
          <c:idx val="1"/>
          <c:order val="1"/>
          <c:tx>
            <c:strRef>
              <c:f>'Res Bill Annual'!$B$48</c:f>
              <c:strCache>
                <c:ptCount val="1"/>
                <c:pt idx="0">
                  <c:v>IESO Jul unadjusted residential bill inc. tax basing of social programs reduction</c:v>
                </c:pt>
              </c:strCache>
            </c:strRef>
          </c:tx>
          <c:spPr>
            <a:ln w="28575" cap="rnd">
              <a:solidFill>
                <a:schemeClr val="accent2"/>
              </a:solidFill>
              <a:round/>
            </a:ln>
            <a:effectLst/>
          </c:spPr>
          <c:marker>
            <c:symbol val="none"/>
          </c:marker>
          <c:cat>
            <c:numRef>
              <c:f>'Res Bill Annual'!$C$11:$AJ$11</c:f>
              <c:numCache>
                <c:formatCode>General</c:formatCode>
                <c:ptCount val="3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'Res Bill Annual'!$C$48:$AJ$48</c:f>
              <c:numCache>
                <c:formatCode>0.00</c:formatCode>
                <c:ptCount val="34"/>
                <c:pt idx="0">
                  <c:v>140.77000000000001</c:v>
                </c:pt>
                <c:pt idx="1">
                  <c:v>139.2288177474677</c:v>
                </c:pt>
                <c:pt idx="2">
                  <c:v>143.45686378534688</c:v>
                </c:pt>
                <c:pt idx="3">
                  <c:v>147.5147225928383</c:v>
                </c:pt>
                <c:pt idx="4">
                  <c:v>147.27344777661327</c:v>
                </c:pt>
                <c:pt idx="5">
                  <c:v>150.70492245368825</c:v>
                </c:pt>
                <c:pt idx="6">
                  <c:v>153.97478195079677</c:v>
                </c:pt>
                <c:pt idx="7">
                  <c:v>158.81018578900787</c:v>
                </c:pt>
                <c:pt idx="8">
                  <c:v>160.9545853310197</c:v>
                </c:pt>
                <c:pt idx="9">
                  <c:v>165.15783050454328</c:v>
                </c:pt>
                <c:pt idx="10">
                  <c:v>168.47943300389431</c:v>
                </c:pt>
                <c:pt idx="11">
                  <c:v>170.54934313203748</c:v>
                </c:pt>
                <c:pt idx="12">
                  <c:v>171.16260506369954</c:v>
                </c:pt>
                <c:pt idx="13">
                  <c:v>172.08865699226294</c:v>
                </c:pt>
                <c:pt idx="14">
                  <c:v>170.87951073296946</c:v>
                </c:pt>
                <c:pt idx="15">
                  <c:v>172.72089655984658</c:v>
                </c:pt>
                <c:pt idx="16">
                  <c:v>172.95487161968521</c:v>
                </c:pt>
                <c:pt idx="17">
                  <c:v>170.34502831159642</c:v>
                </c:pt>
                <c:pt idx="18">
                  <c:v>168.7430133402068</c:v>
                </c:pt>
                <c:pt idx="19">
                  <c:v>168.48168924402378</c:v>
                </c:pt>
                <c:pt idx="20">
                  <c:v>168.21782280073623</c:v>
                </c:pt>
                <c:pt idx="21">
                  <c:v>167.95134160331239</c:v>
                </c:pt>
                <c:pt idx="22">
                  <c:v>167.6821713053013</c:v>
                </c:pt>
                <c:pt idx="23">
                  <c:v>167.41023556877761</c:v>
                </c:pt>
                <c:pt idx="24">
                  <c:v>167.13545601088921</c:v>
                </c:pt>
                <c:pt idx="25">
                  <c:v>166.85775214897026</c:v>
                </c:pt>
                <c:pt idx="26">
                  <c:v>166.57704134418128</c:v>
                </c:pt>
                <c:pt idx="27">
                  <c:v>166.29323874363641</c:v>
                </c:pt>
                <c:pt idx="28">
                  <c:v>166.00625722097752</c:v>
                </c:pt>
                <c:pt idx="29">
                  <c:v>165.71600731535352</c:v>
                </c:pt>
                <c:pt idx="30">
                  <c:v>165.42239716876176</c:v>
                </c:pt>
                <c:pt idx="31">
                  <c:v>165.12533246170784</c:v>
                </c:pt>
                <c:pt idx="32">
                  <c:v>164.82471634713872</c:v>
                </c:pt>
                <c:pt idx="33">
                  <c:v>164.52044938260246</c:v>
                </c:pt>
              </c:numCache>
            </c:numRef>
          </c:val>
          <c:smooth val="0"/>
        </c:ser>
        <c:dLbls>
          <c:showLegendKey val="0"/>
          <c:showVal val="0"/>
          <c:showCatName val="0"/>
          <c:showSerName val="0"/>
          <c:showPercent val="0"/>
          <c:showBubbleSize val="0"/>
        </c:dLbls>
        <c:smooth val="0"/>
        <c:axId val="418095280"/>
        <c:axId val="418100376"/>
      </c:lineChart>
      <c:catAx>
        <c:axId val="418095280"/>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18100376"/>
        <c:crosses val="autoZero"/>
        <c:auto val="1"/>
        <c:lblAlgn val="ctr"/>
        <c:lblOffset val="100"/>
        <c:tickLblSkip val="2"/>
        <c:tickMarkSkip val="2"/>
        <c:noMultiLvlLbl val="0"/>
      </c:catAx>
      <c:valAx>
        <c:axId val="418100376"/>
        <c:scaling>
          <c:orientation val="minMax"/>
          <c:min val="12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18095280"/>
        <c:crossesAt val="2"/>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1" Type="http://schemas.openxmlformats.org/officeDocument/2006/relationships/chart" Target="../charts/chart5.xml"/></Relationships>
</file>

<file path=xl/drawings/_rels/drawing4.xml.rels><?xml version="1.0" encoding="UTF-8" standalone="yes"?>
<Relationships xmlns="http://schemas.openxmlformats.org/package/2006/relationships"><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141515</xdr:colOff>
      <xdr:row>13</xdr:row>
      <xdr:rowOff>151492</xdr:rowOff>
    </xdr:from>
    <xdr:to>
      <xdr:col>7</xdr:col>
      <xdr:colOff>141513</xdr:colOff>
      <xdr:row>33</xdr:row>
      <xdr:rowOff>118155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610051</xdr:colOff>
      <xdr:row>8</xdr:row>
      <xdr:rowOff>38553</xdr:rowOff>
    </xdr:from>
    <xdr:to>
      <xdr:col>14</xdr:col>
      <xdr:colOff>1003300</xdr:colOff>
      <xdr:row>32</xdr:row>
      <xdr:rowOff>188233</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0</xdr:colOff>
      <xdr:row>7</xdr:row>
      <xdr:rowOff>0</xdr:rowOff>
    </xdr:from>
    <xdr:to>
      <xdr:col>22</xdr:col>
      <xdr:colOff>444049</xdr:colOff>
      <xdr:row>31</xdr:row>
      <xdr:rowOff>149680</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165100</xdr:colOff>
      <xdr:row>1</xdr:row>
      <xdr:rowOff>12700</xdr:rowOff>
    </xdr:from>
    <xdr:ext cx="1564821" cy="4680857"/>
    <xdr:sp macro="" textlink="">
      <xdr:nvSpPr>
        <xdr:cNvPr id="5" name="TextBox 4"/>
        <xdr:cNvSpPr txBox="1"/>
      </xdr:nvSpPr>
      <xdr:spPr>
        <a:xfrm>
          <a:off x="165100" y="203200"/>
          <a:ext cx="1564821" cy="4680857"/>
        </a:xfrm>
        <a:prstGeom prst="rect">
          <a:avLst/>
        </a:prstGeom>
        <a:solidFill>
          <a:schemeClr val="tx2"/>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CA" sz="1100">
              <a:solidFill>
                <a:schemeClr val="bg1"/>
              </a:solidFill>
            </a:rPr>
            <a:t>Page notes:</a:t>
          </a:r>
        </a:p>
        <a:p>
          <a:r>
            <a:rPr lang="en-CA" sz="1100">
              <a:solidFill>
                <a:schemeClr val="bg1"/>
              </a:solidFill>
            </a:rPr>
            <a:t>- 27-Jun:</a:t>
          </a:r>
          <a:r>
            <a:rPr lang="en-CA" sz="1100" baseline="0">
              <a:solidFill>
                <a:schemeClr val="bg1"/>
              </a:solidFill>
            </a:rPr>
            <a:t> 8% rebate line renamed "Status Quo".</a:t>
          </a:r>
        </a:p>
        <a:p>
          <a:r>
            <a:rPr lang="en-CA" sz="1100" baseline="0">
              <a:solidFill>
                <a:schemeClr val="bg1"/>
              </a:solidFill>
            </a:rPr>
            <a:t>- Target bill renamed 'OFHP Smoothed'</a:t>
          </a:r>
        </a:p>
        <a:p>
          <a:r>
            <a:rPr lang="en-CA" sz="1100" baseline="0">
              <a:solidFill>
                <a:schemeClr val="bg1"/>
              </a:solidFill>
            </a:rPr>
            <a:t>- Added lines for ad-hoc analysis</a:t>
          </a:r>
        </a:p>
        <a:p>
          <a:r>
            <a:rPr lang="en-CA" sz="1100" baseline="0">
              <a:solidFill>
                <a:schemeClr val="bg1"/>
              </a:solidFill>
            </a:rPr>
            <a:t>- Dummy rows added in ad-hoc analysis section for shading graph on RHS</a:t>
          </a:r>
        </a:p>
        <a:p>
          <a:r>
            <a:rPr lang="en-CA" sz="1100" baseline="0">
              <a:solidFill>
                <a:schemeClr val="bg1"/>
              </a:solidFill>
            </a:rPr>
            <a:t>- 30-Jun: Navigant line updated to reflect fair allocation amount w/interest as shared by Navigant with ENERGY 29-Jun</a:t>
          </a:r>
        </a:p>
        <a:p>
          <a:r>
            <a:rPr lang="en-CA" sz="1100" baseline="0">
              <a:solidFill>
                <a:schemeClr val="bg1"/>
              </a:solidFill>
            </a:rPr>
            <a:t>- 18-Jul: added new 'Direct' or 'YoY' selector. This allows user to model for both scenarios in same sheet.</a:t>
          </a:r>
        </a:p>
        <a:p>
          <a:r>
            <a:rPr lang="en-CA" sz="1100" baseline="0">
              <a:solidFill>
                <a:schemeClr val="bg1"/>
              </a:solidFill>
            </a:rPr>
            <a:t>- </a:t>
          </a:r>
        </a:p>
      </xdr:txBody>
    </xdr:sp>
    <xdr:clientData/>
  </xdr:oneCellAnchor>
  <xdr:twoCellAnchor>
    <xdr:from>
      <xdr:col>22</xdr:col>
      <xdr:colOff>1360713</xdr:colOff>
      <xdr:row>3</xdr:row>
      <xdr:rowOff>68036</xdr:rowOff>
    </xdr:from>
    <xdr:to>
      <xdr:col>30</xdr:col>
      <xdr:colOff>666749</xdr:colOff>
      <xdr:row>32</xdr:row>
      <xdr:rowOff>136071</xdr:rowOff>
    </xdr:to>
    <xdr:graphicFrame macro="">
      <xdr:nvGraphicFramePr>
        <xdr:cNvPr id="6"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oneCellAnchor>
    <xdr:from>
      <xdr:col>0</xdr:col>
      <xdr:colOff>127000</xdr:colOff>
      <xdr:row>26</xdr:row>
      <xdr:rowOff>101600</xdr:rowOff>
    </xdr:from>
    <xdr:ext cx="1564821" cy="2041525"/>
    <xdr:sp macro="" textlink="">
      <xdr:nvSpPr>
        <xdr:cNvPr id="7" name="TextBox 6"/>
        <xdr:cNvSpPr txBox="1"/>
      </xdr:nvSpPr>
      <xdr:spPr>
        <a:xfrm>
          <a:off x="127000" y="5054600"/>
          <a:ext cx="1564821" cy="2041525"/>
        </a:xfrm>
        <a:prstGeom prst="rect">
          <a:avLst/>
        </a:prstGeom>
        <a:solidFill>
          <a:schemeClr val="accent6"/>
        </a:solid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CA" sz="1100">
              <a:solidFill>
                <a:schemeClr val="bg1"/>
              </a:solidFill>
            </a:rPr>
            <a:t>Page notes:</a:t>
          </a:r>
        </a:p>
        <a:p>
          <a:r>
            <a:rPr lang="en-CA" sz="1100">
              <a:solidFill>
                <a:schemeClr val="bg1"/>
              </a:solidFill>
            </a:rPr>
            <a:t>- need to resolve  end of</a:t>
          </a:r>
          <a:r>
            <a:rPr lang="en-CA" sz="1100" baseline="0">
              <a:solidFill>
                <a:schemeClr val="bg1"/>
              </a:solidFill>
            </a:rPr>
            <a:t> curve price. Consider shifting  formula is row 28 on 'Res bill biennial' to &gt; 0 and switching the statements? </a:t>
          </a:r>
        </a:p>
        <a:p>
          <a:r>
            <a:rPr lang="en-CA" sz="1100" baseline="0">
              <a:solidFill>
                <a:schemeClr val="bg1"/>
              </a:solidFill>
            </a:rPr>
            <a:t>- understand why the bacnk end is not aligning to the unadjusted</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xdr:col>
      <xdr:colOff>727982</xdr:colOff>
      <xdr:row>2</xdr:row>
      <xdr:rowOff>57149</xdr:rowOff>
    </xdr:from>
    <xdr:to>
      <xdr:col>13</xdr:col>
      <xdr:colOff>571501</xdr:colOff>
      <xdr:row>27</xdr:row>
      <xdr:rowOff>95249</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oneCellAnchor>
    <xdr:from>
      <xdr:col>1</xdr:col>
      <xdr:colOff>114300</xdr:colOff>
      <xdr:row>36</xdr:row>
      <xdr:rowOff>0</xdr:rowOff>
    </xdr:from>
    <xdr:ext cx="7636668" cy="1447800"/>
    <xdr:sp macro="" textlink="">
      <xdr:nvSpPr>
        <xdr:cNvPr id="2" name="TextBox 1"/>
        <xdr:cNvSpPr txBox="1"/>
      </xdr:nvSpPr>
      <xdr:spPr>
        <a:xfrm>
          <a:off x="721519" y="6858000"/>
          <a:ext cx="7636668" cy="1447800"/>
        </a:xfrm>
        <a:prstGeom prst="rect">
          <a:avLst/>
        </a:prstGeom>
        <a:solidFill>
          <a:schemeClr val="tx2"/>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CA" sz="1100">
              <a:solidFill>
                <a:schemeClr val="bg1"/>
              </a:solidFill>
            </a:rPr>
            <a:t>Page notes:</a:t>
          </a:r>
        </a:p>
        <a:p>
          <a:r>
            <a:rPr lang="en-CA" sz="1100">
              <a:solidFill>
                <a:schemeClr val="bg1"/>
              </a:solidFill>
            </a:rPr>
            <a:t>- 26-Jun:</a:t>
          </a:r>
          <a:r>
            <a:rPr lang="en-CA" sz="1100" baseline="0">
              <a:solidFill>
                <a:schemeClr val="bg1"/>
              </a:solidFill>
            </a:rPr>
            <a:t> OEB actual entered for May 2017 then reverts to IESO target bill</a:t>
          </a:r>
        </a:p>
        <a:p>
          <a:r>
            <a:rPr lang="en-CA" sz="1100" baseline="0">
              <a:solidFill>
                <a:schemeClr val="bg1"/>
              </a:solidFill>
            </a:rPr>
            <a:t>- 26-Jun: for internal consistency Forecast Monthly Bill reverted to IESO Feb 2017 projection (row 16 must be consistent).</a:t>
          </a:r>
        </a:p>
        <a:p>
          <a:r>
            <a:rPr lang="en-CA" sz="1100" baseline="0">
              <a:solidFill>
                <a:schemeClr val="bg1"/>
              </a:solidFill>
            </a:rPr>
            <a:t>- 18-Jul: adjusted post-cap period (shaded area on row 19) to now link to 'Direct' or 'YoY' selector on Summary biennial sheet. This allows user to model for both scenarios in same sheet.</a:t>
          </a:r>
        </a:p>
        <a:p>
          <a:r>
            <a:rPr lang="en-CA" sz="1100" baseline="0">
              <a:solidFill>
                <a:schemeClr val="bg1"/>
              </a:solidFill>
            </a:rPr>
            <a:t>- 24-Jul: $135.85 added for May-2017 actual as agreed with IESO (JP and CC). Based on 128.52 + 0.86 as per OEB documents.</a:t>
          </a:r>
          <a:endParaRPr lang="en-CA" sz="1100">
            <a:solidFill>
              <a:schemeClr val="bg1"/>
            </a:solidFill>
          </a:endParaRP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598712</xdr:colOff>
      <xdr:row>26</xdr:row>
      <xdr:rowOff>163286</xdr:rowOff>
    </xdr:from>
    <xdr:ext cx="8041823" cy="2435678"/>
    <xdr:sp macro="" textlink="">
      <xdr:nvSpPr>
        <xdr:cNvPr id="3" name="TextBox 2"/>
        <xdr:cNvSpPr txBox="1"/>
      </xdr:nvSpPr>
      <xdr:spPr>
        <a:xfrm>
          <a:off x="598712" y="5170715"/>
          <a:ext cx="8041823" cy="2435678"/>
        </a:xfrm>
        <a:prstGeom prst="rect">
          <a:avLst/>
        </a:prstGeom>
        <a:solidFill>
          <a:schemeClr val="tx2"/>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CA" sz="1100">
              <a:solidFill>
                <a:schemeClr val="bg1"/>
              </a:solidFill>
            </a:rPr>
            <a:t>Page notes:</a:t>
          </a:r>
        </a:p>
        <a:p>
          <a:r>
            <a:rPr lang="en-CA" sz="1100">
              <a:solidFill>
                <a:schemeClr val="bg1"/>
              </a:solidFill>
            </a:rPr>
            <a:t>- 26-Jun</a:t>
          </a:r>
          <a:r>
            <a:rPr lang="en-CA" sz="1100" baseline="0">
              <a:solidFill>
                <a:schemeClr val="bg1"/>
              </a:solidFill>
            </a:rPr>
            <a:t>: rows 25-26 added to represent forecast bill with rebate and tax, and without rebate or tax and Fair Allocation Amount. IESO forecast bill rows 21-22. Fair Allocation Amount post 2035 projection on basis of CGAR for last 5 years of each bill component as previous forecast method (of applying simple average to total bill) would not reflect the non-linear delta between Status Quo and Fair Allocation Amount in period 2035-2050. See IESO Res Bill tab for further details.</a:t>
          </a:r>
        </a:p>
        <a:p>
          <a:r>
            <a:rPr lang="en-CA" sz="1100" baseline="0">
              <a:solidFill>
                <a:schemeClr val="bg1"/>
              </a:solidFill>
            </a:rPr>
            <a:t>- 18-Jul: new (higher) demand IESO values entered for 2017-2035</a:t>
          </a:r>
        </a:p>
        <a:p>
          <a:r>
            <a:rPr lang="en-CA" sz="1100" baseline="0">
              <a:solidFill>
                <a:schemeClr val="bg1"/>
              </a:solidFill>
            </a:rPr>
            <a:t>- 24-Jul: cost savings due to tax-basing of social programs adjusted to 2.26 following discussion with IESO (JP and CC). This is based on information OEB document RPP + GA modifier 22-June 2017 (pg. 7: 1.63 + 0.86 - 0.23)</a:t>
          </a:r>
        </a:p>
        <a:p>
          <a:r>
            <a:rPr lang="en-CA" sz="1100" baseline="0">
              <a:solidFill>
                <a:schemeClr val="bg1"/>
              </a:solidFill>
            </a:rPr>
            <a:t>- 24-Jul: cost savings due to tax-basing removed post 2017 as IESO have removed this from their July 2017 projection of residential bills. </a:t>
          </a:r>
        </a:p>
        <a:p>
          <a:r>
            <a:rPr lang="en-CA" sz="1100" baseline="0">
              <a:solidFill>
                <a:schemeClr val="bg1"/>
              </a:solidFill>
            </a:rPr>
            <a:t>- 26-Jul: cost-saving due to tax-basing re-entered as model not functioning properly without (see similar adjustment in IESO res bill projections)</a:t>
          </a:r>
        </a:p>
      </xdr:txBody>
    </xdr:sp>
    <xdr:clientData/>
  </xdr:oneCellAnchor>
  <xdr:twoCellAnchor>
    <xdr:from>
      <xdr:col>1</xdr:col>
      <xdr:colOff>326572</xdr:colOff>
      <xdr:row>49</xdr:row>
      <xdr:rowOff>50345</xdr:rowOff>
    </xdr:from>
    <xdr:to>
      <xdr:col>2</xdr:col>
      <xdr:colOff>1224643</xdr:colOff>
      <xdr:row>63</xdr:row>
      <xdr:rowOff>126545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oneCellAnchor>
    <xdr:from>
      <xdr:col>0</xdr:col>
      <xdr:colOff>84667</xdr:colOff>
      <xdr:row>1</xdr:row>
      <xdr:rowOff>84668</xdr:rowOff>
    </xdr:from>
    <xdr:ext cx="1564821" cy="2381250"/>
    <xdr:sp macro="" textlink="">
      <xdr:nvSpPr>
        <xdr:cNvPr id="2" name="TextBox 1"/>
        <xdr:cNvSpPr txBox="1"/>
      </xdr:nvSpPr>
      <xdr:spPr>
        <a:xfrm>
          <a:off x="84667" y="275168"/>
          <a:ext cx="1564821" cy="2381250"/>
        </a:xfrm>
        <a:prstGeom prst="rect">
          <a:avLst/>
        </a:prstGeom>
        <a:solidFill>
          <a:schemeClr val="tx2"/>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CA" sz="1100">
              <a:solidFill>
                <a:schemeClr val="bg1"/>
              </a:solidFill>
            </a:rPr>
            <a:t>Page notes:</a:t>
          </a:r>
        </a:p>
        <a:p>
          <a:r>
            <a:rPr lang="en-CA" sz="1100">
              <a:solidFill>
                <a:schemeClr val="bg1"/>
              </a:solidFill>
            </a:rPr>
            <a:t>- 18-Jul:</a:t>
          </a:r>
          <a:r>
            <a:rPr lang="en-CA" sz="1100" baseline="0">
              <a:solidFill>
                <a:schemeClr val="bg1"/>
              </a:solidFill>
            </a:rPr>
            <a:t> Class B GA (row 14) updated with latest IESO Jul 17 values. No impact on overall model outputs. 2016 value left as per original forecast.</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1</xdr:col>
      <xdr:colOff>149678</xdr:colOff>
      <xdr:row>34</xdr:row>
      <xdr:rowOff>13606</xdr:rowOff>
    </xdr:from>
    <xdr:ext cx="5470071" cy="3116036"/>
    <xdr:sp macro="" textlink="">
      <xdr:nvSpPr>
        <xdr:cNvPr id="5" name="TextBox 4"/>
        <xdr:cNvSpPr txBox="1"/>
      </xdr:nvSpPr>
      <xdr:spPr>
        <a:xfrm>
          <a:off x="312964" y="6762749"/>
          <a:ext cx="5470071" cy="3116036"/>
        </a:xfrm>
        <a:prstGeom prst="rect">
          <a:avLst/>
        </a:prstGeom>
        <a:solidFill>
          <a:schemeClr val="tx2"/>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CA" sz="1100">
              <a:solidFill>
                <a:schemeClr val="bg1"/>
              </a:solidFill>
            </a:rPr>
            <a:t>Page notes:</a:t>
          </a:r>
        </a:p>
        <a:p>
          <a:r>
            <a:rPr lang="en-CA" sz="1100">
              <a:solidFill>
                <a:schemeClr val="bg1"/>
              </a:solidFill>
            </a:rPr>
            <a:t>- 26-Jun</a:t>
          </a:r>
          <a:r>
            <a:rPr lang="en-CA" sz="1100" baseline="0">
              <a:solidFill>
                <a:schemeClr val="bg1"/>
              </a:solidFill>
            </a:rPr>
            <a:t>: rows 11-12 added to reflect delta on GA cost between Status Quo and Fair Allocation Amount. Delta reflected as an average from Navigant projected values (see Nav commod adjust tab). Row 12 provides projection for bill to 2050 incorporating projected and extended IESO values for all bill components exc. commodity + commodity with delta from Navigant GA analysis. IESO bill components exc. commodity for period 2035-2050 based on CGAR 2030-2035.</a:t>
          </a:r>
        </a:p>
        <a:p>
          <a:r>
            <a:rPr lang="en-CA" sz="1100" baseline="0">
              <a:solidFill>
                <a:schemeClr val="bg1"/>
              </a:solidFill>
            </a:rPr>
            <a:t>- 18-Jul: Yellow cells E6:W16 updated as per new forecast from IESO on 6-Jul. D6-16 not updated (i.e. still as per Feb 17 update).</a:t>
          </a:r>
        </a:p>
        <a:p>
          <a:r>
            <a:rPr lang="en-CA" sz="1100" baseline="0">
              <a:solidFill>
                <a:schemeClr val="bg1"/>
              </a:solidFill>
            </a:rPr>
            <a:t>NOTE: Jul 2017 forecast is lower than Feb 2017 forecast. This will lower the cost of OFHP relative to previous as less borrowing vs. status quo.</a:t>
          </a:r>
        </a:p>
        <a:p>
          <a:r>
            <a:rPr lang="en-CA" sz="1100" baseline="0">
              <a:solidFill>
                <a:schemeClr val="bg1"/>
              </a:solidFill>
            </a:rPr>
            <a:t>- 24-Jul: Pre-tax projection for 2017 of 143.03 (142.17 + 0.86) added as discussed with IESO (JP and CC). Sheet then reverts to IESO projection from 2018 onwards.</a:t>
          </a:r>
        </a:p>
        <a:p>
          <a:r>
            <a:rPr lang="en-CA" sz="1100" baseline="0">
              <a:solidFill>
                <a:schemeClr val="bg1"/>
              </a:solidFill>
            </a:rPr>
            <a:t>- 25-Jul: new section for without conservation calcs</a:t>
          </a:r>
        </a:p>
        <a:p>
          <a:r>
            <a:rPr lang="en-CA" sz="1100" baseline="0">
              <a:solidFill>
                <a:schemeClr val="bg1"/>
              </a:solidFill>
            </a:rPr>
            <a:t>- 26-Jul: tax-basing of social programs manually re-added to regulated charges line.</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0</xdr:col>
      <xdr:colOff>108857</xdr:colOff>
      <xdr:row>36</xdr:row>
      <xdr:rowOff>54428</xdr:rowOff>
    </xdr:from>
    <xdr:ext cx="5470071" cy="3116036"/>
    <xdr:sp macro="" textlink="">
      <xdr:nvSpPr>
        <xdr:cNvPr id="2" name="TextBox 1"/>
        <xdr:cNvSpPr txBox="1"/>
      </xdr:nvSpPr>
      <xdr:spPr>
        <a:xfrm>
          <a:off x="108857" y="6912428"/>
          <a:ext cx="5470071" cy="3116036"/>
        </a:xfrm>
        <a:prstGeom prst="rect">
          <a:avLst/>
        </a:prstGeom>
        <a:solidFill>
          <a:schemeClr val="tx2"/>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CA" sz="1100">
              <a:solidFill>
                <a:schemeClr val="bg1"/>
              </a:solidFill>
            </a:rPr>
            <a:t>Page notes:</a:t>
          </a:r>
        </a:p>
        <a:p>
          <a:r>
            <a:rPr lang="en-CA" sz="1100">
              <a:solidFill>
                <a:schemeClr val="bg1"/>
              </a:solidFill>
            </a:rPr>
            <a:t>- 26-Jul: new curves</a:t>
          </a:r>
          <a:r>
            <a:rPr lang="en-CA" sz="1100" baseline="0">
              <a:solidFill>
                <a:schemeClr val="bg1"/>
              </a:solidFill>
            </a:rPr>
            <a:t> added from Navigant.</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NUGs\Incremental%20Power\IFPC%20Incremental%20PowerJULY%20(UBS)%20fina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intranet/Contract%20Management/Settlement%20System/Imputed%20Net%20Revenues%20Mode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s"/>
      <sheetName val="daily gas prices "/>
      <sheetName val="Heat, O&amp;M rates"/>
      <sheetName val="ANCO"/>
      <sheetName val="Calc"/>
      <sheetName val="fx"/>
    </sheetNames>
    <sheetDataSet>
      <sheetData sheetId="0"/>
      <sheetData sheetId="1"/>
      <sheetData sheetId="2" refreshError="1">
        <row r="2">
          <cell r="A2">
            <v>1</v>
          </cell>
        </row>
        <row r="3">
          <cell r="A3">
            <v>2</v>
          </cell>
        </row>
        <row r="4">
          <cell r="A4">
            <v>3</v>
          </cell>
        </row>
        <row r="5">
          <cell r="A5">
            <v>4</v>
          </cell>
        </row>
        <row r="6">
          <cell r="A6">
            <v>5</v>
          </cell>
        </row>
        <row r="7">
          <cell r="A7">
            <v>6</v>
          </cell>
          <cell r="B7">
            <v>10.6</v>
          </cell>
          <cell r="C7">
            <v>1.18</v>
          </cell>
        </row>
        <row r="8">
          <cell r="A8">
            <v>7</v>
          </cell>
          <cell r="B8">
            <v>10.6</v>
          </cell>
          <cell r="C8">
            <v>1.21</v>
          </cell>
        </row>
        <row r="9">
          <cell r="A9">
            <v>8</v>
          </cell>
          <cell r="B9">
            <v>10</v>
          </cell>
          <cell r="C9">
            <v>1.58</v>
          </cell>
        </row>
        <row r="10">
          <cell r="A10">
            <v>9</v>
          </cell>
          <cell r="B10">
            <v>10.1</v>
          </cell>
          <cell r="C10">
            <v>1.53</v>
          </cell>
        </row>
        <row r="11">
          <cell r="A11">
            <v>10</v>
          </cell>
          <cell r="B11">
            <v>9.1999999999999993</v>
          </cell>
          <cell r="C11">
            <v>2.13</v>
          </cell>
        </row>
        <row r="12">
          <cell r="A12">
            <v>11</v>
          </cell>
          <cell r="B12">
            <v>10.3</v>
          </cell>
          <cell r="C12">
            <v>1.4</v>
          </cell>
        </row>
        <row r="13">
          <cell r="A13">
            <v>12</v>
          </cell>
          <cell r="B13">
            <v>12.3</v>
          </cell>
          <cell r="C13">
            <v>0</v>
          </cell>
        </row>
      </sheetData>
      <sheetData sheetId="3" refreshError="1">
        <row r="3">
          <cell r="A3">
            <v>1</v>
          </cell>
          <cell r="B3">
            <v>95.9</v>
          </cell>
          <cell r="C3">
            <v>100.69500000000001</v>
          </cell>
          <cell r="D3">
            <v>96.8</v>
          </cell>
        </row>
        <row r="4">
          <cell r="A4">
            <v>2</v>
          </cell>
          <cell r="B4">
            <v>93.2</v>
          </cell>
          <cell r="C4">
            <v>97.860000000000014</v>
          </cell>
          <cell r="D4">
            <v>94.6</v>
          </cell>
        </row>
        <row r="5">
          <cell r="A5">
            <v>3</v>
          </cell>
          <cell r="B5">
            <v>90</v>
          </cell>
          <cell r="C5">
            <v>94.5</v>
          </cell>
          <cell r="D5">
            <v>92.2</v>
          </cell>
        </row>
        <row r="6">
          <cell r="A6">
            <v>4</v>
          </cell>
          <cell r="B6">
            <v>84.5</v>
          </cell>
          <cell r="C6">
            <v>88.725000000000009</v>
          </cell>
          <cell r="D6">
            <v>86.5</v>
          </cell>
        </row>
        <row r="7">
          <cell r="A7">
            <v>5</v>
          </cell>
          <cell r="B7">
            <v>80.099999999999994</v>
          </cell>
          <cell r="C7">
            <v>84.105000000000004</v>
          </cell>
          <cell r="D7">
            <v>82.3</v>
          </cell>
        </row>
        <row r="8">
          <cell r="A8">
            <v>6</v>
          </cell>
          <cell r="B8">
            <v>76.599999999999994</v>
          </cell>
          <cell r="C8">
            <v>80.429999999999993</v>
          </cell>
          <cell r="D8">
            <v>79</v>
          </cell>
        </row>
        <row r="9">
          <cell r="A9">
            <v>7</v>
          </cell>
          <cell r="B9">
            <v>74.2</v>
          </cell>
          <cell r="C9">
            <v>77.910000000000011</v>
          </cell>
          <cell r="D9">
            <v>76.599999999999994</v>
          </cell>
        </row>
        <row r="10">
          <cell r="A10">
            <v>8</v>
          </cell>
          <cell r="B10">
            <v>75</v>
          </cell>
          <cell r="C10">
            <v>78.75</v>
          </cell>
          <cell r="D10">
            <v>77.2</v>
          </cell>
        </row>
        <row r="11">
          <cell r="A11">
            <v>9</v>
          </cell>
          <cell r="B11">
            <v>78.7</v>
          </cell>
          <cell r="C11">
            <v>82.635000000000005</v>
          </cell>
          <cell r="D11">
            <v>80.2</v>
          </cell>
        </row>
        <row r="12">
          <cell r="A12">
            <v>10</v>
          </cell>
          <cell r="B12">
            <v>82.5</v>
          </cell>
          <cell r="C12">
            <v>86.625</v>
          </cell>
          <cell r="D12">
            <v>84.9</v>
          </cell>
        </row>
        <row r="13">
          <cell r="A13">
            <v>11</v>
          </cell>
          <cell r="B13">
            <v>87.9</v>
          </cell>
          <cell r="C13">
            <v>92.295000000000016</v>
          </cell>
          <cell r="D13">
            <v>88.5</v>
          </cell>
        </row>
        <row r="14">
          <cell r="A14">
            <v>12</v>
          </cell>
          <cell r="B14">
            <v>93.5</v>
          </cell>
          <cell r="C14">
            <v>98.174999999999997</v>
          </cell>
          <cell r="D14">
            <v>94.1</v>
          </cell>
        </row>
      </sheetData>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ds&amp;Assumptions"/>
      <sheetName val="Hourly Prices &amp; Daily Summaries"/>
      <sheetName val="Summary Gas Projects"/>
      <sheetName val="Summary Non-Gas Projects"/>
      <sheetName val="Summary DR Projects"/>
      <sheetName val="CAD-US Exchange Rate"/>
      <sheetName val="Dawn Gas Index"/>
      <sheetName val="Sheet1"/>
    </sheetNames>
    <sheetDataSet>
      <sheetData sheetId="0" refreshError="1"/>
      <sheetData sheetId="1" refreshError="1"/>
      <sheetData sheetId="2" refreshError="1"/>
      <sheetData sheetId="3" refreshError="1"/>
      <sheetData sheetId="4" refreshError="1"/>
      <sheetData sheetId="5" refreshError="1">
        <row r="4">
          <cell r="B4">
            <v>37469</v>
          </cell>
          <cell r="C4">
            <v>0.63175184787415506</v>
          </cell>
        </row>
        <row r="5">
          <cell r="B5">
            <v>37470</v>
          </cell>
          <cell r="C5">
            <v>0.63079543304106478</v>
          </cell>
        </row>
        <row r="6">
          <cell r="B6">
            <v>37471</v>
          </cell>
          <cell r="C6">
            <v>0.63079543304106478</v>
          </cell>
        </row>
        <row r="7">
          <cell r="B7">
            <v>37472</v>
          </cell>
          <cell r="C7">
            <v>0.63079543304106478</v>
          </cell>
        </row>
        <row r="8">
          <cell r="B8">
            <v>37473</v>
          </cell>
          <cell r="C8">
            <v>0.63079543304106478</v>
          </cell>
        </row>
        <row r="9">
          <cell r="B9">
            <v>37474</v>
          </cell>
          <cell r="C9">
            <v>0.63111391606184919</v>
          </cell>
        </row>
        <row r="10">
          <cell r="B10">
            <v>37475</v>
          </cell>
          <cell r="C10">
            <v>0.6340752013188764</v>
          </cell>
        </row>
        <row r="11">
          <cell r="B11">
            <v>37476</v>
          </cell>
          <cell r="C11">
            <v>0.63307166371233226</v>
          </cell>
        </row>
        <row r="12">
          <cell r="B12">
            <v>37477</v>
          </cell>
          <cell r="C12">
            <v>0.63524329818320413</v>
          </cell>
        </row>
        <row r="13">
          <cell r="B13">
            <v>37478</v>
          </cell>
          <cell r="C13">
            <v>0.63524329818320413</v>
          </cell>
        </row>
        <row r="14">
          <cell r="B14">
            <v>37479</v>
          </cell>
          <cell r="C14">
            <v>0.63524329818320413</v>
          </cell>
        </row>
        <row r="15">
          <cell r="B15">
            <v>37480</v>
          </cell>
          <cell r="C15">
            <v>0.63528365415157861</v>
          </cell>
        </row>
        <row r="16">
          <cell r="B16">
            <v>37481</v>
          </cell>
          <cell r="C16">
            <v>0.63914099450338746</v>
          </cell>
        </row>
        <row r="17">
          <cell r="B17">
            <v>37482</v>
          </cell>
          <cell r="C17">
            <v>0.63959066197633518</v>
          </cell>
        </row>
        <row r="18">
          <cell r="B18">
            <v>37483</v>
          </cell>
          <cell r="C18">
            <v>0.6408202499198975</v>
          </cell>
        </row>
        <row r="19">
          <cell r="B19">
            <v>37484</v>
          </cell>
          <cell r="C19">
            <v>0.6408202499198975</v>
          </cell>
        </row>
        <row r="20">
          <cell r="B20">
            <v>37485</v>
          </cell>
          <cell r="C20">
            <v>0.6408202499198975</v>
          </cell>
        </row>
        <row r="21">
          <cell r="B21">
            <v>37486</v>
          </cell>
          <cell r="C21">
            <v>0.6408202499198975</v>
          </cell>
        </row>
        <row r="22">
          <cell r="B22">
            <v>37487</v>
          </cell>
          <cell r="C22">
            <v>0.63544512931308372</v>
          </cell>
        </row>
        <row r="23">
          <cell r="B23">
            <v>37488</v>
          </cell>
          <cell r="C23">
            <v>0.63832503510787697</v>
          </cell>
        </row>
        <row r="24">
          <cell r="B24">
            <v>37489</v>
          </cell>
          <cell r="C24">
            <v>0.6420133538777606</v>
          </cell>
        </row>
        <row r="25">
          <cell r="B25">
            <v>37490</v>
          </cell>
          <cell r="C25">
            <v>0.64102564102564097</v>
          </cell>
        </row>
        <row r="26">
          <cell r="B26">
            <v>37491</v>
          </cell>
          <cell r="C26">
            <v>0.6421782686873877</v>
          </cell>
        </row>
        <row r="27">
          <cell r="B27">
            <v>37492</v>
          </cell>
          <cell r="C27">
            <v>0.6421782686873877</v>
          </cell>
        </row>
        <row r="28">
          <cell r="B28">
            <v>37493</v>
          </cell>
          <cell r="C28">
            <v>0.6421782686873877</v>
          </cell>
        </row>
        <row r="29">
          <cell r="B29">
            <v>37494</v>
          </cell>
          <cell r="C29">
            <v>0.64296277245547484</v>
          </cell>
        </row>
        <row r="30">
          <cell r="B30">
            <v>37495</v>
          </cell>
          <cell r="C30">
            <v>0.64358347277641903</v>
          </cell>
        </row>
        <row r="31">
          <cell r="B31">
            <v>37496</v>
          </cell>
          <cell r="C31">
            <v>0.64123116383456236</v>
          </cell>
        </row>
        <row r="32">
          <cell r="B32">
            <v>37497</v>
          </cell>
          <cell r="C32">
            <v>0.64188972334552918</v>
          </cell>
        </row>
        <row r="33">
          <cell r="B33">
            <v>37498</v>
          </cell>
          <cell r="C33">
            <v>0.64151911726969468</v>
          </cell>
        </row>
        <row r="34">
          <cell r="B34">
            <v>37499</v>
          </cell>
          <cell r="C34">
            <v>0.64151911726969468</v>
          </cell>
        </row>
        <row r="35">
          <cell r="B35">
            <v>37500</v>
          </cell>
          <cell r="C35">
            <v>0.64151911726969468</v>
          </cell>
        </row>
        <row r="36">
          <cell r="B36">
            <v>37501</v>
          </cell>
          <cell r="C36">
            <v>0.64151911726969468</v>
          </cell>
        </row>
        <row r="37">
          <cell r="B37">
            <v>37502</v>
          </cell>
          <cell r="C37">
            <v>0.64416387528987373</v>
          </cell>
        </row>
        <row r="38">
          <cell r="B38">
            <v>37503</v>
          </cell>
          <cell r="C38">
            <v>0.63808065339458908</v>
          </cell>
        </row>
        <row r="39">
          <cell r="B39">
            <v>37504</v>
          </cell>
          <cell r="C39">
            <v>0.63617278452827786</v>
          </cell>
        </row>
        <row r="40">
          <cell r="B40">
            <v>37505</v>
          </cell>
          <cell r="C40">
            <v>0.64106673504711842</v>
          </cell>
        </row>
        <row r="41">
          <cell r="B41">
            <v>37506</v>
          </cell>
          <cell r="C41">
            <v>0.64106673504711842</v>
          </cell>
        </row>
        <row r="42">
          <cell r="B42">
            <v>37507</v>
          </cell>
          <cell r="C42">
            <v>0.64106673504711842</v>
          </cell>
        </row>
        <row r="43">
          <cell r="B43">
            <v>37508</v>
          </cell>
          <cell r="C43">
            <v>0.63950885719767214</v>
          </cell>
        </row>
        <row r="44">
          <cell r="B44">
            <v>37509</v>
          </cell>
          <cell r="C44">
            <v>0.63580874872838256</v>
          </cell>
        </row>
        <row r="45">
          <cell r="B45">
            <v>37510</v>
          </cell>
          <cell r="C45">
            <v>0.63259109311740891</v>
          </cell>
        </row>
        <row r="46">
          <cell r="B46">
            <v>37511</v>
          </cell>
          <cell r="C46">
            <v>0.63039778099981081</v>
          </cell>
        </row>
        <row r="47">
          <cell r="B47">
            <v>37512</v>
          </cell>
          <cell r="C47">
            <v>0.63211125158027814</v>
          </cell>
        </row>
        <row r="48">
          <cell r="B48">
            <v>37513</v>
          </cell>
          <cell r="C48">
            <v>0.63211125158027814</v>
          </cell>
        </row>
        <row r="49">
          <cell r="B49">
            <v>37514</v>
          </cell>
          <cell r="C49">
            <v>0.63211125158027814</v>
          </cell>
        </row>
        <row r="50">
          <cell r="B50">
            <v>37515</v>
          </cell>
          <cell r="C50">
            <v>0.63207129764237402</v>
          </cell>
        </row>
        <row r="51">
          <cell r="B51">
            <v>37516</v>
          </cell>
          <cell r="C51">
            <v>0.63211125158027814</v>
          </cell>
        </row>
        <row r="52">
          <cell r="B52">
            <v>37517</v>
          </cell>
          <cell r="C52">
            <v>0.63363325307312124</v>
          </cell>
        </row>
        <row r="53">
          <cell r="B53">
            <v>37518</v>
          </cell>
          <cell r="C53">
            <v>0.63544512931308372</v>
          </cell>
        </row>
        <row r="54">
          <cell r="B54">
            <v>37519</v>
          </cell>
          <cell r="C54">
            <v>0.63528365415157861</v>
          </cell>
        </row>
        <row r="55">
          <cell r="B55">
            <v>37520</v>
          </cell>
          <cell r="C55">
            <v>0.63528365415157861</v>
          </cell>
        </row>
        <row r="56">
          <cell r="B56">
            <v>37521</v>
          </cell>
          <cell r="C56">
            <v>0.63528365415157861</v>
          </cell>
        </row>
        <row r="57">
          <cell r="B57">
            <v>37522</v>
          </cell>
          <cell r="C57">
            <v>0.63191153238546605</v>
          </cell>
        </row>
        <row r="58">
          <cell r="B58">
            <v>37523</v>
          </cell>
          <cell r="C58">
            <v>0.63000063000063</v>
          </cell>
        </row>
        <row r="59">
          <cell r="B59">
            <v>37524</v>
          </cell>
          <cell r="C59">
            <v>0.63295145262358377</v>
          </cell>
        </row>
        <row r="60">
          <cell r="B60">
            <v>37525</v>
          </cell>
          <cell r="C60">
            <v>0.63463857333248708</v>
          </cell>
        </row>
        <row r="61">
          <cell r="B61">
            <v>37526</v>
          </cell>
          <cell r="C61">
            <v>0.63399480124262986</v>
          </cell>
        </row>
        <row r="62">
          <cell r="B62">
            <v>37527</v>
          </cell>
          <cell r="C62">
            <v>0.63399480124262986</v>
          </cell>
        </row>
        <row r="63">
          <cell r="B63">
            <v>37528</v>
          </cell>
          <cell r="C63">
            <v>0.63399480124262986</v>
          </cell>
        </row>
        <row r="64">
          <cell r="B64">
            <v>37529</v>
          </cell>
          <cell r="C64">
            <v>0.63004032258064513</v>
          </cell>
        </row>
        <row r="65">
          <cell r="B65">
            <v>37530</v>
          </cell>
          <cell r="C65">
            <v>0.63243106501391355</v>
          </cell>
        </row>
        <row r="66">
          <cell r="B66">
            <v>37531</v>
          </cell>
          <cell r="C66">
            <v>0.63015943033587496</v>
          </cell>
        </row>
        <row r="67">
          <cell r="B67">
            <v>37532</v>
          </cell>
          <cell r="C67">
            <v>0.62814070351758788</v>
          </cell>
        </row>
        <row r="68">
          <cell r="B68">
            <v>37533</v>
          </cell>
          <cell r="C68">
            <v>0.63399480124262986</v>
          </cell>
        </row>
        <row r="69">
          <cell r="B69">
            <v>37534</v>
          </cell>
          <cell r="C69">
            <v>0.63399480124262986</v>
          </cell>
        </row>
        <row r="70">
          <cell r="B70">
            <v>37535</v>
          </cell>
          <cell r="C70">
            <v>0.63399480124262986</v>
          </cell>
        </row>
        <row r="71">
          <cell r="B71">
            <v>37536</v>
          </cell>
          <cell r="C71">
            <v>0.62703787308753445</v>
          </cell>
        </row>
        <row r="72">
          <cell r="B72">
            <v>37537</v>
          </cell>
          <cell r="C72">
            <v>0.62648790878336047</v>
          </cell>
        </row>
        <row r="73">
          <cell r="B73">
            <v>37538</v>
          </cell>
          <cell r="C73">
            <v>0.62578222778473092</v>
          </cell>
        </row>
        <row r="74">
          <cell r="B74">
            <v>37539</v>
          </cell>
          <cell r="C74">
            <v>0.6288517167651867</v>
          </cell>
        </row>
        <row r="75">
          <cell r="B75">
            <v>37540</v>
          </cell>
          <cell r="C75">
            <v>0.63015943033587496</v>
          </cell>
        </row>
        <row r="76">
          <cell r="B76">
            <v>37541</v>
          </cell>
          <cell r="C76">
            <v>0.63015943033587496</v>
          </cell>
        </row>
        <row r="77">
          <cell r="B77">
            <v>37542</v>
          </cell>
          <cell r="C77">
            <v>0.63015943033587496</v>
          </cell>
        </row>
        <row r="78">
          <cell r="B78">
            <v>37543</v>
          </cell>
          <cell r="C78">
            <v>0.63015943033587496</v>
          </cell>
        </row>
        <row r="79">
          <cell r="B79">
            <v>37544</v>
          </cell>
          <cell r="C79">
            <v>0.63047727129436981</v>
          </cell>
        </row>
        <row r="80">
          <cell r="B80">
            <v>37545</v>
          </cell>
          <cell r="C80">
            <v>0.63135298945640506</v>
          </cell>
        </row>
        <row r="81">
          <cell r="B81">
            <v>37546</v>
          </cell>
          <cell r="C81">
            <v>0.63653723742838964</v>
          </cell>
        </row>
        <row r="82">
          <cell r="B82">
            <v>37547</v>
          </cell>
          <cell r="C82">
            <v>0.63556628956400152</v>
          </cell>
        </row>
        <row r="83">
          <cell r="B83">
            <v>37548</v>
          </cell>
          <cell r="C83">
            <v>0.63556628956400152</v>
          </cell>
        </row>
        <row r="84">
          <cell r="B84">
            <v>37549</v>
          </cell>
          <cell r="C84">
            <v>0.63556628956400152</v>
          </cell>
        </row>
        <row r="85">
          <cell r="B85">
            <v>37550</v>
          </cell>
          <cell r="C85">
            <v>0.63967248768630469</v>
          </cell>
        </row>
        <row r="86">
          <cell r="B86">
            <v>37551</v>
          </cell>
          <cell r="C86">
            <v>0.63726739739994909</v>
          </cell>
        </row>
        <row r="87">
          <cell r="B87">
            <v>37552</v>
          </cell>
          <cell r="C87">
            <v>0.63848806027327287</v>
          </cell>
        </row>
        <row r="88">
          <cell r="B88">
            <v>37553</v>
          </cell>
          <cell r="C88">
            <v>0.63897763578274758</v>
          </cell>
        </row>
        <row r="89">
          <cell r="B89">
            <v>37554</v>
          </cell>
          <cell r="C89">
            <v>0.63791783618269959</v>
          </cell>
        </row>
        <row r="90">
          <cell r="B90">
            <v>37555</v>
          </cell>
          <cell r="C90">
            <v>0.63791783618269959</v>
          </cell>
        </row>
        <row r="91">
          <cell r="B91">
            <v>37556</v>
          </cell>
          <cell r="C91">
            <v>0.63791783618269959</v>
          </cell>
        </row>
        <row r="92">
          <cell r="B92">
            <v>37557</v>
          </cell>
          <cell r="C92">
            <v>0.64172495668356544</v>
          </cell>
        </row>
        <row r="93">
          <cell r="B93">
            <v>37558</v>
          </cell>
          <cell r="C93">
            <v>0.63991809048441806</v>
          </cell>
        </row>
        <row r="94">
          <cell r="B94">
            <v>37559</v>
          </cell>
          <cell r="C94">
            <v>0.63852882957665535</v>
          </cell>
        </row>
        <row r="95">
          <cell r="B95">
            <v>37560</v>
          </cell>
          <cell r="C95">
            <v>0.6420545746388443</v>
          </cell>
        </row>
        <row r="96">
          <cell r="B96">
            <v>37561</v>
          </cell>
          <cell r="C96">
            <v>0.63791783618269959</v>
          </cell>
        </row>
        <row r="97">
          <cell r="B97">
            <v>37562</v>
          </cell>
          <cell r="C97">
            <v>0.63791783618269959</v>
          </cell>
        </row>
        <row r="98">
          <cell r="B98">
            <v>37563</v>
          </cell>
          <cell r="C98">
            <v>0.63791783618269959</v>
          </cell>
        </row>
        <row r="99">
          <cell r="B99">
            <v>37564</v>
          </cell>
          <cell r="C99">
            <v>0.64337643955478352</v>
          </cell>
        </row>
        <row r="100">
          <cell r="B100">
            <v>37565</v>
          </cell>
          <cell r="C100">
            <v>0.64238453138048435</v>
          </cell>
        </row>
        <row r="101">
          <cell r="B101">
            <v>37566</v>
          </cell>
          <cell r="C101">
            <v>0.64358347277641903</v>
          </cell>
        </row>
        <row r="102">
          <cell r="B102">
            <v>37567</v>
          </cell>
          <cell r="C102">
            <v>0.64226075786769432</v>
          </cell>
        </row>
        <row r="103">
          <cell r="B103">
            <v>37568</v>
          </cell>
          <cell r="C103">
            <v>0.6391818472355385</v>
          </cell>
        </row>
        <row r="104">
          <cell r="B104">
            <v>37569</v>
          </cell>
          <cell r="C104">
            <v>0.6391818472355385</v>
          </cell>
        </row>
        <row r="105">
          <cell r="B105">
            <v>37570</v>
          </cell>
          <cell r="C105">
            <v>0.6391818472355385</v>
          </cell>
        </row>
        <row r="106">
          <cell r="B106">
            <v>37571</v>
          </cell>
          <cell r="C106">
            <v>0.6391818472355385</v>
          </cell>
        </row>
        <row r="107">
          <cell r="B107">
            <v>37572</v>
          </cell>
          <cell r="C107">
            <v>0.6338742393509128</v>
          </cell>
        </row>
        <row r="108">
          <cell r="B108">
            <v>37573</v>
          </cell>
          <cell r="C108">
            <v>0.63500127000254003</v>
          </cell>
        </row>
        <row r="109">
          <cell r="B109">
            <v>37574</v>
          </cell>
          <cell r="C109">
            <v>0.63492063492063489</v>
          </cell>
        </row>
        <row r="110">
          <cell r="B110">
            <v>37575</v>
          </cell>
          <cell r="C110">
            <v>0.63119358707315532</v>
          </cell>
        </row>
        <row r="111">
          <cell r="B111">
            <v>37576</v>
          </cell>
          <cell r="C111">
            <v>0.63119358707315532</v>
          </cell>
        </row>
        <row r="112">
          <cell r="B112">
            <v>37577</v>
          </cell>
          <cell r="C112">
            <v>0.63119358707315532</v>
          </cell>
        </row>
        <row r="113">
          <cell r="B113">
            <v>37578</v>
          </cell>
          <cell r="C113">
            <v>0.62873310279786232</v>
          </cell>
        </row>
        <row r="114">
          <cell r="B114">
            <v>37579</v>
          </cell>
          <cell r="C114">
            <v>0.63115374905326938</v>
          </cell>
        </row>
        <row r="115">
          <cell r="B115">
            <v>37580</v>
          </cell>
          <cell r="C115">
            <v>0.63059654433093704</v>
          </cell>
        </row>
        <row r="116">
          <cell r="B116">
            <v>37581</v>
          </cell>
          <cell r="C116">
            <v>0.63379389022689814</v>
          </cell>
        </row>
        <row r="117">
          <cell r="B117">
            <v>37582</v>
          </cell>
          <cell r="C117">
            <v>0.63367340472720357</v>
          </cell>
        </row>
        <row r="118">
          <cell r="B118">
            <v>37583</v>
          </cell>
          <cell r="C118">
            <v>0.63367340472720357</v>
          </cell>
        </row>
        <row r="119">
          <cell r="B119">
            <v>37584</v>
          </cell>
          <cell r="C119">
            <v>0.63367340472720357</v>
          </cell>
        </row>
        <row r="120">
          <cell r="B120">
            <v>37585</v>
          </cell>
          <cell r="C120">
            <v>0.63544512931308372</v>
          </cell>
        </row>
        <row r="121">
          <cell r="B121">
            <v>37586</v>
          </cell>
          <cell r="C121">
            <v>0.63463857333248708</v>
          </cell>
        </row>
        <row r="122">
          <cell r="B122">
            <v>37587</v>
          </cell>
          <cell r="C122">
            <v>0.63576832602199762</v>
          </cell>
        </row>
        <row r="123">
          <cell r="B123">
            <v>37588</v>
          </cell>
          <cell r="C123">
            <v>0.63576832602199762</v>
          </cell>
        </row>
        <row r="124">
          <cell r="B124">
            <v>37589</v>
          </cell>
          <cell r="C124">
            <v>0.63576832602199762</v>
          </cell>
        </row>
        <row r="125">
          <cell r="B125">
            <v>37590</v>
          </cell>
          <cell r="C125">
            <v>0.63576832602199762</v>
          </cell>
        </row>
        <row r="126">
          <cell r="B126">
            <v>37591</v>
          </cell>
          <cell r="C126">
            <v>0.63576832602199762</v>
          </cell>
        </row>
        <row r="127">
          <cell r="B127">
            <v>37592</v>
          </cell>
          <cell r="C127">
            <v>0.64254963695945511</v>
          </cell>
        </row>
        <row r="128">
          <cell r="B128">
            <v>37593</v>
          </cell>
          <cell r="C128">
            <v>0.64226075786769432</v>
          </cell>
        </row>
        <row r="129">
          <cell r="B129">
            <v>37594</v>
          </cell>
          <cell r="C129">
            <v>0.64098455227229023</v>
          </cell>
        </row>
        <row r="130">
          <cell r="B130">
            <v>37595</v>
          </cell>
          <cell r="C130">
            <v>0.64040986231187957</v>
          </cell>
        </row>
        <row r="131">
          <cell r="B131">
            <v>37596</v>
          </cell>
          <cell r="C131">
            <v>0.63869195886823782</v>
          </cell>
        </row>
        <row r="132">
          <cell r="B132">
            <v>37597</v>
          </cell>
          <cell r="C132">
            <v>0.63869195886823782</v>
          </cell>
        </row>
        <row r="133">
          <cell r="B133">
            <v>37598</v>
          </cell>
          <cell r="C133">
            <v>0.63869195886823782</v>
          </cell>
        </row>
        <row r="134">
          <cell r="B134">
            <v>37599</v>
          </cell>
          <cell r="C134">
            <v>0.64</v>
          </cell>
        </row>
        <row r="135">
          <cell r="B135">
            <v>37600</v>
          </cell>
          <cell r="C135">
            <v>0.64077918749199025</v>
          </cell>
        </row>
        <row r="136">
          <cell r="B136">
            <v>37601</v>
          </cell>
          <cell r="C136">
            <v>0.64283877603497042</v>
          </cell>
        </row>
        <row r="137">
          <cell r="B137">
            <v>37602</v>
          </cell>
          <cell r="C137">
            <v>0.64333504889346371</v>
          </cell>
        </row>
        <row r="138">
          <cell r="B138">
            <v>37603</v>
          </cell>
          <cell r="C138">
            <v>0.64065603177653918</v>
          </cell>
        </row>
        <row r="139">
          <cell r="B139">
            <v>37604</v>
          </cell>
          <cell r="C139">
            <v>0.64065603177653918</v>
          </cell>
        </row>
        <row r="140">
          <cell r="B140">
            <v>37605</v>
          </cell>
          <cell r="C140">
            <v>0.64065603177653918</v>
          </cell>
        </row>
        <row r="141">
          <cell r="B141">
            <v>37606</v>
          </cell>
          <cell r="C141">
            <v>0.64053292339226242</v>
          </cell>
        </row>
        <row r="142">
          <cell r="B142">
            <v>37607</v>
          </cell>
          <cell r="C142">
            <v>0.64566115702479343</v>
          </cell>
        </row>
        <row r="143">
          <cell r="B143">
            <v>37608</v>
          </cell>
          <cell r="C143">
            <v>0.64424687540265424</v>
          </cell>
        </row>
        <row r="144">
          <cell r="B144">
            <v>37609</v>
          </cell>
          <cell r="C144">
            <v>0.64395646854272648</v>
          </cell>
        </row>
        <row r="145">
          <cell r="B145">
            <v>37610</v>
          </cell>
          <cell r="C145">
            <v>0.64528618442279151</v>
          </cell>
        </row>
        <row r="146">
          <cell r="B146">
            <v>37611</v>
          </cell>
          <cell r="C146">
            <v>0.64528618442279151</v>
          </cell>
        </row>
        <row r="147">
          <cell r="B147">
            <v>37612</v>
          </cell>
          <cell r="C147">
            <v>0.64528618442279151</v>
          </cell>
        </row>
        <row r="148">
          <cell r="B148">
            <v>37613</v>
          </cell>
          <cell r="C148">
            <v>0.64428838348044581</v>
          </cell>
        </row>
        <row r="149">
          <cell r="B149">
            <v>37614</v>
          </cell>
          <cell r="C149">
            <v>0.64428838348044581</v>
          </cell>
        </row>
        <row r="150">
          <cell r="B150">
            <v>37615</v>
          </cell>
          <cell r="C150">
            <v>0.64428838348044581</v>
          </cell>
        </row>
        <row r="151">
          <cell r="B151">
            <v>37616</v>
          </cell>
          <cell r="C151">
            <v>0.64428838348044581</v>
          </cell>
        </row>
        <row r="152">
          <cell r="B152">
            <v>37617</v>
          </cell>
          <cell r="C152">
            <v>0.63714558776680474</v>
          </cell>
        </row>
        <row r="153">
          <cell r="B153">
            <v>37618</v>
          </cell>
          <cell r="C153">
            <v>0.63714558776680474</v>
          </cell>
        </row>
        <row r="154">
          <cell r="B154">
            <v>37619</v>
          </cell>
          <cell r="C154">
            <v>0.63714558776680474</v>
          </cell>
        </row>
        <row r="155">
          <cell r="B155">
            <v>37620</v>
          </cell>
          <cell r="C155">
            <v>0.63714558776680474</v>
          </cell>
        </row>
        <row r="156">
          <cell r="B156">
            <v>37621</v>
          </cell>
          <cell r="C156">
            <v>0.6338742393509128</v>
          </cell>
        </row>
        <row r="157">
          <cell r="B157">
            <v>37622</v>
          </cell>
          <cell r="C157">
            <v>0.6338742393509128</v>
          </cell>
        </row>
        <row r="158">
          <cell r="B158">
            <v>37623</v>
          </cell>
          <cell r="C158">
            <v>0.63808065339458908</v>
          </cell>
        </row>
        <row r="159">
          <cell r="B159">
            <v>37624</v>
          </cell>
          <cell r="C159">
            <v>0.6391818472355385</v>
          </cell>
        </row>
        <row r="160">
          <cell r="B160">
            <v>37625</v>
          </cell>
          <cell r="C160">
            <v>0.6391818472355385</v>
          </cell>
        </row>
        <row r="161">
          <cell r="B161">
            <v>37626</v>
          </cell>
          <cell r="C161">
            <v>0.6391818472355385</v>
          </cell>
        </row>
        <row r="162">
          <cell r="B162">
            <v>37627</v>
          </cell>
          <cell r="C162">
            <v>0.64131340986340024</v>
          </cell>
        </row>
        <row r="163">
          <cell r="B163">
            <v>37628</v>
          </cell>
          <cell r="C163">
            <v>0.64</v>
          </cell>
        </row>
        <row r="164">
          <cell r="B164">
            <v>37629</v>
          </cell>
          <cell r="C164">
            <v>0.64036885245901631</v>
          </cell>
        </row>
        <row r="165">
          <cell r="B165">
            <v>37630</v>
          </cell>
          <cell r="C165">
            <v>0.64457908985432522</v>
          </cell>
        </row>
        <row r="166">
          <cell r="B166">
            <v>37631</v>
          </cell>
          <cell r="C166">
            <v>0.64708166170570725</v>
          </cell>
        </row>
        <row r="167">
          <cell r="B167">
            <v>37632</v>
          </cell>
          <cell r="C167">
            <v>0.64708166170570725</v>
          </cell>
        </row>
        <row r="168">
          <cell r="B168">
            <v>37633</v>
          </cell>
          <cell r="C168">
            <v>0.64708166170570725</v>
          </cell>
        </row>
        <row r="169">
          <cell r="B169">
            <v>37634</v>
          </cell>
          <cell r="C169">
            <v>0.6487187804086928</v>
          </cell>
        </row>
        <row r="170">
          <cell r="B170">
            <v>37635</v>
          </cell>
          <cell r="C170">
            <v>0.64909775412177073</v>
          </cell>
        </row>
        <row r="171">
          <cell r="B171">
            <v>37636</v>
          </cell>
          <cell r="C171">
            <v>0.65070275897969809</v>
          </cell>
        </row>
        <row r="172">
          <cell r="B172">
            <v>37637</v>
          </cell>
          <cell r="C172">
            <v>0.6516356053694774</v>
          </cell>
        </row>
        <row r="173">
          <cell r="B173">
            <v>37638</v>
          </cell>
          <cell r="C173">
            <v>0.65133850061877152</v>
          </cell>
        </row>
        <row r="174">
          <cell r="B174">
            <v>37639</v>
          </cell>
          <cell r="C174">
            <v>0.65133850061877152</v>
          </cell>
        </row>
        <row r="175">
          <cell r="B175">
            <v>37640</v>
          </cell>
          <cell r="C175">
            <v>0.65133850061877152</v>
          </cell>
        </row>
        <row r="176">
          <cell r="B176">
            <v>37641</v>
          </cell>
          <cell r="C176">
            <v>0.65133850061877152</v>
          </cell>
        </row>
        <row r="177">
          <cell r="B177">
            <v>37642</v>
          </cell>
          <cell r="C177">
            <v>0.65121125293045057</v>
          </cell>
        </row>
        <row r="178">
          <cell r="B178">
            <v>37643</v>
          </cell>
          <cell r="C178">
            <v>0.65265631118652923</v>
          </cell>
        </row>
        <row r="179">
          <cell r="B179">
            <v>37644</v>
          </cell>
          <cell r="C179">
            <v>0.65295461965393398</v>
          </cell>
        </row>
        <row r="180">
          <cell r="B180">
            <v>37645</v>
          </cell>
          <cell r="C180">
            <v>0.65573770491803285</v>
          </cell>
        </row>
        <row r="181">
          <cell r="B181">
            <v>37646</v>
          </cell>
          <cell r="C181">
            <v>0.65573770491803285</v>
          </cell>
        </row>
        <row r="182">
          <cell r="B182">
            <v>37647</v>
          </cell>
          <cell r="C182">
            <v>0.6585879873551107</v>
          </cell>
        </row>
        <row r="183">
          <cell r="B183">
            <v>37648</v>
          </cell>
          <cell r="C183">
            <v>0.65586672788089462</v>
          </cell>
        </row>
        <row r="184">
          <cell r="B184">
            <v>37649</v>
          </cell>
          <cell r="C184">
            <v>0.65427898455901601</v>
          </cell>
        </row>
        <row r="185">
          <cell r="B185">
            <v>37650</v>
          </cell>
          <cell r="C185">
            <v>0.65690074229783879</v>
          </cell>
        </row>
        <row r="186">
          <cell r="B186">
            <v>37651</v>
          </cell>
          <cell r="C186">
            <v>0.65690074229783879</v>
          </cell>
        </row>
        <row r="187">
          <cell r="B187">
            <v>37652</v>
          </cell>
          <cell r="C187">
            <v>0.65724613867893522</v>
          </cell>
        </row>
        <row r="188">
          <cell r="B188">
            <v>37653</v>
          </cell>
          <cell r="C188">
            <v>0.65724613867893522</v>
          </cell>
        </row>
        <row r="189">
          <cell r="B189">
            <v>37654</v>
          </cell>
          <cell r="C189">
            <v>0.65724613867893522</v>
          </cell>
        </row>
        <row r="190">
          <cell r="B190">
            <v>37655</v>
          </cell>
          <cell r="C190">
            <v>0.65919578114700073</v>
          </cell>
        </row>
        <row r="191">
          <cell r="B191">
            <v>37656</v>
          </cell>
          <cell r="C191">
            <v>0.66019673862811123</v>
          </cell>
        </row>
        <row r="192">
          <cell r="B192">
            <v>37657</v>
          </cell>
          <cell r="C192">
            <v>0.65737575598211928</v>
          </cell>
        </row>
        <row r="193">
          <cell r="B193">
            <v>37658</v>
          </cell>
          <cell r="C193">
            <v>0.65910888478776686</v>
          </cell>
        </row>
        <row r="194">
          <cell r="B194">
            <v>37659</v>
          </cell>
          <cell r="C194">
            <v>0.65759189846781085</v>
          </cell>
        </row>
        <row r="195">
          <cell r="B195">
            <v>37660</v>
          </cell>
          <cell r="C195">
            <v>0.65759189846781085</v>
          </cell>
        </row>
        <row r="196">
          <cell r="B196">
            <v>37661</v>
          </cell>
          <cell r="C196">
            <v>0.65759189846781085</v>
          </cell>
        </row>
        <row r="197">
          <cell r="B197">
            <v>37662</v>
          </cell>
          <cell r="C197">
            <v>0.65372295221285215</v>
          </cell>
        </row>
        <row r="198">
          <cell r="B198">
            <v>37663</v>
          </cell>
          <cell r="C198">
            <v>0.65393669892754391</v>
          </cell>
        </row>
        <row r="199">
          <cell r="B199">
            <v>37664</v>
          </cell>
          <cell r="C199">
            <v>0.65393669892754391</v>
          </cell>
        </row>
        <row r="200">
          <cell r="B200">
            <v>37665</v>
          </cell>
          <cell r="C200">
            <v>0.65893516078017922</v>
          </cell>
        </row>
        <row r="201">
          <cell r="B201">
            <v>37666</v>
          </cell>
          <cell r="C201">
            <v>0.65655570875188762</v>
          </cell>
        </row>
        <row r="202">
          <cell r="B202">
            <v>37667</v>
          </cell>
          <cell r="C202">
            <v>0.65655570875188762</v>
          </cell>
        </row>
        <row r="203">
          <cell r="B203">
            <v>37668</v>
          </cell>
          <cell r="C203">
            <v>0.65655570875188762</v>
          </cell>
        </row>
        <row r="204">
          <cell r="B204">
            <v>37669</v>
          </cell>
          <cell r="C204">
            <v>0.65655570875188762</v>
          </cell>
        </row>
        <row r="205">
          <cell r="B205">
            <v>37670</v>
          </cell>
          <cell r="C205">
            <v>0.65919578114700073</v>
          </cell>
        </row>
        <row r="206">
          <cell r="B206">
            <v>37671</v>
          </cell>
          <cell r="C206">
            <v>0.6609822195782934</v>
          </cell>
        </row>
        <row r="207">
          <cell r="B207">
            <v>37672</v>
          </cell>
          <cell r="C207">
            <v>0.66445182724252494</v>
          </cell>
        </row>
        <row r="208">
          <cell r="B208">
            <v>37673</v>
          </cell>
          <cell r="C208">
            <v>0.66445182724252494</v>
          </cell>
        </row>
        <row r="209">
          <cell r="B209">
            <v>37674</v>
          </cell>
          <cell r="C209">
            <v>0.66445182724252494</v>
          </cell>
        </row>
        <row r="210">
          <cell r="B210">
            <v>37675</v>
          </cell>
          <cell r="C210">
            <v>0.66445182724252494</v>
          </cell>
        </row>
        <row r="211">
          <cell r="B211">
            <v>37676</v>
          </cell>
          <cell r="C211">
            <v>0.67033114358493096</v>
          </cell>
        </row>
        <row r="212">
          <cell r="B212">
            <v>37677</v>
          </cell>
          <cell r="C212">
            <v>0.66912010705921721</v>
          </cell>
        </row>
        <row r="213">
          <cell r="B213">
            <v>37678</v>
          </cell>
          <cell r="C213">
            <v>0.66889632107023411</v>
          </cell>
        </row>
        <row r="214">
          <cell r="B214">
            <v>37679</v>
          </cell>
          <cell r="C214">
            <v>0.6694336591243808</v>
          </cell>
        </row>
        <row r="215">
          <cell r="B215">
            <v>37680</v>
          </cell>
          <cell r="C215">
            <v>0.67385444743935308</v>
          </cell>
        </row>
        <row r="216">
          <cell r="B216">
            <v>37681</v>
          </cell>
          <cell r="C216">
            <v>0.67385444743935308</v>
          </cell>
        </row>
        <row r="217">
          <cell r="B217">
            <v>37682</v>
          </cell>
          <cell r="C217">
            <v>0.67385444743935308</v>
          </cell>
        </row>
        <row r="218">
          <cell r="B218">
            <v>37683</v>
          </cell>
          <cell r="C218">
            <v>0.67403612833647886</v>
          </cell>
        </row>
        <row r="219">
          <cell r="B219">
            <v>37684</v>
          </cell>
          <cell r="C219">
            <v>0.67622396537733298</v>
          </cell>
        </row>
        <row r="220">
          <cell r="B220">
            <v>37685</v>
          </cell>
          <cell r="C220">
            <v>0.68078153720471102</v>
          </cell>
        </row>
        <row r="221">
          <cell r="B221">
            <v>37686</v>
          </cell>
          <cell r="C221">
            <v>0.67999456004351966</v>
          </cell>
        </row>
        <row r="222">
          <cell r="B222">
            <v>37687</v>
          </cell>
          <cell r="C222">
            <v>0.68240753377917296</v>
          </cell>
        </row>
        <row r="223">
          <cell r="B223">
            <v>37688</v>
          </cell>
          <cell r="C223">
            <v>0.68240753377917296</v>
          </cell>
        </row>
        <row r="224">
          <cell r="B224">
            <v>37689</v>
          </cell>
          <cell r="C224">
            <v>0.68250068250068252</v>
          </cell>
        </row>
        <row r="225">
          <cell r="B225">
            <v>37690</v>
          </cell>
          <cell r="C225">
            <v>0.6793939805693322</v>
          </cell>
        </row>
        <row r="226">
          <cell r="B226">
            <v>37691</v>
          </cell>
          <cell r="C226">
            <v>0.67801206861482133</v>
          </cell>
        </row>
        <row r="227">
          <cell r="B227">
            <v>37692</v>
          </cell>
          <cell r="C227">
            <v>0.67380904251735063</v>
          </cell>
        </row>
        <row r="228">
          <cell r="B228">
            <v>37693</v>
          </cell>
          <cell r="C228">
            <v>0.67879446103719787</v>
          </cell>
        </row>
        <row r="229">
          <cell r="B229">
            <v>37694</v>
          </cell>
          <cell r="C229">
            <v>0.67879446103719787</v>
          </cell>
        </row>
        <row r="230">
          <cell r="B230">
            <v>37695</v>
          </cell>
          <cell r="C230">
            <v>0.67879446103719787</v>
          </cell>
        </row>
        <row r="231">
          <cell r="B231">
            <v>37696</v>
          </cell>
          <cell r="C231">
            <v>0.67879446103719787</v>
          </cell>
        </row>
        <row r="232">
          <cell r="B232">
            <v>37697</v>
          </cell>
          <cell r="C232">
            <v>0.67563002499831093</v>
          </cell>
        </row>
        <row r="233">
          <cell r="B233">
            <v>37698</v>
          </cell>
          <cell r="C233">
            <v>0.67824199674443841</v>
          </cell>
        </row>
        <row r="234">
          <cell r="B234">
            <v>37699</v>
          </cell>
          <cell r="C234">
            <v>0.67453625632377745</v>
          </cell>
        </row>
        <row r="235">
          <cell r="B235">
            <v>37700</v>
          </cell>
          <cell r="C235">
            <v>0.67512827437213063</v>
          </cell>
        </row>
        <row r="236">
          <cell r="B236">
            <v>37701</v>
          </cell>
          <cell r="C236">
            <v>0.66916488222698078</v>
          </cell>
        </row>
        <row r="237">
          <cell r="B237">
            <v>37702</v>
          </cell>
          <cell r="C237">
            <v>0.66916488222698078</v>
          </cell>
        </row>
        <row r="238">
          <cell r="B238">
            <v>37703</v>
          </cell>
          <cell r="C238">
            <v>0.66916488222698078</v>
          </cell>
        </row>
        <row r="239">
          <cell r="B239">
            <v>37704</v>
          </cell>
          <cell r="C239">
            <v>0.67563002499831093</v>
          </cell>
        </row>
        <row r="240">
          <cell r="B240">
            <v>37705</v>
          </cell>
          <cell r="C240">
            <v>0.6775067750677507</v>
          </cell>
        </row>
        <row r="241">
          <cell r="B241">
            <v>37706</v>
          </cell>
          <cell r="C241">
            <v>0.68064252654505852</v>
          </cell>
        </row>
        <row r="242">
          <cell r="B242">
            <v>37707</v>
          </cell>
          <cell r="C242">
            <v>0.68362045392398141</v>
          </cell>
        </row>
        <row r="243">
          <cell r="B243">
            <v>37708</v>
          </cell>
          <cell r="C243">
            <v>0.67934782608695654</v>
          </cell>
        </row>
        <row r="244">
          <cell r="B244">
            <v>37709</v>
          </cell>
          <cell r="C244">
            <v>0.67934782608695654</v>
          </cell>
        </row>
        <row r="245">
          <cell r="B245">
            <v>37710</v>
          </cell>
          <cell r="C245">
            <v>0.67934782608695654</v>
          </cell>
        </row>
        <row r="246">
          <cell r="B246">
            <v>37711</v>
          </cell>
          <cell r="C246">
            <v>0.68129172911840852</v>
          </cell>
        </row>
        <row r="247">
          <cell r="B247">
            <v>37712</v>
          </cell>
          <cell r="C247">
            <v>0.67842605156037994</v>
          </cell>
        </row>
        <row r="248">
          <cell r="B248">
            <v>37713</v>
          </cell>
          <cell r="C248">
            <v>0.68027210884353739</v>
          </cell>
        </row>
        <row r="249">
          <cell r="B249">
            <v>37714</v>
          </cell>
          <cell r="C249">
            <v>0.67865626060400408</v>
          </cell>
        </row>
        <row r="250">
          <cell r="B250">
            <v>37715</v>
          </cell>
          <cell r="C250">
            <v>0.67953248165262303</v>
          </cell>
        </row>
        <row r="251">
          <cell r="B251">
            <v>37716</v>
          </cell>
          <cell r="C251">
            <v>0.67953248165262303</v>
          </cell>
        </row>
        <row r="252">
          <cell r="B252">
            <v>37717</v>
          </cell>
          <cell r="C252">
            <v>0.67953248165262303</v>
          </cell>
        </row>
        <row r="253">
          <cell r="B253">
            <v>37718</v>
          </cell>
          <cell r="C253">
            <v>0.67636117686844777</v>
          </cell>
        </row>
        <row r="254">
          <cell r="B254">
            <v>37719</v>
          </cell>
          <cell r="C254">
            <v>0.68133814812291338</v>
          </cell>
        </row>
        <row r="255">
          <cell r="B255">
            <v>37720</v>
          </cell>
          <cell r="C255">
            <v>0.68166325835037489</v>
          </cell>
        </row>
        <row r="256">
          <cell r="B256">
            <v>37721</v>
          </cell>
          <cell r="C256">
            <v>0.68789984178303643</v>
          </cell>
        </row>
        <row r="257">
          <cell r="B257">
            <v>37722</v>
          </cell>
          <cell r="C257">
            <v>0.68799449604403162</v>
          </cell>
        </row>
        <row r="258">
          <cell r="B258">
            <v>37723</v>
          </cell>
          <cell r="C258">
            <v>0.68799449604403162</v>
          </cell>
        </row>
        <row r="259">
          <cell r="B259">
            <v>37724</v>
          </cell>
          <cell r="C259">
            <v>0.68799449604403162</v>
          </cell>
        </row>
        <row r="260">
          <cell r="B260">
            <v>37725</v>
          </cell>
          <cell r="C260">
            <v>0.68789984178303643</v>
          </cell>
        </row>
        <row r="261">
          <cell r="B261">
            <v>37726</v>
          </cell>
          <cell r="C261">
            <v>0.68975031038763968</v>
          </cell>
        </row>
        <row r="262">
          <cell r="B262">
            <v>37727</v>
          </cell>
          <cell r="C262">
            <v>0.68766332003850916</v>
          </cell>
        </row>
        <row r="263">
          <cell r="B263">
            <v>37728</v>
          </cell>
          <cell r="C263">
            <v>0.68884755803540676</v>
          </cell>
        </row>
        <row r="264">
          <cell r="B264">
            <v>37729</v>
          </cell>
          <cell r="C264">
            <v>0.68884755803540676</v>
          </cell>
        </row>
        <row r="265">
          <cell r="B265">
            <v>37730</v>
          </cell>
          <cell r="C265">
            <v>0.68884755803540676</v>
          </cell>
        </row>
        <row r="266">
          <cell r="B266">
            <v>37731</v>
          </cell>
          <cell r="C266">
            <v>0.68884755803540676</v>
          </cell>
        </row>
        <row r="267">
          <cell r="B267">
            <v>37732</v>
          </cell>
          <cell r="C267">
            <v>0.68761603520594106</v>
          </cell>
        </row>
        <row r="268">
          <cell r="B268">
            <v>37733</v>
          </cell>
          <cell r="C268">
            <v>0.69089401685781404</v>
          </cell>
        </row>
        <row r="269">
          <cell r="B269">
            <v>37734</v>
          </cell>
          <cell r="C269">
            <v>0.68908489525909589</v>
          </cell>
        </row>
        <row r="270">
          <cell r="B270">
            <v>37735</v>
          </cell>
          <cell r="C270">
            <v>0.68709633090559297</v>
          </cell>
        </row>
        <row r="271">
          <cell r="B271">
            <v>37736</v>
          </cell>
          <cell r="C271">
            <v>0.69056004419584283</v>
          </cell>
        </row>
        <row r="272">
          <cell r="B272">
            <v>37737</v>
          </cell>
          <cell r="C272">
            <v>0.69056004419584283</v>
          </cell>
        </row>
        <row r="273">
          <cell r="B273">
            <v>37738</v>
          </cell>
          <cell r="C273">
            <v>0.69056004419584283</v>
          </cell>
        </row>
        <row r="274">
          <cell r="B274">
            <v>37739</v>
          </cell>
          <cell r="C274">
            <v>0.69056004419584283</v>
          </cell>
        </row>
        <row r="275">
          <cell r="B275">
            <v>37740</v>
          </cell>
          <cell r="C275">
            <v>0.69056004419584283</v>
          </cell>
        </row>
        <row r="276">
          <cell r="B276">
            <v>37741</v>
          </cell>
          <cell r="C276">
            <v>0.69304872132510909</v>
          </cell>
        </row>
        <row r="277">
          <cell r="B277">
            <v>37742</v>
          </cell>
          <cell r="C277">
            <v>0.69304872132510909</v>
          </cell>
        </row>
        <row r="278">
          <cell r="B278">
            <v>37743</v>
          </cell>
          <cell r="C278">
            <v>0.69764197014092366</v>
          </cell>
        </row>
        <row r="279">
          <cell r="B279">
            <v>37744</v>
          </cell>
          <cell r="C279">
            <v>0.69764197014092366</v>
          </cell>
        </row>
        <row r="280">
          <cell r="B280">
            <v>37745</v>
          </cell>
          <cell r="C280">
            <v>0.70437416355568083</v>
          </cell>
        </row>
        <row r="281">
          <cell r="B281">
            <v>37746</v>
          </cell>
          <cell r="C281">
            <v>0.70472163495419304</v>
          </cell>
        </row>
        <row r="282">
          <cell r="B282">
            <v>37747</v>
          </cell>
          <cell r="C282">
            <v>0.70472163495419304</v>
          </cell>
        </row>
        <row r="283">
          <cell r="B283">
            <v>37748</v>
          </cell>
          <cell r="C283">
            <v>0.70816514411160691</v>
          </cell>
        </row>
        <row r="284">
          <cell r="B284">
            <v>37749</v>
          </cell>
          <cell r="C284">
            <v>0.71823601235365941</v>
          </cell>
        </row>
        <row r="285">
          <cell r="B285">
            <v>37750</v>
          </cell>
          <cell r="C285">
            <v>0.71561471303850011</v>
          </cell>
        </row>
        <row r="286">
          <cell r="B286">
            <v>37751</v>
          </cell>
          <cell r="C286">
            <v>0.71561471303850011</v>
          </cell>
        </row>
        <row r="287">
          <cell r="B287">
            <v>37752</v>
          </cell>
          <cell r="C287">
            <v>0.71561471303850011</v>
          </cell>
        </row>
        <row r="288">
          <cell r="B288">
            <v>37753</v>
          </cell>
          <cell r="C288">
            <v>0.7180297264306742</v>
          </cell>
        </row>
        <row r="289">
          <cell r="B289">
            <v>37754</v>
          </cell>
          <cell r="C289">
            <v>0.7180297264306742</v>
          </cell>
        </row>
        <row r="290">
          <cell r="B290">
            <v>37755</v>
          </cell>
          <cell r="C290">
            <v>0.71921749136939006</v>
          </cell>
        </row>
        <row r="291">
          <cell r="B291">
            <v>37756</v>
          </cell>
          <cell r="C291">
            <v>0.72087658592848902</v>
          </cell>
        </row>
        <row r="292">
          <cell r="B292">
            <v>37757</v>
          </cell>
          <cell r="C292">
            <v>0.72780203784570596</v>
          </cell>
        </row>
        <row r="293">
          <cell r="B293">
            <v>37758</v>
          </cell>
          <cell r="C293">
            <v>0.72780203784570596</v>
          </cell>
        </row>
        <row r="294">
          <cell r="B294">
            <v>37759</v>
          </cell>
          <cell r="C294">
            <v>0.72780203784570596</v>
          </cell>
        </row>
        <row r="295">
          <cell r="B295">
            <v>37760</v>
          </cell>
          <cell r="C295">
            <v>0.7327617791455997</v>
          </cell>
        </row>
        <row r="296">
          <cell r="B296">
            <v>37761</v>
          </cell>
          <cell r="C296">
            <v>0.7327617791455997</v>
          </cell>
        </row>
        <row r="297">
          <cell r="B297">
            <v>37762</v>
          </cell>
          <cell r="C297">
            <v>0.7327617791455997</v>
          </cell>
        </row>
        <row r="298">
          <cell r="B298">
            <v>37763</v>
          </cell>
          <cell r="C298">
            <v>0.74035685200266532</v>
          </cell>
        </row>
        <row r="299">
          <cell r="B299">
            <v>37764</v>
          </cell>
          <cell r="C299">
            <v>0.74019245003700962</v>
          </cell>
        </row>
        <row r="300">
          <cell r="B300">
            <v>37765</v>
          </cell>
          <cell r="C300">
            <v>0.74019245003700962</v>
          </cell>
        </row>
        <row r="301">
          <cell r="B301">
            <v>37766</v>
          </cell>
          <cell r="C301">
            <v>0.74019245003700962</v>
          </cell>
        </row>
        <row r="302">
          <cell r="B302">
            <v>37767</v>
          </cell>
          <cell r="C302">
            <v>0.74019245003700962</v>
          </cell>
        </row>
        <row r="303">
          <cell r="B303">
            <v>37768</v>
          </cell>
          <cell r="C303">
            <v>0.72759022118742722</v>
          </cell>
        </row>
        <row r="304">
          <cell r="B304">
            <v>37769</v>
          </cell>
          <cell r="C304">
            <v>0.72759022118742722</v>
          </cell>
        </row>
        <row r="305">
          <cell r="B305">
            <v>37770</v>
          </cell>
          <cell r="C305">
            <v>0.72621641249092228</v>
          </cell>
        </row>
        <row r="306">
          <cell r="B306">
            <v>37771</v>
          </cell>
          <cell r="C306">
            <v>0.72176109707686753</v>
          </cell>
        </row>
        <row r="307">
          <cell r="B307">
            <v>37772</v>
          </cell>
          <cell r="C307">
            <v>0.72176109707686753</v>
          </cell>
        </row>
        <row r="308">
          <cell r="B308">
            <v>37773</v>
          </cell>
          <cell r="C308">
            <v>0.72176109707686753</v>
          </cell>
        </row>
        <row r="309">
          <cell r="B309">
            <v>37774</v>
          </cell>
          <cell r="C309">
            <v>0.73072707343807086</v>
          </cell>
        </row>
        <row r="310">
          <cell r="B310">
            <v>37775</v>
          </cell>
          <cell r="C310">
            <v>0.73072707343807086</v>
          </cell>
        </row>
        <row r="311">
          <cell r="B311">
            <v>37776</v>
          </cell>
          <cell r="C311">
            <v>0.73019350127783866</v>
          </cell>
        </row>
        <row r="312">
          <cell r="B312">
            <v>37777</v>
          </cell>
          <cell r="C312">
            <v>0.73243975683000073</v>
          </cell>
        </row>
        <row r="313">
          <cell r="B313">
            <v>37778</v>
          </cell>
          <cell r="C313">
            <v>0.7370826269624825</v>
          </cell>
        </row>
        <row r="314">
          <cell r="B314">
            <v>37779</v>
          </cell>
          <cell r="C314">
            <v>0.7370826269624825</v>
          </cell>
        </row>
        <row r="315">
          <cell r="B315">
            <v>37780</v>
          </cell>
          <cell r="C315">
            <v>0.7370826269624825</v>
          </cell>
        </row>
        <row r="316">
          <cell r="B316">
            <v>37781</v>
          </cell>
          <cell r="C316">
            <v>0.7370826269624825</v>
          </cell>
        </row>
        <row r="317">
          <cell r="B317">
            <v>37782</v>
          </cell>
          <cell r="C317">
            <v>0.7370826269624825</v>
          </cell>
        </row>
        <row r="318">
          <cell r="B318">
            <v>37783</v>
          </cell>
          <cell r="C318">
            <v>0.73572689817539727</v>
          </cell>
        </row>
        <row r="319">
          <cell r="B319">
            <v>37784</v>
          </cell>
          <cell r="C319">
            <v>0.73448402497245691</v>
          </cell>
        </row>
        <row r="320">
          <cell r="B320">
            <v>37785</v>
          </cell>
          <cell r="C320">
            <v>0.73997336095900557</v>
          </cell>
        </row>
        <row r="321">
          <cell r="B321">
            <v>37786</v>
          </cell>
          <cell r="C321">
            <v>0.73997336095900557</v>
          </cell>
        </row>
        <row r="322">
          <cell r="B322">
            <v>37787</v>
          </cell>
          <cell r="C322">
            <v>0.73997336095900557</v>
          </cell>
        </row>
        <row r="323">
          <cell r="B323">
            <v>37788</v>
          </cell>
          <cell r="C323">
            <v>0.74906367041198507</v>
          </cell>
        </row>
        <row r="324">
          <cell r="B324">
            <v>37789</v>
          </cell>
          <cell r="C324">
            <v>0.74906367041198507</v>
          </cell>
        </row>
        <row r="325">
          <cell r="B325">
            <v>37790</v>
          </cell>
          <cell r="C325">
            <v>0.74449076831447292</v>
          </cell>
        </row>
        <row r="326">
          <cell r="B326">
            <v>37791</v>
          </cell>
          <cell r="C326">
            <v>0.74688176861602806</v>
          </cell>
        </row>
        <row r="327">
          <cell r="B327">
            <v>37792</v>
          </cell>
          <cell r="C327">
            <v>0.74833495472573519</v>
          </cell>
        </row>
        <row r="328">
          <cell r="B328">
            <v>37793</v>
          </cell>
          <cell r="C328">
            <v>0.74833495472573519</v>
          </cell>
        </row>
        <row r="329">
          <cell r="B329">
            <v>37794</v>
          </cell>
          <cell r="C329">
            <v>0.74833495472573519</v>
          </cell>
        </row>
        <row r="330">
          <cell r="B330">
            <v>37795</v>
          </cell>
          <cell r="C330">
            <v>0.74906367041198507</v>
          </cell>
        </row>
        <row r="331">
          <cell r="B331">
            <v>37796</v>
          </cell>
          <cell r="C331">
            <v>0.74906367041198507</v>
          </cell>
        </row>
        <row r="332">
          <cell r="B332">
            <v>37797</v>
          </cell>
          <cell r="C332">
            <v>0.7356186552890982</v>
          </cell>
        </row>
        <row r="333">
          <cell r="B333">
            <v>37798</v>
          </cell>
          <cell r="C333">
            <v>0.7356186552890982</v>
          </cell>
        </row>
        <row r="334">
          <cell r="B334">
            <v>37799</v>
          </cell>
          <cell r="C334">
            <v>0.74310767630229624</v>
          </cell>
        </row>
        <row r="335">
          <cell r="B335">
            <v>37800</v>
          </cell>
          <cell r="C335">
            <v>0.74310767630229624</v>
          </cell>
        </row>
        <row r="336">
          <cell r="B336">
            <v>37801</v>
          </cell>
          <cell r="C336">
            <v>0.74310767630229624</v>
          </cell>
        </row>
        <row r="337">
          <cell r="B337">
            <v>37802</v>
          </cell>
          <cell r="C337">
            <v>0.74277649855158578</v>
          </cell>
        </row>
        <row r="338">
          <cell r="B338">
            <v>37803</v>
          </cell>
          <cell r="C338">
            <v>0.74277649855158578</v>
          </cell>
        </row>
        <row r="339">
          <cell r="B339">
            <v>37804</v>
          </cell>
          <cell r="C339">
            <v>0.7421150278293136</v>
          </cell>
        </row>
        <row r="340">
          <cell r="B340">
            <v>37805</v>
          </cell>
          <cell r="C340">
            <v>0.7421150278293136</v>
          </cell>
        </row>
        <row r="341">
          <cell r="B341">
            <v>37806</v>
          </cell>
          <cell r="C341">
            <v>0.74883929908641611</v>
          </cell>
        </row>
        <row r="342">
          <cell r="B342">
            <v>37807</v>
          </cell>
          <cell r="C342">
            <v>0.74883929908641611</v>
          </cell>
        </row>
        <row r="343">
          <cell r="B343">
            <v>37808</v>
          </cell>
          <cell r="C343">
            <v>0.74883929908641611</v>
          </cell>
        </row>
        <row r="344">
          <cell r="B344">
            <v>37809</v>
          </cell>
          <cell r="C344">
            <v>0.7482229704451927</v>
          </cell>
        </row>
        <row r="345">
          <cell r="B345">
            <v>37810</v>
          </cell>
          <cell r="C345">
            <v>0.7482229704451927</v>
          </cell>
        </row>
        <row r="346">
          <cell r="B346">
            <v>37811</v>
          </cell>
          <cell r="C346">
            <v>0.74222519112298679</v>
          </cell>
        </row>
        <row r="347">
          <cell r="B347">
            <v>37812</v>
          </cell>
          <cell r="C347">
            <v>0.73292289651128695</v>
          </cell>
        </row>
        <row r="348">
          <cell r="B348">
            <v>37813</v>
          </cell>
          <cell r="C348">
            <v>0.72737852778585976</v>
          </cell>
        </row>
        <row r="349">
          <cell r="B349">
            <v>37814</v>
          </cell>
          <cell r="C349">
            <v>0.72737852778585976</v>
          </cell>
        </row>
        <row r="350">
          <cell r="B350">
            <v>37815</v>
          </cell>
          <cell r="C350">
            <v>0.72737852778585976</v>
          </cell>
        </row>
        <row r="351">
          <cell r="B351">
            <v>37816</v>
          </cell>
          <cell r="C351">
            <v>0.7261636772928618</v>
          </cell>
        </row>
        <row r="352">
          <cell r="B352">
            <v>37817</v>
          </cell>
          <cell r="C352">
            <v>0.7261636772928618</v>
          </cell>
        </row>
        <row r="353">
          <cell r="B353">
            <v>37818</v>
          </cell>
          <cell r="C353">
            <v>0.72737852778585976</v>
          </cell>
        </row>
        <row r="354">
          <cell r="B354">
            <v>37819</v>
          </cell>
          <cell r="C354">
            <v>0.7183391997701315</v>
          </cell>
        </row>
        <row r="355">
          <cell r="B355">
            <v>37820</v>
          </cell>
          <cell r="C355">
            <v>0.72118851867878264</v>
          </cell>
        </row>
        <row r="356">
          <cell r="B356">
            <v>37821</v>
          </cell>
          <cell r="C356">
            <v>0.72118851867878264</v>
          </cell>
        </row>
        <row r="357">
          <cell r="B357">
            <v>37822</v>
          </cell>
          <cell r="C357">
            <v>0.72118851867878264</v>
          </cell>
        </row>
        <row r="358">
          <cell r="B358">
            <v>37823</v>
          </cell>
          <cell r="C358">
            <v>0.71063104036384306</v>
          </cell>
        </row>
        <row r="359">
          <cell r="B359">
            <v>37824</v>
          </cell>
          <cell r="C359">
            <v>0.71063104036384306</v>
          </cell>
        </row>
        <row r="360">
          <cell r="B360">
            <v>37825</v>
          </cell>
          <cell r="C360">
            <v>0.71174377224199292</v>
          </cell>
        </row>
        <row r="361">
          <cell r="B361">
            <v>37826</v>
          </cell>
          <cell r="C361">
            <v>0.70606509920214644</v>
          </cell>
        </row>
        <row r="362">
          <cell r="B362">
            <v>37827</v>
          </cell>
          <cell r="C362">
            <v>0.71540992988982688</v>
          </cell>
        </row>
        <row r="363">
          <cell r="B363">
            <v>37828</v>
          </cell>
          <cell r="C363">
            <v>0.71540992988982688</v>
          </cell>
        </row>
        <row r="364">
          <cell r="B364">
            <v>37829</v>
          </cell>
          <cell r="C364">
            <v>0.71540992988982688</v>
          </cell>
        </row>
        <row r="365">
          <cell r="B365">
            <v>37830</v>
          </cell>
          <cell r="C365">
            <v>0.72479524534319062</v>
          </cell>
        </row>
        <row r="366">
          <cell r="B366">
            <v>37831</v>
          </cell>
          <cell r="C366">
            <v>0.72479524534319062</v>
          </cell>
        </row>
        <row r="367">
          <cell r="B367">
            <v>37832</v>
          </cell>
          <cell r="C367">
            <v>0.72228241242325741</v>
          </cell>
        </row>
        <row r="368">
          <cell r="B368">
            <v>37833</v>
          </cell>
          <cell r="C368">
            <v>0.72176109707686753</v>
          </cell>
        </row>
        <row r="369">
          <cell r="B369">
            <v>37834</v>
          </cell>
          <cell r="C369">
            <v>0.71403070332024277</v>
          </cell>
        </row>
        <row r="370">
          <cell r="B370">
            <v>37835</v>
          </cell>
          <cell r="C370">
            <v>0.71403070332024277</v>
          </cell>
        </row>
        <row r="371">
          <cell r="B371">
            <v>37836</v>
          </cell>
          <cell r="C371">
            <v>0.71403070332024277</v>
          </cell>
        </row>
        <row r="372">
          <cell r="B372">
            <v>37837</v>
          </cell>
          <cell r="C372">
            <v>0.71469411092052604</v>
          </cell>
        </row>
        <row r="373">
          <cell r="B373">
            <v>37838</v>
          </cell>
          <cell r="C373">
            <v>0.71469411092052604</v>
          </cell>
        </row>
        <row r="374">
          <cell r="B374">
            <v>37839</v>
          </cell>
          <cell r="C374">
            <v>0.71469411092052604</v>
          </cell>
        </row>
        <row r="375">
          <cell r="B375">
            <v>37840</v>
          </cell>
          <cell r="C375">
            <v>0.71275837491090521</v>
          </cell>
        </row>
        <row r="376">
          <cell r="B376">
            <v>37841</v>
          </cell>
          <cell r="C376">
            <v>0.71240293510009267</v>
          </cell>
        </row>
        <row r="377">
          <cell r="B377">
            <v>37842</v>
          </cell>
          <cell r="C377">
            <v>0.71240293510009267</v>
          </cell>
        </row>
        <row r="378">
          <cell r="B378">
            <v>37843</v>
          </cell>
          <cell r="C378">
            <v>0.71240293510009267</v>
          </cell>
        </row>
        <row r="379">
          <cell r="B379">
            <v>37844</v>
          </cell>
          <cell r="C379">
            <v>0.71864893999281354</v>
          </cell>
        </row>
        <row r="380">
          <cell r="B380">
            <v>37845</v>
          </cell>
          <cell r="C380">
            <v>0.71864893999281354</v>
          </cell>
        </row>
        <row r="381">
          <cell r="B381">
            <v>37846</v>
          </cell>
          <cell r="C381">
            <v>0.72437522636725826</v>
          </cell>
        </row>
        <row r="382">
          <cell r="B382">
            <v>37847</v>
          </cell>
          <cell r="C382">
            <v>0.72238676587444917</v>
          </cell>
        </row>
        <row r="383">
          <cell r="B383">
            <v>37848</v>
          </cell>
          <cell r="C383">
            <v>0.72490032620514677</v>
          </cell>
        </row>
        <row r="384">
          <cell r="B384">
            <v>37849</v>
          </cell>
          <cell r="C384">
            <v>0.72490032620514677</v>
          </cell>
        </row>
        <row r="385">
          <cell r="B385">
            <v>37850</v>
          </cell>
          <cell r="C385">
            <v>0.72490032620514677</v>
          </cell>
        </row>
        <row r="386">
          <cell r="B386">
            <v>37851</v>
          </cell>
          <cell r="C386">
            <v>0.72082462336913433</v>
          </cell>
        </row>
        <row r="387">
          <cell r="B387">
            <v>37852</v>
          </cell>
          <cell r="C387">
            <v>0.72082462336913433</v>
          </cell>
        </row>
        <row r="388">
          <cell r="B388">
            <v>37853</v>
          </cell>
          <cell r="C388">
            <v>0.71911405148856611</v>
          </cell>
        </row>
        <row r="389">
          <cell r="B389">
            <v>37854</v>
          </cell>
          <cell r="C389">
            <v>0.71597336579079252</v>
          </cell>
        </row>
        <row r="390">
          <cell r="B390">
            <v>37855</v>
          </cell>
          <cell r="C390">
            <v>0.71235218692121383</v>
          </cell>
        </row>
        <row r="391">
          <cell r="B391">
            <v>37856</v>
          </cell>
          <cell r="C391">
            <v>0.71235218692121383</v>
          </cell>
        </row>
        <row r="392">
          <cell r="B392">
            <v>37857</v>
          </cell>
          <cell r="C392">
            <v>0.71235218692121383</v>
          </cell>
        </row>
        <row r="393">
          <cell r="B393">
            <v>37858</v>
          </cell>
          <cell r="C393">
            <v>0.71341941927659269</v>
          </cell>
        </row>
        <row r="394">
          <cell r="B394">
            <v>37859</v>
          </cell>
          <cell r="C394">
            <v>0.71341941927659269</v>
          </cell>
        </row>
        <row r="395">
          <cell r="B395">
            <v>37860</v>
          </cell>
          <cell r="C395">
            <v>0.7135212272565109</v>
          </cell>
        </row>
        <row r="396">
          <cell r="B396">
            <v>37861</v>
          </cell>
          <cell r="C396">
            <v>0.71782355896920536</v>
          </cell>
        </row>
        <row r="397">
          <cell r="B397">
            <v>37862</v>
          </cell>
          <cell r="C397">
            <v>0.71311416957854945</v>
          </cell>
        </row>
        <row r="398">
          <cell r="B398">
            <v>37863</v>
          </cell>
          <cell r="C398">
            <v>0.7167944950182783</v>
          </cell>
        </row>
        <row r="399">
          <cell r="B399">
            <v>37864</v>
          </cell>
          <cell r="C399">
            <v>0.7167944950182783</v>
          </cell>
        </row>
        <row r="400">
          <cell r="B400">
            <v>37865</v>
          </cell>
          <cell r="C400">
            <v>0.7167944950182783</v>
          </cell>
        </row>
        <row r="401">
          <cell r="B401">
            <v>37866</v>
          </cell>
          <cell r="C401">
            <v>0.72165692429818873</v>
          </cell>
        </row>
        <row r="402">
          <cell r="B402">
            <v>37867</v>
          </cell>
          <cell r="C402">
            <v>0.72165692429818873</v>
          </cell>
        </row>
        <row r="403">
          <cell r="B403">
            <v>37868</v>
          </cell>
          <cell r="C403">
            <v>0.71849403649949706</v>
          </cell>
        </row>
        <row r="404">
          <cell r="B404">
            <v>37869</v>
          </cell>
          <cell r="C404">
            <v>0.7246376811594204</v>
          </cell>
        </row>
        <row r="405">
          <cell r="B405">
            <v>37870</v>
          </cell>
          <cell r="C405">
            <v>0.7246376811594204</v>
          </cell>
        </row>
        <row r="406">
          <cell r="B406">
            <v>37871</v>
          </cell>
          <cell r="C406">
            <v>0.7246376811594204</v>
          </cell>
        </row>
        <row r="407">
          <cell r="B407">
            <v>37872</v>
          </cell>
          <cell r="C407">
            <v>0.73014018691588789</v>
          </cell>
        </row>
        <row r="408">
          <cell r="B408">
            <v>37873</v>
          </cell>
          <cell r="C408">
            <v>0.73014018691588789</v>
          </cell>
        </row>
        <row r="409">
          <cell r="B409">
            <v>37874</v>
          </cell>
          <cell r="C409">
            <v>0.72817301390810463</v>
          </cell>
        </row>
        <row r="410">
          <cell r="B410">
            <v>37875</v>
          </cell>
          <cell r="C410">
            <v>0.73185011709601866</v>
          </cell>
        </row>
        <row r="411">
          <cell r="B411">
            <v>37876</v>
          </cell>
          <cell r="C411">
            <v>0.73168947098851245</v>
          </cell>
        </row>
        <row r="412">
          <cell r="B412">
            <v>37877</v>
          </cell>
          <cell r="C412">
            <v>0.73168947098851245</v>
          </cell>
        </row>
        <row r="413">
          <cell r="B413">
            <v>37878</v>
          </cell>
          <cell r="C413">
            <v>0.73168947098851245</v>
          </cell>
        </row>
        <row r="414">
          <cell r="B414">
            <v>37879</v>
          </cell>
          <cell r="C414">
            <v>0.7332453438920663</v>
          </cell>
        </row>
        <row r="415">
          <cell r="B415">
            <v>37880</v>
          </cell>
          <cell r="C415">
            <v>0.7332453438920663</v>
          </cell>
        </row>
        <row r="416">
          <cell r="B416">
            <v>37881</v>
          </cell>
          <cell r="C416">
            <v>0.73185011709601866</v>
          </cell>
        </row>
        <row r="417">
          <cell r="B417">
            <v>37882</v>
          </cell>
          <cell r="C417">
            <v>0.73078047354574682</v>
          </cell>
        </row>
        <row r="418">
          <cell r="B418">
            <v>37883</v>
          </cell>
          <cell r="C418">
            <v>0.73243975683000073</v>
          </cell>
        </row>
        <row r="419">
          <cell r="B419">
            <v>37884</v>
          </cell>
          <cell r="C419">
            <v>0.73243975683000073</v>
          </cell>
        </row>
        <row r="420">
          <cell r="B420">
            <v>37885</v>
          </cell>
          <cell r="C420">
            <v>0.73243975683000073</v>
          </cell>
        </row>
        <row r="421">
          <cell r="B421">
            <v>37886</v>
          </cell>
          <cell r="C421">
            <v>0.7332453438920663</v>
          </cell>
        </row>
        <row r="422">
          <cell r="B422">
            <v>37887</v>
          </cell>
          <cell r="C422">
            <v>0.7332453438920663</v>
          </cell>
        </row>
        <row r="423">
          <cell r="B423">
            <v>37888</v>
          </cell>
          <cell r="C423">
            <v>0.74239049740163332</v>
          </cell>
        </row>
        <row r="424">
          <cell r="B424">
            <v>37889</v>
          </cell>
          <cell r="C424">
            <v>0.73675679658144844</v>
          </cell>
        </row>
        <row r="425">
          <cell r="B425">
            <v>37890</v>
          </cell>
          <cell r="C425">
            <v>0.74101519081141165</v>
          </cell>
        </row>
        <row r="426">
          <cell r="B426">
            <v>37891</v>
          </cell>
          <cell r="C426">
            <v>0.74101519081141165</v>
          </cell>
        </row>
        <row r="427">
          <cell r="B427">
            <v>37892</v>
          </cell>
          <cell r="C427">
            <v>0.74101519081141165</v>
          </cell>
        </row>
        <row r="428">
          <cell r="B428">
            <v>37893</v>
          </cell>
          <cell r="C428">
            <v>0.73915293074137034</v>
          </cell>
        </row>
        <row r="429">
          <cell r="B429">
            <v>37894</v>
          </cell>
          <cell r="C429">
            <v>0.73915293074137034</v>
          </cell>
        </row>
        <row r="430">
          <cell r="B430">
            <v>37895</v>
          </cell>
          <cell r="C430">
            <v>0.73909830007390986</v>
          </cell>
        </row>
        <row r="431">
          <cell r="B431">
            <v>37896</v>
          </cell>
          <cell r="C431">
            <v>0.74079561448996212</v>
          </cell>
        </row>
        <row r="432">
          <cell r="B432">
            <v>37897</v>
          </cell>
          <cell r="C432">
            <v>0.74343914950561296</v>
          </cell>
        </row>
        <row r="433">
          <cell r="B433">
            <v>37898</v>
          </cell>
          <cell r="C433">
            <v>0.74343914950561296</v>
          </cell>
        </row>
        <row r="434">
          <cell r="B434">
            <v>37899</v>
          </cell>
          <cell r="C434">
            <v>0.74343914950561296</v>
          </cell>
        </row>
        <row r="435">
          <cell r="B435">
            <v>37900</v>
          </cell>
          <cell r="C435">
            <v>0.74366029597679784</v>
          </cell>
        </row>
        <row r="436">
          <cell r="B436">
            <v>37901</v>
          </cell>
          <cell r="C436">
            <v>0.74366029597679784</v>
          </cell>
        </row>
        <row r="437">
          <cell r="B437">
            <v>37902</v>
          </cell>
          <cell r="C437">
            <v>0.74621296918140434</v>
          </cell>
        </row>
        <row r="438">
          <cell r="B438">
            <v>37903</v>
          </cell>
          <cell r="C438">
            <v>0.75103266992114159</v>
          </cell>
        </row>
        <row r="439">
          <cell r="B439">
            <v>37904</v>
          </cell>
          <cell r="C439">
            <v>0.7498500299940013</v>
          </cell>
        </row>
        <row r="440">
          <cell r="B440">
            <v>37905</v>
          </cell>
          <cell r="C440">
            <v>0.7498500299940013</v>
          </cell>
        </row>
        <row r="441">
          <cell r="B441">
            <v>37906</v>
          </cell>
          <cell r="C441">
            <v>0.7498500299940013</v>
          </cell>
        </row>
        <row r="442">
          <cell r="B442">
            <v>37907</v>
          </cell>
          <cell r="C442">
            <v>0.75728890571753127</v>
          </cell>
        </row>
        <row r="443">
          <cell r="B443">
            <v>37908</v>
          </cell>
          <cell r="C443">
            <v>0.75728890571753127</v>
          </cell>
        </row>
        <row r="444">
          <cell r="B444">
            <v>37909</v>
          </cell>
          <cell r="C444">
            <v>0.75728890571753127</v>
          </cell>
        </row>
        <row r="445">
          <cell r="B445">
            <v>37910</v>
          </cell>
          <cell r="C445">
            <v>0.75545818538943865</v>
          </cell>
        </row>
        <row r="446">
          <cell r="B446">
            <v>37911</v>
          </cell>
          <cell r="C446">
            <v>0.75403408234052172</v>
          </cell>
        </row>
        <row r="447">
          <cell r="B447">
            <v>37912</v>
          </cell>
          <cell r="C447">
            <v>0.75403408234052172</v>
          </cell>
        </row>
        <row r="448">
          <cell r="B448">
            <v>37913</v>
          </cell>
          <cell r="C448">
            <v>0.75403408234052172</v>
          </cell>
        </row>
        <row r="449">
          <cell r="B449">
            <v>37914</v>
          </cell>
          <cell r="C449">
            <v>0.76045627376425862</v>
          </cell>
        </row>
        <row r="450">
          <cell r="B450">
            <v>37915</v>
          </cell>
          <cell r="C450">
            <v>0.76045627376425862</v>
          </cell>
        </row>
        <row r="451">
          <cell r="B451">
            <v>37916</v>
          </cell>
          <cell r="C451">
            <v>0.75763315402682019</v>
          </cell>
        </row>
        <row r="452">
          <cell r="B452">
            <v>37917</v>
          </cell>
          <cell r="C452">
            <v>0.75970523436906479</v>
          </cell>
        </row>
        <row r="453">
          <cell r="B453">
            <v>37918</v>
          </cell>
          <cell r="C453">
            <v>0.76687116564417179</v>
          </cell>
        </row>
        <row r="454">
          <cell r="B454">
            <v>37919</v>
          </cell>
          <cell r="C454">
            <v>0.76687116564417179</v>
          </cell>
        </row>
        <row r="455">
          <cell r="B455">
            <v>37920</v>
          </cell>
          <cell r="C455">
            <v>0.76687116564417179</v>
          </cell>
        </row>
        <row r="456">
          <cell r="B456">
            <v>37921</v>
          </cell>
          <cell r="C456">
            <v>0.76505240608981717</v>
          </cell>
        </row>
        <row r="457">
          <cell r="B457">
            <v>37922</v>
          </cell>
          <cell r="C457">
            <v>0.76505240608981717</v>
          </cell>
        </row>
        <row r="458">
          <cell r="B458">
            <v>37923</v>
          </cell>
          <cell r="C458">
            <v>0.76277650648360029</v>
          </cell>
        </row>
        <row r="459">
          <cell r="B459">
            <v>37924</v>
          </cell>
          <cell r="C459">
            <v>0.7637668983426259</v>
          </cell>
        </row>
        <row r="460">
          <cell r="B460">
            <v>37925</v>
          </cell>
          <cell r="C460">
            <v>0.76236944423267505</v>
          </cell>
        </row>
        <row r="461">
          <cell r="B461">
            <v>37926</v>
          </cell>
          <cell r="C461">
            <v>0.76236944423267505</v>
          </cell>
        </row>
        <row r="462">
          <cell r="B462">
            <v>37927</v>
          </cell>
          <cell r="C462">
            <v>0.76236944423267505</v>
          </cell>
        </row>
        <row r="463">
          <cell r="B463">
            <v>37928</v>
          </cell>
          <cell r="C463">
            <v>0.75987841945288748</v>
          </cell>
        </row>
        <row r="464">
          <cell r="B464">
            <v>37929</v>
          </cell>
          <cell r="C464">
            <v>0.75838010010617318</v>
          </cell>
        </row>
        <row r="465">
          <cell r="B465">
            <v>37930</v>
          </cell>
          <cell r="C465">
            <v>0.75018754688672173</v>
          </cell>
        </row>
        <row r="466">
          <cell r="B466">
            <v>37931</v>
          </cell>
          <cell r="C466">
            <v>0.75255869957856714</v>
          </cell>
        </row>
        <row r="467">
          <cell r="B467">
            <v>37932</v>
          </cell>
          <cell r="C467">
            <v>0.75052536775743017</v>
          </cell>
        </row>
        <row r="468">
          <cell r="B468">
            <v>37933</v>
          </cell>
          <cell r="C468">
            <v>0.75052536775743017</v>
          </cell>
        </row>
        <row r="469">
          <cell r="B469">
            <v>37934</v>
          </cell>
          <cell r="C469">
            <v>0.75052536775743017</v>
          </cell>
        </row>
        <row r="470">
          <cell r="B470">
            <v>37935</v>
          </cell>
          <cell r="C470">
            <v>0.75580077091678632</v>
          </cell>
        </row>
        <row r="471">
          <cell r="B471">
            <v>37936</v>
          </cell>
          <cell r="C471">
            <v>0.75580077091678632</v>
          </cell>
        </row>
        <row r="472">
          <cell r="B472">
            <v>37937</v>
          </cell>
          <cell r="C472">
            <v>0.76207895137936288</v>
          </cell>
        </row>
        <row r="473">
          <cell r="B473">
            <v>37938</v>
          </cell>
          <cell r="C473">
            <v>0.76207895137936288</v>
          </cell>
        </row>
        <row r="474">
          <cell r="B474">
            <v>37939</v>
          </cell>
          <cell r="C474">
            <v>0.76675356540407913</v>
          </cell>
        </row>
        <row r="475">
          <cell r="B475">
            <v>37940</v>
          </cell>
          <cell r="C475">
            <v>0.76675356540407913</v>
          </cell>
        </row>
        <row r="476">
          <cell r="B476">
            <v>37941</v>
          </cell>
          <cell r="C476">
            <v>0.76675356540407913</v>
          </cell>
        </row>
        <row r="477">
          <cell r="B477">
            <v>37942</v>
          </cell>
          <cell r="C477">
            <v>0.76787222606158334</v>
          </cell>
        </row>
        <row r="478">
          <cell r="B478">
            <v>37943</v>
          </cell>
          <cell r="C478">
            <v>0.76787222606158334</v>
          </cell>
        </row>
        <row r="479">
          <cell r="B479">
            <v>37944</v>
          </cell>
          <cell r="C479">
            <v>0.76196281621456874</v>
          </cell>
        </row>
        <row r="480">
          <cell r="B480">
            <v>37945</v>
          </cell>
          <cell r="C480">
            <v>0.76940832499807643</v>
          </cell>
        </row>
        <row r="481">
          <cell r="B481">
            <v>37946</v>
          </cell>
          <cell r="C481">
            <v>0.76634224844815702</v>
          </cell>
        </row>
        <row r="482">
          <cell r="B482">
            <v>37947</v>
          </cell>
          <cell r="C482">
            <v>0.76634224844815702</v>
          </cell>
        </row>
        <row r="483">
          <cell r="B483">
            <v>37948</v>
          </cell>
          <cell r="C483">
            <v>0.76634224844815702</v>
          </cell>
        </row>
        <row r="484">
          <cell r="B484">
            <v>37949</v>
          </cell>
          <cell r="C484">
            <v>0.76775431861804222</v>
          </cell>
        </row>
        <row r="485">
          <cell r="B485">
            <v>37950</v>
          </cell>
          <cell r="C485">
            <v>0.75803517283201949</v>
          </cell>
        </row>
        <row r="486">
          <cell r="B486">
            <v>37951</v>
          </cell>
          <cell r="C486">
            <v>0.76318400366328321</v>
          </cell>
        </row>
        <row r="487">
          <cell r="B487">
            <v>37952</v>
          </cell>
          <cell r="C487">
            <v>0.76318400366328321</v>
          </cell>
        </row>
        <row r="488">
          <cell r="B488">
            <v>37953</v>
          </cell>
          <cell r="C488">
            <v>0.76318400366328321</v>
          </cell>
        </row>
        <row r="489">
          <cell r="B489">
            <v>37954</v>
          </cell>
          <cell r="C489">
            <v>0.76318400366328321</v>
          </cell>
        </row>
        <row r="490">
          <cell r="B490">
            <v>37955</v>
          </cell>
          <cell r="C490">
            <v>0.76318400366328321</v>
          </cell>
        </row>
        <row r="491">
          <cell r="B491">
            <v>37956</v>
          </cell>
          <cell r="C491">
            <v>0.76318400366328321</v>
          </cell>
        </row>
        <row r="492">
          <cell r="B492">
            <v>37957</v>
          </cell>
          <cell r="C492">
            <v>0.76681236101525951</v>
          </cell>
        </row>
        <row r="493">
          <cell r="B493">
            <v>37958</v>
          </cell>
          <cell r="C493">
            <v>0.76716532412734939</v>
          </cell>
        </row>
        <row r="494">
          <cell r="B494">
            <v>37959</v>
          </cell>
          <cell r="C494">
            <v>0.77041602465331271</v>
          </cell>
        </row>
        <row r="495">
          <cell r="B495">
            <v>37960</v>
          </cell>
          <cell r="C495">
            <v>0.76946752847029853</v>
          </cell>
        </row>
        <row r="496">
          <cell r="B496">
            <v>37961</v>
          </cell>
          <cell r="C496">
            <v>0.76946752847029853</v>
          </cell>
        </row>
        <row r="497">
          <cell r="B497">
            <v>37962</v>
          </cell>
          <cell r="C497">
            <v>0.76946752847029853</v>
          </cell>
        </row>
        <row r="498">
          <cell r="B498">
            <v>37963</v>
          </cell>
          <cell r="C498">
            <v>0.76616610481152314</v>
          </cell>
        </row>
        <row r="499">
          <cell r="B499">
            <v>37964</v>
          </cell>
          <cell r="C499">
            <v>0.76616610481152314</v>
          </cell>
        </row>
        <row r="500">
          <cell r="B500">
            <v>37965</v>
          </cell>
          <cell r="C500">
            <v>0.7701786814540974</v>
          </cell>
        </row>
        <row r="501">
          <cell r="B501">
            <v>37966</v>
          </cell>
          <cell r="C501">
            <v>0.76440911175661208</v>
          </cell>
        </row>
        <row r="502">
          <cell r="B502">
            <v>37967</v>
          </cell>
          <cell r="C502">
            <v>0.76475986540226359</v>
          </cell>
        </row>
        <row r="503">
          <cell r="B503">
            <v>37968</v>
          </cell>
          <cell r="C503">
            <v>0.76475986540226359</v>
          </cell>
        </row>
        <row r="504">
          <cell r="B504">
            <v>37969</v>
          </cell>
          <cell r="C504">
            <v>0.76475986540226359</v>
          </cell>
        </row>
        <row r="505">
          <cell r="B505">
            <v>37970</v>
          </cell>
          <cell r="C505">
            <v>0.75935910091882453</v>
          </cell>
        </row>
        <row r="506">
          <cell r="B506">
            <v>37971</v>
          </cell>
          <cell r="C506">
            <v>0.75935910091882453</v>
          </cell>
        </row>
        <row r="507">
          <cell r="B507">
            <v>37972</v>
          </cell>
          <cell r="C507">
            <v>0.76190476190476186</v>
          </cell>
        </row>
        <row r="508">
          <cell r="B508">
            <v>37973</v>
          </cell>
          <cell r="C508">
            <v>0.75318219477291548</v>
          </cell>
        </row>
        <row r="509">
          <cell r="B509">
            <v>37974</v>
          </cell>
          <cell r="C509">
            <v>0.75443228970199927</v>
          </cell>
        </row>
        <row r="510">
          <cell r="B510">
            <v>37975</v>
          </cell>
          <cell r="C510">
            <v>0.75443228970199927</v>
          </cell>
        </row>
        <row r="511">
          <cell r="B511">
            <v>37976</v>
          </cell>
          <cell r="C511">
            <v>0.75443228970199927</v>
          </cell>
        </row>
        <row r="512">
          <cell r="B512">
            <v>37977</v>
          </cell>
          <cell r="C512">
            <v>0.74777536827936897</v>
          </cell>
        </row>
        <row r="513">
          <cell r="B513">
            <v>37978</v>
          </cell>
          <cell r="C513">
            <v>0.74777536827936897</v>
          </cell>
        </row>
        <row r="514">
          <cell r="B514">
            <v>37979</v>
          </cell>
          <cell r="C514">
            <v>0.75193623580720348</v>
          </cell>
        </row>
        <row r="515">
          <cell r="B515">
            <v>37980</v>
          </cell>
          <cell r="C515">
            <v>0.75193623580720348</v>
          </cell>
        </row>
        <row r="516">
          <cell r="B516">
            <v>37981</v>
          </cell>
          <cell r="C516">
            <v>0.75193623580720348</v>
          </cell>
        </row>
        <row r="517">
          <cell r="B517">
            <v>37982</v>
          </cell>
          <cell r="C517">
            <v>0.75193623580720348</v>
          </cell>
        </row>
        <row r="518">
          <cell r="B518">
            <v>37983</v>
          </cell>
          <cell r="C518">
            <v>0.75193623580720348</v>
          </cell>
        </row>
        <row r="519">
          <cell r="B519">
            <v>37984</v>
          </cell>
          <cell r="C519">
            <v>0.75608649629517621</v>
          </cell>
        </row>
        <row r="520">
          <cell r="B520">
            <v>37985</v>
          </cell>
          <cell r="C520">
            <v>0.76487685482637302</v>
          </cell>
        </row>
        <row r="521">
          <cell r="B521">
            <v>37986</v>
          </cell>
          <cell r="C521">
            <v>0.76289288983826675</v>
          </cell>
        </row>
        <row r="522">
          <cell r="B522">
            <v>37987</v>
          </cell>
          <cell r="C522">
            <v>0.76289288983826675</v>
          </cell>
        </row>
        <row r="523">
          <cell r="B523">
            <v>37988</v>
          </cell>
          <cell r="C523">
            <v>0.76289288983826675</v>
          </cell>
        </row>
        <row r="524">
          <cell r="B524">
            <v>37989</v>
          </cell>
          <cell r="C524">
            <v>0.76289288983826675</v>
          </cell>
        </row>
        <row r="525">
          <cell r="B525">
            <v>37990</v>
          </cell>
          <cell r="C525">
            <v>0.76289288983826675</v>
          </cell>
        </row>
        <row r="526">
          <cell r="B526">
            <v>37991</v>
          </cell>
          <cell r="C526">
            <v>0.77130736598534522</v>
          </cell>
        </row>
        <row r="527">
          <cell r="B527">
            <v>37992</v>
          </cell>
          <cell r="C527">
            <v>0.77130736598534522</v>
          </cell>
        </row>
        <row r="528">
          <cell r="B528">
            <v>37993</v>
          </cell>
          <cell r="C528">
            <v>0.77990953049446265</v>
          </cell>
        </row>
        <row r="529">
          <cell r="B529">
            <v>37994</v>
          </cell>
          <cell r="C529">
            <v>0.77766544832413098</v>
          </cell>
        </row>
        <row r="530">
          <cell r="B530">
            <v>37995</v>
          </cell>
          <cell r="C530">
            <v>0.77513371056507241</v>
          </cell>
        </row>
        <row r="531">
          <cell r="B531">
            <v>37996</v>
          </cell>
          <cell r="C531">
            <v>0.77513371056507241</v>
          </cell>
        </row>
        <row r="532">
          <cell r="B532">
            <v>37997</v>
          </cell>
          <cell r="C532">
            <v>0.77513371056507241</v>
          </cell>
        </row>
        <row r="533">
          <cell r="B533">
            <v>37998</v>
          </cell>
          <cell r="C533">
            <v>0.78665827564505975</v>
          </cell>
        </row>
        <row r="534">
          <cell r="B534">
            <v>37999</v>
          </cell>
          <cell r="C534">
            <v>0.78665827564505975</v>
          </cell>
        </row>
        <row r="535">
          <cell r="B535">
            <v>38000</v>
          </cell>
          <cell r="C535">
            <v>0.78363764595251151</v>
          </cell>
        </row>
        <row r="536">
          <cell r="B536">
            <v>38001</v>
          </cell>
          <cell r="C536">
            <v>0.78634898167806866</v>
          </cell>
        </row>
        <row r="537">
          <cell r="B537">
            <v>38002</v>
          </cell>
          <cell r="C537">
            <v>0.77621671970814254</v>
          </cell>
        </row>
        <row r="538">
          <cell r="B538">
            <v>38003</v>
          </cell>
          <cell r="C538">
            <v>0.77621671970814254</v>
          </cell>
        </row>
        <row r="539">
          <cell r="B539">
            <v>38004</v>
          </cell>
          <cell r="C539">
            <v>0.77621671970814254</v>
          </cell>
        </row>
        <row r="540">
          <cell r="B540">
            <v>38005</v>
          </cell>
          <cell r="C540">
            <v>0.77621671970814254</v>
          </cell>
        </row>
        <row r="541">
          <cell r="B541">
            <v>38006</v>
          </cell>
          <cell r="C541">
            <v>0.76911244423934777</v>
          </cell>
        </row>
        <row r="542">
          <cell r="B542">
            <v>38007</v>
          </cell>
          <cell r="C542">
            <v>0.76911244423934777</v>
          </cell>
        </row>
        <row r="543">
          <cell r="B543">
            <v>38008</v>
          </cell>
          <cell r="C543">
            <v>0.77477337878670494</v>
          </cell>
        </row>
        <row r="544">
          <cell r="B544">
            <v>38009</v>
          </cell>
          <cell r="C544">
            <v>0.76881679095871458</v>
          </cell>
        </row>
        <row r="545">
          <cell r="B545">
            <v>38010</v>
          </cell>
          <cell r="C545">
            <v>0.76881679095871458</v>
          </cell>
        </row>
        <row r="546">
          <cell r="B546">
            <v>38011</v>
          </cell>
          <cell r="C546">
            <v>0.76881679095871458</v>
          </cell>
        </row>
        <row r="547">
          <cell r="B547">
            <v>38012</v>
          </cell>
          <cell r="C547">
            <v>0.76161462300076166</v>
          </cell>
        </row>
        <row r="548">
          <cell r="B548">
            <v>38013</v>
          </cell>
          <cell r="C548">
            <v>0.76161462300076166</v>
          </cell>
        </row>
        <row r="549">
          <cell r="B549">
            <v>38014</v>
          </cell>
          <cell r="C549">
            <v>0.76097709458945284</v>
          </cell>
        </row>
        <row r="550">
          <cell r="B550">
            <v>38015</v>
          </cell>
          <cell r="C550">
            <v>0.76616610481152314</v>
          </cell>
        </row>
        <row r="551">
          <cell r="B551">
            <v>38016</v>
          </cell>
          <cell r="C551">
            <v>0.75454614049649138</v>
          </cell>
        </row>
        <row r="552">
          <cell r="B552">
            <v>38017</v>
          </cell>
          <cell r="C552">
            <v>0.75454614049649138</v>
          </cell>
        </row>
        <row r="553">
          <cell r="B553">
            <v>38018</v>
          </cell>
          <cell r="C553">
            <v>0.75454614049649138</v>
          </cell>
        </row>
        <row r="554">
          <cell r="B554">
            <v>38019</v>
          </cell>
          <cell r="C554">
            <v>0.75187969924812026</v>
          </cell>
        </row>
        <row r="555">
          <cell r="B555">
            <v>38020</v>
          </cell>
          <cell r="C555">
            <v>0.75483091787439616</v>
          </cell>
        </row>
        <row r="556">
          <cell r="B556">
            <v>38021</v>
          </cell>
          <cell r="C556">
            <v>0.74760765550239239</v>
          </cell>
        </row>
        <row r="557">
          <cell r="B557">
            <v>38022</v>
          </cell>
          <cell r="C557">
            <v>0.74766355140186924</v>
          </cell>
        </row>
        <row r="558">
          <cell r="B558">
            <v>38023</v>
          </cell>
          <cell r="C558">
            <v>0.75018754688672173</v>
          </cell>
        </row>
        <row r="559">
          <cell r="B559">
            <v>38024</v>
          </cell>
          <cell r="C559">
            <v>0.75018754688672173</v>
          </cell>
        </row>
        <row r="560">
          <cell r="B560">
            <v>38025</v>
          </cell>
          <cell r="C560">
            <v>0.75018754688672173</v>
          </cell>
        </row>
        <row r="561">
          <cell r="B561">
            <v>38026</v>
          </cell>
          <cell r="C561">
            <v>0.75357950263752826</v>
          </cell>
        </row>
        <row r="562">
          <cell r="B562">
            <v>38027</v>
          </cell>
          <cell r="C562">
            <v>0.75357950263752826</v>
          </cell>
        </row>
        <row r="563">
          <cell r="B563">
            <v>38028</v>
          </cell>
          <cell r="C563">
            <v>0.75295534974775991</v>
          </cell>
        </row>
        <row r="564">
          <cell r="B564">
            <v>38029</v>
          </cell>
          <cell r="C564">
            <v>0.7517666516313336</v>
          </cell>
        </row>
        <row r="565">
          <cell r="B565">
            <v>38030</v>
          </cell>
          <cell r="C565">
            <v>0.76109292944668538</v>
          </cell>
        </row>
        <row r="566">
          <cell r="B566">
            <v>38031</v>
          </cell>
          <cell r="C566">
            <v>0.76109292944668538</v>
          </cell>
        </row>
        <row r="567">
          <cell r="B567">
            <v>38032</v>
          </cell>
          <cell r="C567">
            <v>0.76109292944668538</v>
          </cell>
        </row>
        <row r="568">
          <cell r="B568">
            <v>38033</v>
          </cell>
          <cell r="C568">
            <v>0.76109292944668538</v>
          </cell>
        </row>
        <row r="569">
          <cell r="B569">
            <v>38034</v>
          </cell>
          <cell r="C569">
            <v>0.75970523436906479</v>
          </cell>
        </row>
        <row r="570">
          <cell r="B570">
            <v>38035</v>
          </cell>
          <cell r="C570">
            <v>0.75970523436906479</v>
          </cell>
        </row>
        <row r="571">
          <cell r="B571">
            <v>38036</v>
          </cell>
          <cell r="C571">
            <v>0.76306753147653572</v>
          </cell>
        </row>
        <row r="572">
          <cell r="B572">
            <v>38037</v>
          </cell>
          <cell r="C572">
            <v>0.75483091787439616</v>
          </cell>
        </row>
        <row r="573">
          <cell r="B573">
            <v>38038</v>
          </cell>
          <cell r="C573">
            <v>0.75483091787439616</v>
          </cell>
        </row>
        <row r="574">
          <cell r="B574">
            <v>38039</v>
          </cell>
          <cell r="C574">
            <v>0.75483091787439616</v>
          </cell>
        </row>
        <row r="575">
          <cell r="B575">
            <v>38040</v>
          </cell>
          <cell r="C575">
            <v>0.74783128926114273</v>
          </cell>
        </row>
        <row r="576">
          <cell r="B576">
            <v>38041</v>
          </cell>
          <cell r="C576">
            <v>0.74783128926114273</v>
          </cell>
        </row>
        <row r="577">
          <cell r="B577">
            <v>38042</v>
          </cell>
          <cell r="C577">
            <v>0.74805505685218432</v>
          </cell>
        </row>
        <row r="578">
          <cell r="B578">
            <v>38043</v>
          </cell>
          <cell r="C578">
            <v>0.7523888345496953</v>
          </cell>
        </row>
        <row r="579">
          <cell r="B579">
            <v>38044</v>
          </cell>
          <cell r="C579">
            <v>0.74504544777231407</v>
          </cell>
        </row>
        <row r="580">
          <cell r="B580">
            <v>38045</v>
          </cell>
          <cell r="C580">
            <v>0.74504544777231407</v>
          </cell>
        </row>
        <row r="581">
          <cell r="B581">
            <v>38046</v>
          </cell>
          <cell r="C581">
            <v>0.74504544777231407</v>
          </cell>
        </row>
        <row r="582">
          <cell r="B582">
            <v>38047</v>
          </cell>
          <cell r="C582">
            <v>0.74504544777231407</v>
          </cell>
        </row>
        <row r="583">
          <cell r="B583">
            <v>38048</v>
          </cell>
          <cell r="C583">
            <v>0.74867110878191201</v>
          </cell>
        </row>
        <row r="584">
          <cell r="B584">
            <v>38049</v>
          </cell>
          <cell r="C584">
            <v>0.74671445639187572</v>
          </cell>
        </row>
        <row r="585">
          <cell r="B585">
            <v>38050</v>
          </cell>
          <cell r="C585">
            <v>0.74476800476651528</v>
          </cell>
        </row>
        <row r="586">
          <cell r="B586">
            <v>38051</v>
          </cell>
          <cell r="C586">
            <v>0.74693755602031675</v>
          </cell>
        </row>
        <row r="587">
          <cell r="B587">
            <v>38052</v>
          </cell>
          <cell r="C587">
            <v>0.74693755602031675</v>
          </cell>
        </row>
        <row r="588">
          <cell r="B588">
            <v>38053</v>
          </cell>
          <cell r="C588">
            <v>0.74693755602031675</v>
          </cell>
        </row>
        <row r="589">
          <cell r="B589">
            <v>38054</v>
          </cell>
          <cell r="C589">
            <v>0.75660134675039714</v>
          </cell>
        </row>
        <row r="590">
          <cell r="B590">
            <v>38055</v>
          </cell>
          <cell r="C590">
            <v>0.75660134675039714</v>
          </cell>
        </row>
        <row r="591">
          <cell r="B591">
            <v>38056</v>
          </cell>
          <cell r="C591">
            <v>0.75832259042996897</v>
          </cell>
        </row>
        <row r="592">
          <cell r="B592">
            <v>38057</v>
          </cell>
          <cell r="C592">
            <v>0.75540111799365461</v>
          </cell>
        </row>
        <row r="593">
          <cell r="B593">
            <v>38058</v>
          </cell>
          <cell r="C593">
            <v>0.75568654122270085</v>
          </cell>
        </row>
        <row r="594">
          <cell r="B594">
            <v>38059</v>
          </cell>
          <cell r="C594">
            <v>0.75568654122270085</v>
          </cell>
        </row>
        <row r="595">
          <cell r="B595">
            <v>38060</v>
          </cell>
          <cell r="C595">
            <v>0.75568654122270085</v>
          </cell>
        </row>
        <row r="596">
          <cell r="B596">
            <v>38061</v>
          </cell>
          <cell r="C596">
            <v>0.74878322725570956</v>
          </cell>
        </row>
        <row r="597">
          <cell r="B597">
            <v>38062</v>
          </cell>
          <cell r="C597">
            <v>0.74878322725570956</v>
          </cell>
        </row>
        <row r="598">
          <cell r="B598">
            <v>38063</v>
          </cell>
          <cell r="C598">
            <v>0.7496251874062968</v>
          </cell>
        </row>
        <row r="599">
          <cell r="B599">
            <v>38064</v>
          </cell>
          <cell r="C599">
            <v>0.75030012004801927</v>
          </cell>
        </row>
        <row r="600">
          <cell r="B600">
            <v>38065</v>
          </cell>
          <cell r="C600">
            <v>0.74710496824803885</v>
          </cell>
        </row>
        <row r="601">
          <cell r="B601">
            <v>38066</v>
          </cell>
          <cell r="C601">
            <v>0.74710496824803885</v>
          </cell>
        </row>
        <row r="602">
          <cell r="B602">
            <v>38067</v>
          </cell>
          <cell r="C602">
            <v>0.74710496824803885</v>
          </cell>
        </row>
        <row r="603">
          <cell r="B603">
            <v>38068</v>
          </cell>
          <cell r="C603">
            <v>0.74951281666916503</v>
          </cell>
        </row>
        <row r="604">
          <cell r="B604">
            <v>38069</v>
          </cell>
          <cell r="C604">
            <v>0.74951281666916503</v>
          </cell>
        </row>
        <row r="605">
          <cell r="B605">
            <v>38070</v>
          </cell>
          <cell r="C605">
            <v>0.74990626171728536</v>
          </cell>
        </row>
        <row r="606">
          <cell r="B606">
            <v>38071</v>
          </cell>
          <cell r="C606">
            <v>0.75046904315196994</v>
          </cell>
        </row>
        <row r="607">
          <cell r="B607">
            <v>38072</v>
          </cell>
          <cell r="C607">
            <v>0.74543421543048827</v>
          </cell>
        </row>
        <row r="608">
          <cell r="B608">
            <v>38073</v>
          </cell>
          <cell r="C608">
            <v>0.74543421543048827</v>
          </cell>
        </row>
        <row r="609">
          <cell r="B609">
            <v>38074</v>
          </cell>
          <cell r="C609">
            <v>0.74543421543048827</v>
          </cell>
        </row>
        <row r="610">
          <cell r="B610">
            <v>38075</v>
          </cell>
          <cell r="C610">
            <v>0.7584951456310679</v>
          </cell>
        </row>
        <row r="611">
          <cell r="B611">
            <v>38076</v>
          </cell>
          <cell r="C611">
            <v>0.7584951456310679</v>
          </cell>
        </row>
        <row r="612">
          <cell r="B612">
            <v>38077</v>
          </cell>
          <cell r="C612">
            <v>0.76440911175661208</v>
          </cell>
        </row>
        <row r="613">
          <cell r="B613">
            <v>38078</v>
          </cell>
          <cell r="C613">
            <v>0.76522803795531069</v>
          </cell>
        </row>
        <row r="614">
          <cell r="B614">
            <v>38079</v>
          </cell>
          <cell r="C614">
            <v>0.76260199801723483</v>
          </cell>
        </row>
        <row r="615">
          <cell r="B615">
            <v>38080</v>
          </cell>
          <cell r="C615">
            <v>0.76260199801723483</v>
          </cell>
        </row>
        <row r="616">
          <cell r="B616">
            <v>38081</v>
          </cell>
          <cell r="C616">
            <v>0.76260199801723483</v>
          </cell>
        </row>
        <row r="617">
          <cell r="B617">
            <v>38082</v>
          </cell>
          <cell r="C617">
            <v>0.76045627376425862</v>
          </cell>
        </row>
        <row r="618">
          <cell r="B618">
            <v>38083</v>
          </cell>
          <cell r="C618">
            <v>0.76045627376425862</v>
          </cell>
        </row>
        <row r="619">
          <cell r="B619">
            <v>38084</v>
          </cell>
          <cell r="C619">
            <v>0.76167263310229261</v>
          </cell>
        </row>
        <row r="620">
          <cell r="B620">
            <v>38085</v>
          </cell>
          <cell r="C620">
            <v>0.76423385555980128</v>
          </cell>
        </row>
        <row r="621">
          <cell r="B621">
            <v>38086</v>
          </cell>
          <cell r="C621">
            <v>0.76423385555980128</v>
          </cell>
        </row>
        <row r="622">
          <cell r="B622">
            <v>38087</v>
          </cell>
          <cell r="C622">
            <v>0.76423385555980128</v>
          </cell>
        </row>
        <row r="623">
          <cell r="B623">
            <v>38088</v>
          </cell>
          <cell r="C623">
            <v>0.76423385555980128</v>
          </cell>
        </row>
        <row r="624">
          <cell r="B624">
            <v>38089</v>
          </cell>
          <cell r="C624">
            <v>0.75369309617123903</v>
          </cell>
        </row>
        <row r="625">
          <cell r="B625">
            <v>38090</v>
          </cell>
          <cell r="C625">
            <v>0.75369309617123903</v>
          </cell>
        </row>
        <row r="626">
          <cell r="B626">
            <v>38091</v>
          </cell>
          <cell r="C626">
            <v>0.74867110878191201</v>
          </cell>
        </row>
        <row r="627">
          <cell r="B627">
            <v>38092</v>
          </cell>
          <cell r="C627">
            <v>0.7496251874062968</v>
          </cell>
        </row>
        <row r="628">
          <cell r="B628">
            <v>38093</v>
          </cell>
          <cell r="C628">
            <v>0.74321813452248242</v>
          </cell>
        </row>
        <row r="629">
          <cell r="B629">
            <v>38094</v>
          </cell>
          <cell r="C629">
            <v>0.74321813452248242</v>
          </cell>
        </row>
        <row r="630">
          <cell r="B630">
            <v>38095</v>
          </cell>
          <cell r="C630">
            <v>0.74321813452248242</v>
          </cell>
        </row>
        <row r="631">
          <cell r="B631">
            <v>38096</v>
          </cell>
          <cell r="C631">
            <v>0.74288685833147605</v>
          </cell>
        </row>
        <row r="632">
          <cell r="B632">
            <v>38097</v>
          </cell>
          <cell r="C632">
            <v>0.74288685833147605</v>
          </cell>
        </row>
        <row r="633">
          <cell r="B633">
            <v>38098</v>
          </cell>
          <cell r="C633">
            <v>0.74343914950561296</v>
          </cell>
        </row>
        <row r="634">
          <cell r="B634">
            <v>38099</v>
          </cell>
          <cell r="C634">
            <v>0.73702830188679247</v>
          </cell>
        </row>
        <row r="635">
          <cell r="B635">
            <v>38100</v>
          </cell>
          <cell r="C635">
            <v>0.73551044424830836</v>
          </cell>
        </row>
        <row r="636">
          <cell r="B636">
            <v>38101</v>
          </cell>
          <cell r="C636">
            <v>0.73551044424830836</v>
          </cell>
        </row>
        <row r="637">
          <cell r="B637">
            <v>38102</v>
          </cell>
          <cell r="C637">
            <v>0.73551044424830836</v>
          </cell>
        </row>
        <row r="638">
          <cell r="B638">
            <v>38103</v>
          </cell>
          <cell r="C638">
            <v>0.73491585213493049</v>
          </cell>
        </row>
        <row r="639">
          <cell r="B639">
            <v>38104</v>
          </cell>
          <cell r="C639">
            <v>0.73491585213493049</v>
          </cell>
        </row>
        <row r="640">
          <cell r="B640">
            <v>38105</v>
          </cell>
          <cell r="C640">
            <v>0.74117995849392238</v>
          </cell>
        </row>
        <row r="641">
          <cell r="B641">
            <v>38106</v>
          </cell>
          <cell r="C641">
            <v>0.74057616825890538</v>
          </cell>
        </row>
        <row r="642">
          <cell r="B642">
            <v>38107</v>
          </cell>
          <cell r="C642">
            <v>0.72753728628592207</v>
          </cell>
        </row>
        <row r="643">
          <cell r="B643">
            <v>38108</v>
          </cell>
          <cell r="C643">
            <v>0.72753728628592207</v>
          </cell>
        </row>
        <row r="644">
          <cell r="B644">
            <v>38109</v>
          </cell>
          <cell r="C644">
            <v>0.72753728628592207</v>
          </cell>
        </row>
        <row r="645">
          <cell r="B645">
            <v>38110</v>
          </cell>
          <cell r="C645">
            <v>0.72880985350921934</v>
          </cell>
        </row>
        <row r="646">
          <cell r="B646">
            <v>38111</v>
          </cell>
          <cell r="C646">
            <v>0.72880985350921934</v>
          </cell>
        </row>
        <row r="647">
          <cell r="B647">
            <v>38112</v>
          </cell>
          <cell r="C647">
            <v>0.72849129452903039</v>
          </cell>
        </row>
        <row r="648">
          <cell r="B648">
            <v>38113</v>
          </cell>
          <cell r="C648">
            <v>0.73056691992986555</v>
          </cell>
        </row>
        <row r="649">
          <cell r="B649">
            <v>38114</v>
          </cell>
          <cell r="C649">
            <v>0.72748435908627962</v>
          </cell>
        </row>
        <row r="650">
          <cell r="B650">
            <v>38115</v>
          </cell>
          <cell r="C650">
            <v>0.72748435908627962</v>
          </cell>
        </row>
        <row r="651">
          <cell r="B651">
            <v>38116</v>
          </cell>
          <cell r="C651">
            <v>0.72748435908627962</v>
          </cell>
        </row>
        <row r="652">
          <cell r="B652">
            <v>38117</v>
          </cell>
          <cell r="C652">
            <v>0.72306579898770784</v>
          </cell>
        </row>
        <row r="653">
          <cell r="B653">
            <v>38118</v>
          </cell>
          <cell r="C653">
            <v>0.72306579898770784</v>
          </cell>
        </row>
        <row r="654">
          <cell r="B654">
            <v>38119</v>
          </cell>
          <cell r="C654">
            <v>0.71906234270511249</v>
          </cell>
        </row>
        <row r="655">
          <cell r="B655">
            <v>38120</v>
          </cell>
          <cell r="C655">
            <v>0.72077266830041808</v>
          </cell>
        </row>
        <row r="656">
          <cell r="B656">
            <v>38121</v>
          </cell>
          <cell r="C656">
            <v>0.72051300525974493</v>
          </cell>
        </row>
        <row r="657">
          <cell r="B657">
            <v>38122</v>
          </cell>
          <cell r="C657">
            <v>0.72051300525974493</v>
          </cell>
        </row>
        <row r="658">
          <cell r="B658">
            <v>38123</v>
          </cell>
          <cell r="C658">
            <v>0.72051300525974493</v>
          </cell>
        </row>
        <row r="659">
          <cell r="B659">
            <v>38124</v>
          </cell>
          <cell r="C659">
            <v>0.71932096101280385</v>
          </cell>
        </row>
        <row r="660">
          <cell r="B660">
            <v>38125</v>
          </cell>
          <cell r="C660">
            <v>0.71932096101280385</v>
          </cell>
        </row>
        <row r="661">
          <cell r="B661">
            <v>38126</v>
          </cell>
          <cell r="C661">
            <v>0.71648635093501467</v>
          </cell>
        </row>
        <row r="662">
          <cell r="B662">
            <v>38127</v>
          </cell>
          <cell r="C662">
            <v>0.71916576770945695</v>
          </cell>
        </row>
        <row r="663">
          <cell r="B663">
            <v>38128</v>
          </cell>
          <cell r="C663">
            <v>0.72637466405171791</v>
          </cell>
        </row>
        <row r="664">
          <cell r="B664">
            <v>38129</v>
          </cell>
          <cell r="C664">
            <v>0.72637466405171791</v>
          </cell>
        </row>
        <row r="665">
          <cell r="B665">
            <v>38130</v>
          </cell>
          <cell r="C665">
            <v>0.72637466405171791</v>
          </cell>
        </row>
        <row r="666">
          <cell r="B666">
            <v>38131</v>
          </cell>
          <cell r="C666">
            <v>0.72637466405171791</v>
          </cell>
        </row>
        <row r="667">
          <cell r="B667">
            <v>38132</v>
          </cell>
          <cell r="C667">
            <v>0.72817301390810463</v>
          </cell>
        </row>
        <row r="668">
          <cell r="B668">
            <v>38133</v>
          </cell>
          <cell r="C668">
            <v>0.72817301390810463</v>
          </cell>
        </row>
        <row r="669">
          <cell r="B669">
            <v>38134</v>
          </cell>
          <cell r="C669">
            <v>0.72833211944646759</v>
          </cell>
        </row>
        <row r="670">
          <cell r="B670">
            <v>38135</v>
          </cell>
          <cell r="C670">
            <v>0.7362685907819172</v>
          </cell>
        </row>
        <row r="671">
          <cell r="B671">
            <v>38136</v>
          </cell>
          <cell r="C671">
            <v>0.7362685907819172</v>
          </cell>
        </row>
        <row r="672">
          <cell r="B672">
            <v>38137</v>
          </cell>
          <cell r="C672">
            <v>0.7362685907819172</v>
          </cell>
        </row>
        <row r="673">
          <cell r="B673">
            <v>38138</v>
          </cell>
          <cell r="C673">
            <v>0.7362685907819172</v>
          </cell>
        </row>
        <row r="674">
          <cell r="B674">
            <v>38139</v>
          </cell>
          <cell r="C674">
            <v>0.7362685907819172</v>
          </cell>
        </row>
        <row r="675">
          <cell r="B675">
            <v>38140</v>
          </cell>
          <cell r="C675">
            <v>0.73410659227719866</v>
          </cell>
        </row>
        <row r="676">
          <cell r="B676">
            <v>38141</v>
          </cell>
          <cell r="C676">
            <v>0.73195725369638409</v>
          </cell>
        </row>
        <row r="677">
          <cell r="B677">
            <v>38142</v>
          </cell>
          <cell r="C677">
            <v>0.73410659227719866</v>
          </cell>
        </row>
        <row r="678">
          <cell r="B678">
            <v>38143</v>
          </cell>
          <cell r="C678">
            <v>0.73410659227719866</v>
          </cell>
        </row>
        <row r="679">
          <cell r="B679">
            <v>38144</v>
          </cell>
          <cell r="C679">
            <v>0.73410659227719866</v>
          </cell>
        </row>
        <row r="680">
          <cell r="B680">
            <v>38145</v>
          </cell>
          <cell r="C680">
            <v>0.74019245003700962</v>
          </cell>
        </row>
        <row r="681">
          <cell r="B681">
            <v>38146</v>
          </cell>
          <cell r="C681">
            <v>0.74019245003700962</v>
          </cell>
        </row>
        <row r="682">
          <cell r="B682">
            <v>38147</v>
          </cell>
          <cell r="C682">
            <v>0.74310767630229624</v>
          </cell>
        </row>
        <row r="683">
          <cell r="B683">
            <v>38148</v>
          </cell>
          <cell r="C683">
            <v>0.74189479931745672</v>
          </cell>
        </row>
        <row r="684">
          <cell r="B684">
            <v>38149</v>
          </cell>
          <cell r="C684">
            <v>0.74189479931745672</v>
          </cell>
        </row>
        <row r="685">
          <cell r="B685">
            <v>38150</v>
          </cell>
          <cell r="C685">
            <v>0.74189479931745672</v>
          </cell>
        </row>
        <row r="686">
          <cell r="B686">
            <v>38151</v>
          </cell>
          <cell r="C686">
            <v>0.74189479931745672</v>
          </cell>
        </row>
        <row r="687">
          <cell r="B687">
            <v>38152</v>
          </cell>
          <cell r="C687">
            <v>0.735023888276369</v>
          </cell>
        </row>
        <row r="688">
          <cell r="B688">
            <v>38153</v>
          </cell>
          <cell r="C688">
            <v>0.735023888276369</v>
          </cell>
        </row>
        <row r="689">
          <cell r="B689">
            <v>38154</v>
          </cell>
          <cell r="C689">
            <v>0.72764316379247618</v>
          </cell>
        </row>
        <row r="690">
          <cell r="B690">
            <v>38155</v>
          </cell>
          <cell r="C690">
            <v>0.73056691992986555</v>
          </cell>
        </row>
        <row r="691">
          <cell r="B691">
            <v>38156</v>
          </cell>
          <cell r="C691">
            <v>0.72753728628592207</v>
          </cell>
        </row>
        <row r="692">
          <cell r="B692">
            <v>38157</v>
          </cell>
          <cell r="C692">
            <v>0.72753728628592207</v>
          </cell>
        </row>
        <row r="693">
          <cell r="B693">
            <v>38158</v>
          </cell>
          <cell r="C693">
            <v>0.72753728628592207</v>
          </cell>
        </row>
        <row r="694">
          <cell r="B694">
            <v>38159</v>
          </cell>
          <cell r="C694">
            <v>0.73340667400073345</v>
          </cell>
        </row>
        <row r="695">
          <cell r="B695">
            <v>38160</v>
          </cell>
          <cell r="C695">
            <v>0.73340667400073345</v>
          </cell>
        </row>
        <row r="696">
          <cell r="B696">
            <v>38161</v>
          </cell>
          <cell r="C696">
            <v>0.73297661804588432</v>
          </cell>
        </row>
        <row r="697">
          <cell r="B697">
            <v>38162</v>
          </cell>
          <cell r="C697">
            <v>0.73621438562909514</v>
          </cell>
        </row>
        <row r="698">
          <cell r="B698">
            <v>38163</v>
          </cell>
          <cell r="C698">
            <v>0.73567277275068055</v>
          </cell>
        </row>
        <row r="699">
          <cell r="B699">
            <v>38164</v>
          </cell>
          <cell r="C699">
            <v>0.73567277275068055</v>
          </cell>
        </row>
        <row r="700">
          <cell r="B700">
            <v>38165</v>
          </cell>
          <cell r="C700">
            <v>0.73567277275068055</v>
          </cell>
        </row>
        <row r="701">
          <cell r="B701">
            <v>38166</v>
          </cell>
          <cell r="C701">
            <v>0.74046649389115138</v>
          </cell>
        </row>
        <row r="702">
          <cell r="B702">
            <v>38167</v>
          </cell>
          <cell r="C702">
            <v>0.74046649389115138</v>
          </cell>
        </row>
        <row r="703">
          <cell r="B703">
            <v>38168</v>
          </cell>
          <cell r="C703">
            <v>0.74255587732976902</v>
          </cell>
        </row>
        <row r="704">
          <cell r="B704">
            <v>38169</v>
          </cell>
          <cell r="C704">
            <v>0.74371560315335417</v>
          </cell>
        </row>
        <row r="705">
          <cell r="B705">
            <v>38170</v>
          </cell>
          <cell r="C705">
            <v>0.74973759184285493</v>
          </cell>
        </row>
        <row r="706">
          <cell r="B706">
            <v>38171</v>
          </cell>
          <cell r="C706">
            <v>0.74973759184285493</v>
          </cell>
        </row>
        <row r="707">
          <cell r="B707">
            <v>38172</v>
          </cell>
          <cell r="C707">
            <v>0.74973759184285493</v>
          </cell>
        </row>
        <row r="708">
          <cell r="B708">
            <v>38173</v>
          </cell>
          <cell r="C708">
            <v>0.74973759184285493</v>
          </cell>
        </row>
        <row r="709">
          <cell r="B709">
            <v>38174</v>
          </cell>
          <cell r="C709">
            <v>0.75517293460202384</v>
          </cell>
        </row>
        <row r="710">
          <cell r="B710">
            <v>38175</v>
          </cell>
          <cell r="C710">
            <v>0.75517293460202384</v>
          </cell>
        </row>
        <row r="711">
          <cell r="B711">
            <v>38176</v>
          </cell>
          <cell r="C711">
            <v>0.75346594333936112</v>
          </cell>
        </row>
        <row r="712">
          <cell r="B712">
            <v>38177</v>
          </cell>
          <cell r="C712">
            <v>0.75642965204236001</v>
          </cell>
        </row>
        <row r="713">
          <cell r="B713">
            <v>38178</v>
          </cell>
          <cell r="C713">
            <v>0.75642965204236001</v>
          </cell>
        </row>
        <row r="714">
          <cell r="B714">
            <v>38179</v>
          </cell>
          <cell r="C714">
            <v>0.75642965204236001</v>
          </cell>
        </row>
        <row r="715">
          <cell r="B715">
            <v>38180</v>
          </cell>
          <cell r="C715">
            <v>0.75855268148372901</v>
          </cell>
        </row>
        <row r="716">
          <cell r="B716">
            <v>38181</v>
          </cell>
          <cell r="C716">
            <v>0.75855268148372901</v>
          </cell>
        </row>
        <row r="717">
          <cell r="B717">
            <v>38182</v>
          </cell>
          <cell r="C717">
            <v>0.75861022606584738</v>
          </cell>
        </row>
        <row r="718">
          <cell r="B718">
            <v>38183</v>
          </cell>
          <cell r="C718">
            <v>0.75820759724012432</v>
          </cell>
        </row>
        <row r="719">
          <cell r="B719">
            <v>38184</v>
          </cell>
          <cell r="C719">
            <v>0.75642965204236001</v>
          </cell>
        </row>
        <row r="720">
          <cell r="B720">
            <v>38185</v>
          </cell>
          <cell r="C720">
            <v>0.75642965204236001</v>
          </cell>
        </row>
        <row r="721">
          <cell r="B721">
            <v>38186</v>
          </cell>
          <cell r="C721">
            <v>0.75642965204236001</v>
          </cell>
        </row>
        <row r="722">
          <cell r="B722">
            <v>38187</v>
          </cell>
          <cell r="C722">
            <v>0.76341705473700283</v>
          </cell>
        </row>
        <row r="723">
          <cell r="B723">
            <v>38188</v>
          </cell>
          <cell r="C723">
            <v>0.76341705473700283</v>
          </cell>
        </row>
        <row r="724">
          <cell r="B724">
            <v>38189</v>
          </cell>
          <cell r="C724">
            <v>0.76505240608981717</v>
          </cell>
        </row>
        <row r="725">
          <cell r="B725">
            <v>38190</v>
          </cell>
          <cell r="C725">
            <v>0.76161462300076166</v>
          </cell>
        </row>
        <row r="726">
          <cell r="B726">
            <v>38191</v>
          </cell>
          <cell r="C726">
            <v>0.75585789871504161</v>
          </cell>
        </row>
        <row r="727">
          <cell r="B727">
            <v>38192</v>
          </cell>
          <cell r="C727">
            <v>0.75585789871504161</v>
          </cell>
        </row>
        <row r="728">
          <cell r="B728">
            <v>38193</v>
          </cell>
          <cell r="C728">
            <v>0.75585789871504161</v>
          </cell>
        </row>
        <row r="729">
          <cell r="B729">
            <v>38194</v>
          </cell>
          <cell r="C729">
            <v>0.75688767786860434</v>
          </cell>
        </row>
        <row r="730">
          <cell r="B730">
            <v>38195</v>
          </cell>
          <cell r="C730">
            <v>0.75688767786860434</v>
          </cell>
        </row>
        <row r="731">
          <cell r="B731">
            <v>38196</v>
          </cell>
          <cell r="C731">
            <v>0.7509762691498949</v>
          </cell>
        </row>
        <row r="732">
          <cell r="B732">
            <v>38197</v>
          </cell>
          <cell r="C732">
            <v>0.75046904315196994</v>
          </cell>
        </row>
        <row r="733">
          <cell r="B733">
            <v>38198</v>
          </cell>
          <cell r="C733">
            <v>0.75216246709289214</v>
          </cell>
        </row>
        <row r="734">
          <cell r="B734">
            <v>38199</v>
          </cell>
          <cell r="C734">
            <v>0.75216246709289214</v>
          </cell>
        </row>
      </sheetData>
      <sheetData sheetId="6" refreshError="1"/>
      <sheetData sheetId="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FD101"/>
  <sheetViews>
    <sheetView tabSelected="1" topLeftCell="F1" zoomScale="60" zoomScaleNormal="60" workbookViewId="0">
      <selection activeCell="AF13" sqref="AF13"/>
    </sheetView>
  </sheetViews>
  <sheetFormatPr defaultRowHeight="15"/>
  <cols>
    <col min="1" max="1" width="29.42578125" customWidth="1"/>
    <col min="2" max="2" width="87.28515625" customWidth="1"/>
    <col min="3" max="3" width="21.5703125" bestFit="1" customWidth="1"/>
    <col min="4" max="5" width="21.85546875" bestFit="1" customWidth="1"/>
    <col min="6" max="6" width="20.28515625" bestFit="1" customWidth="1"/>
    <col min="7" max="7" width="20.85546875" bestFit="1" customWidth="1"/>
    <col min="8" max="8" width="21.7109375" bestFit="1" customWidth="1"/>
    <col min="9" max="9" width="21.85546875" bestFit="1" customWidth="1"/>
    <col min="10" max="10" width="21.7109375" bestFit="1" customWidth="1"/>
    <col min="11" max="11" width="21.85546875" bestFit="1" customWidth="1"/>
    <col min="12" max="13" width="21.7109375" bestFit="1" customWidth="1"/>
    <col min="14" max="15" width="21.85546875" bestFit="1" customWidth="1"/>
    <col min="16" max="17" width="21.5703125" bestFit="1" customWidth="1"/>
    <col min="18" max="18" width="21.85546875" bestFit="1" customWidth="1"/>
    <col min="19" max="20" width="21.5703125" bestFit="1" customWidth="1"/>
    <col min="21" max="22" width="21.85546875" bestFit="1" customWidth="1"/>
    <col min="23" max="23" width="21.5703125" bestFit="1" customWidth="1"/>
    <col min="24" max="24" width="21.85546875" bestFit="1" customWidth="1"/>
    <col min="25" max="25" width="21.5703125" bestFit="1" customWidth="1"/>
    <col min="26" max="28" width="21.85546875" bestFit="1" customWidth="1"/>
    <col min="29" max="29" width="20.85546875" bestFit="1" customWidth="1"/>
    <col min="30" max="32" width="21.5703125" bestFit="1" customWidth="1"/>
    <col min="33" max="33" width="22.7109375" bestFit="1" customWidth="1"/>
    <col min="34" max="34" width="22.28515625" bestFit="1" customWidth="1"/>
    <col min="35" max="56" width="14.42578125" bestFit="1" customWidth="1"/>
    <col min="57" max="65" width="13.28515625" bestFit="1" customWidth="1"/>
    <col min="66" max="70" width="12.140625" bestFit="1" customWidth="1"/>
  </cols>
  <sheetData>
    <row r="2" spans="2:14">
      <c r="B2" s="41" t="s">
        <v>172</v>
      </c>
      <c r="C2" s="32">
        <v>-0.25</v>
      </c>
    </row>
    <row r="3" spans="2:14">
      <c r="B3" s="41" t="s">
        <v>173</v>
      </c>
      <c r="C3" s="32">
        <v>0.03</v>
      </c>
      <c r="J3" s="103"/>
      <c r="K3" s="133"/>
      <c r="L3" s="133"/>
    </row>
    <row r="4" spans="2:14">
      <c r="B4" s="41" t="s">
        <v>174</v>
      </c>
      <c r="C4" s="32">
        <v>6.3423330513101797E-2</v>
      </c>
      <c r="D4" s="63" t="s">
        <v>167</v>
      </c>
      <c r="E4" t="s">
        <v>189</v>
      </c>
      <c r="J4" s="103"/>
      <c r="K4" s="133"/>
      <c r="L4" s="133"/>
    </row>
    <row r="5" spans="2:14">
      <c r="B5" s="41" t="s">
        <v>175</v>
      </c>
      <c r="C5" s="32">
        <v>-4.4133331934879515E-3</v>
      </c>
      <c r="D5" s="63" t="s">
        <v>167</v>
      </c>
      <c r="E5" t="s">
        <v>171</v>
      </c>
      <c r="J5" s="103"/>
      <c r="K5" s="133"/>
      <c r="L5" s="133"/>
    </row>
    <row r="6" spans="2:14">
      <c r="B6" s="10" t="s">
        <v>10</v>
      </c>
      <c r="C6" s="40">
        <v>2047</v>
      </c>
      <c r="J6" s="103"/>
      <c r="K6" s="133"/>
      <c r="L6" s="133"/>
      <c r="M6" s="23"/>
      <c r="N6" s="23"/>
    </row>
    <row r="7" spans="2:14">
      <c r="B7" s="10" t="s">
        <v>176</v>
      </c>
      <c r="C7" s="19" t="s">
        <v>41</v>
      </c>
    </row>
    <row r="8" spans="2:14">
      <c r="B8" s="10" t="s">
        <v>86</v>
      </c>
      <c r="C8" s="50">
        <v>0.05</v>
      </c>
    </row>
    <row r="9" spans="2:14">
      <c r="B9" s="10" t="s">
        <v>186</v>
      </c>
      <c r="C9" s="18">
        <f ca="1">OFFSET('Calcs Biennial'!B16, 0, MATCH('Summary Biennial'!C6 &amp; "-Nov", 'Calcs Biennial'!$C$6:$BT$6, 0))</f>
        <v>9.4360075308941305E-12</v>
      </c>
    </row>
    <row r="10" spans="2:14">
      <c r="B10" s="10" t="s">
        <v>187</v>
      </c>
      <c r="C10" s="18">
        <f ca="1">MAX(C41:BR41)</f>
        <v>19648.986075581619</v>
      </c>
      <c r="E10" s="13"/>
    </row>
    <row r="11" spans="2:14">
      <c r="B11" s="10" t="s">
        <v>188</v>
      </c>
      <c r="C11" s="18">
        <f ca="1">SUM(C42:BR42)</f>
        <v>19424.863090521641</v>
      </c>
      <c r="E11" s="49"/>
    </row>
    <row r="12" spans="2:14">
      <c r="B12" s="146" t="s">
        <v>242</v>
      </c>
      <c r="C12" s="147" t="s">
        <v>244</v>
      </c>
      <c r="D12" s="63" t="s">
        <v>167</v>
      </c>
      <c r="E12" t="s">
        <v>246</v>
      </c>
    </row>
    <row r="13" spans="2:14">
      <c r="B13" s="146" t="s">
        <v>270</v>
      </c>
      <c r="C13" s="32" t="s">
        <v>272</v>
      </c>
    </row>
    <row r="33" spans="1:70" s="49" customFormat="1"/>
    <row r="34" spans="1:70" s="49" customFormat="1">
      <c r="C34" s="13"/>
      <c r="D34" s="13"/>
      <c r="E34" s="13"/>
    </row>
    <row r="35" spans="1:70" s="49" customFormat="1">
      <c r="C35">
        <v>2017</v>
      </c>
      <c r="D35" s="49">
        <v>2017</v>
      </c>
      <c r="E35" s="49">
        <v>2017</v>
      </c>
      <c r="F35">
        <v>2018</v>
      </c>
      <c r="G35" s="49">
        <v>2018</v>
      </c>
      <c r="H35">
        <v>2019</v>
      </c>
      <c r="I35">
        <v>2019</v>
      </c>
      <c r="J35">
        <v>2020</v>
      </c>
      <c r="K35">
        <v>2020</v>
      </c>
      <c r="L35">
        <v>2021</v>
      </c>
      <c r="M35" s="49">
        <v>2021</v>
      </c>
      <c r="N35">
        <v>2021</v>
      </c>
      <c r="O35">
        <v>2022</v>
      </c>
      <c r="P35">
        <v>2022</v>
      </c>
      <c r="Q35">
        <v>2023</v>
      </c>
      <c r="R35">
        <v>2023</v>
      </c>
      <c r="S35">
        <v>2024</v>
      </c>
      <c r="T35">
        <v>2024</v>
      </c>
      <c r="U35">
        <v>2025</v>
      </c>
      <c r="V35">
        <v>2025</v>
      </c>
      <c r="W35">
        <v>2026</v>
      </c>
      <c r="X35">
        <v>2026</v>
      </c>
      <c r="Y35">
        <v>2027</v>
      </c>
      <c r="Z35">
        <v>2027</v>
      </c>
      <c r="AA35">
        <v>2028</v>
      </c>
      <c r="AB35">
        <v>2028</v>
      </c>
      <c r="AC35">
        <v>2029</v>
      </c>
      <c r="AD35">
        <v>2029</v>
      </c>
      <c r="AE35">
        <v>2030</v>
      </c>
      <c r="AF35">
        <v>2030</v>
      </c>
      <c r="AG35">
        <v>2031</v>
      </c>
      <c r="AH35">
        <v>2031</v>
      </c>
      <c r="AI35">
        <v>2032</v>
      </c>
      <c r="AJ35">
        <v>2032</v>
      </c>
      <c r="AK35">
        <v>2033</v>
      </c>
      <c r="AL35">
        <v>2033</v>
      </c>
      <c r="AM35">
        <v>2034</v>
      </c>
      <c r="AN35">
        <v>2034</v>
      </c>
      <c r="AO35">
        <v>2035</v>
      </c>
      <c r="AP35">
        <v>2035</v>
      </c>
      <c r="AQ35">
        <v>2036</v>
      </c>
      <c r="AR35">
        <v>2036</v>
      </c>
      <c r="AS35">
        <v>2037</v>
      </c>
      <c r="AT35">
        <v>2037</v>
      </c>
      <c r="AU35">
        <v>2038</v>
      </c>
      <c r="AV35">
        <v>2038</v>
      </c>
      <c r="AW35">
        <v>2039</v>
      </c>
      <c r="AX35">
        <v>2039</v>
      </c>
      <c r="AY35">
        <v>2040</v>
      </c>
      <c r="AZ35">
        <v>2040</v>
      </c>
      <c r="BA35">
        <v>2041</v>
      </c>
      <c r="BB35">
        <v>2041</v>
      </c>
      <c r="BC35">
        <v>2042</v>
      </c>
      <c r="BD35">
        <v>2042</v>
      </c>
      <c r="BE35">
        <v>2043</v>
      </c>
      <c r="BF35">
        <v>2043</v>
      </c>
      <c r="BG35">
        <v>2044</v>
      </c>
      <c r="BH35">
        <v>2044</v>
      </c>
      <c r="BI35">
        <v>2045</v>
      </c>
      <c r="BJ35">
        <v>2045</v>
      </c>
      <c r="BK35">
        <v>2046</v>
      </c>
      <c r="BL35">
        <v>2046</v>
      </c>
      <c r="BM35">
        <v>2047</v>
      </c>
      <c r="BN35">
        <v>2047</v>
      </c>
      <c r="BO35">
        <v>2048</v>
      </c>
      <c r="BP35">
        <v>2048</v>
      </c>
      <c r="BQ35">
        <v>2049</v>
      </c>
      <c r="BR35">
        <v>2049</v>
      </c>
    </row>
    <row r="36" spans="1:70">
      <c r="C36">
        <v>3</v>
      </c>
      <c r="D36" s="49">
        <v>4</v>
      </c>
      <c r="E36">
        <v>2</v>
      </c>
      <c r="F36">
        <v>1</v>
      </c>
      <c r="G36">
        <v>2</v>
      </c>
      <c r="H36">
        <v>1</v>
      </c>
      <c r="I36">
        <v>2</v>
      </c>
      <c r="J36">
        <v>1</v>
      </c>
      <c r="K36">
        <v>2</v>
      </c>
      <c r="L36" s="49">
        <v>3</v>
      </c>
      <c r="M36" s="49">
        <v>4</v>
      </c>
      <c r="N36">
        <v>2</v>
      </c>
      <c r="O36">
        <v>1</v>
      </c>
      <c r="P36">
        <v>2</v>
      </c>
      <c r="Q36">
        <v>1</v>
      </c>
      <c r="R36">
        <v>2</v>
      </c>
      <c r="S36">
        <v>1</v>
      </c>
      <c r="T36">
        <v>2</v>
      </c>
      <c r="U36">
        <v>1</v>
      </c>
      <c r="V36">
        <v>2</v>
      </c>
      <c r="W36">
        <v>1</v>
      </c>
      <c r="X36">
        <v>2</v>
      </c>
      <c r="Y36">
        <v>1</v>
      </c>
      <c r="Z36">
        <v>2</v>
      </c>
      <c r="AA36">
        <v>1</v>
      </c>
      <c r="AB36">
        <v>2</v>
      </c>
      <c r="AC36">
        <v>1</v>
      </c>
      <c r="AD36">
        <v>2</v>
      </c>
      <c r="AE36">
        <v>1</v>
      </c>
      <c r="AF36">
        <v>2</v>
      </c>
      <c r="AG36">
        <v>1</v>
      </c>
      <c r="AH36">
        <v>2</v>
      </c>
      <c r="AI36">
        <v>1</v>
      </c>
      <c r="AJ36">
        <v>2</v>
      </c>
      <c r="AK36">
        <v>1</v>
      </c>
      <c r="AL36">
        <v>2</v>
      </c>
      <c r="AM36">
        <v>1</v>
      </c>
      <c r="AN36">
        <v>2</v>
      </c>
      <c r="AO36">
        <v>1</v>
      </c>
      <c r="AP36">
        <v>2</v>
      </c>
      <c r="AQ36">
        <v>1</v>
      </c>
      <c r="AR36">
        <v>2</v>
      </c>
      <c r="AS36">
        <v>1</v>
      </c>
      <c r="AT36">
        <v>2</v>
      </c>
      <c r="AU36">
        <v>1</v>
      </c>
      <c r="AV36">
        <v>2</v>
      </c>
      <c r="AW36">
        <v>1</v>
      </c>
      <c r="AX36">
        <v>2</v>
      </c>
      <c r="AY36">
        <v>1</v>
      </c>
      <c r="AZ36">
        <v>2</v>
      </c>
      <c r="BA36">
        <v>1</v>
      </c>
      <c r="BB36">
        <v>2</v>
      </c>
      <c r="BC36">
        <v>1</v>
      </c>
      <c r="BD36">
        <v>2</v>
      </c>
      <c r="BE36">
        <v>1</v>
      </c>
      <c r="BF36">
        <v>2</v>
      </c>
      <c r="BG36">
        <v>1</v>
      </c>
      <c r="BH36">
        <v>2</v>
      </c>
      <c r="BI36">
        <v>1</v>
      </c>
      <c r="BJ36">
        <v>2</v>
      </c>
      <c r="BK36">
        <v>1</v>
      </c>
      <c r="BL36">
        <v>2</v>
      </c>
      <c r="BM36">
        <v>1</v>
      </c>
      <c r="BN36">
        <v>2</v>
      </c>
      <c r="BO36">
        <v>1</v>
      </c>
      <c r="BP36">
        <v>2</v>
      </c>
      <c r="BQ36">
        <v>1</v>
      </c>
      <c r="BR36">
        <v>2</v>
      </c>
    </row>
    <row r="37" spans="1:70">
      <c r="B37" s="10" t="s">
        <v>8</v>
      </c>
      <c r="C37" t="str">
        <f>C35&amp;C36</f>
        <v>20173</v>
      </c>
      <c r="D37" s="49" t="str">
        <f>D35&amp;D36</f>
        <v>20174</v>
      </c>
      <c r="E37" s="49" t="str">
        <f t="shared" ref="E37:BQ37" si="0">E35&amp;E36</f>
        <v>20172</v>
      </c>
      <c r="F37" s="49" t="str">
        <f t="shared" si="0"/>
        <v>20181</v>
      </c>
      <c r="G37" s="49" t="str">
        <f t="shared" si="0"/>
        <v>20182</v>
      </c>
      <c r="H37" s="49" t="str">
        <f t="shared" si="0"/>
        <v>20191</v>
      </c>
      <c r="I37" s="49" t="str">
        <f t="shared" si="0"/>
        <v>20192</v>
      </c>
      <c r="J37" s="49" t="str">
        <f t="shared" si="0"/>
        <v>20201</v>
      </c>
      <c r="K37" s="49" t="str">
        <f t="shared" si="0"/>
        <v>20202</v>
      </c>
      <c r="L37" s="49" t="str">
        <f>L35&amp;L36</f>
        <v>20213</v>
      </c>
      <c r="M37" s="49" t="str">
        <f>M35&amp;M36</f>
        <v>20214</v>
      </c>
      <c r="N37" s="49" t="str">
        <f t="shared" si="0"/>
        <v>20212</v>
      </c>
      <c r="O37" s="49" t="str">
        <f t="shared" si="0"/>
        <v>20221</v>
      </c>
      <c r="P37" s="49" t="str">
        <f t="shared" si="0"/>
        <v>20222</v>
      </c>
      <c r="Q37" s="49" t="str">
        <f t="shared" si="0"/>
        <v>20231</v>
      </c>
      <c r="R37" s="49" t="str">
        <f t="shared" si="0"/>
        <v>20232</v>
      </c>
      <c r="S37" s="49" t="str">
        <f t="shared" si="0"/>
        <v>20241</v>
      </c>
      <c r="T37" s="49" t="str">
        <f t="shared" si="0"/>
        <v>20242</v>
      </c>
      <c r="U37" s="49" t="str">
        <f t="shared" si="0"/>
        <v>20251</v>
      </c>
      <c r="V37" s="49" t="str">
        <f t="shared" si="0"/>
        <v>20252</v>
      </c>
      <c r="W37" s="49" t="str">
        <f t="shared" si="0"/>
        <v>20261</v>
      </c>
      <c r="X37" s="49" t="str">
        <f t="shared" si="0"/>
        <v>20262</v>
      </c>
      <c r="Y37" s="49" t="str">
        <f t="shared" si="0"/>
        <v>20271</v>
      </c>
      <c r="Z37" s="49" t="str">
        <f t="shared" si="0"/>
        <v>20272</v>
      </c>
      <c r="AA37" s="49" t="str">
        <f t="shared" si="0"/>
        <v>20281</v>
      </c>
      <c r="AB37" s="49" t="str">
        <f t="shared" si="0"/>
        <v>20282</v>
      </c>
      <c r="AC37" s="49" t="str">
        <f t="shared" si="0"/>
        <v>20291</v>
      </c>
      <c r="AD37" s="49" t="str">
        <f t="shared" si="0"/>
        <v>20292</v>
      </c>
      <c r="AE37" s="49" t="str">
        <f t="shared" si="0"/>
        <v>20301</v>
      </c>
      <c r="AF37" s="49" t="str">
        <f t="shared" si="0"/>
        <v>20302</v>
      </c>
      <c r="AG37" s="49" t="str">
        <f t="shared" si="0"/>
        <v>20311</v>
      </c>
      <c r="AH37" s="49" t="str">
        <f t="shared" si="0"/>
        <v>20312</v>
      </c>
      <c r="AI37" s="49" t="str">
        <f t="shared" si="0"/>
        <v>20321</v>
      </c>
      <c r="AJ37" s="49" t="str">
        <f t="shared" si="0"/>
        <v>20322</v>
      </c>
      <c r="AK37" s="49" t="str">
        <f t="shared" si="0"/>
        <v>20331</v>
      </c>
      <c r="AL37" s="49" t="str">
        <f t="shared" si="0"/>
        <v>20332</v>
      </c>
      <c r="AM37" s="49" t="str">
        <f t="shared" si="0"/>
        <v>20341</v>
      </c>
      <c r="AN37" s="49" t="str">
        <f t="shared" si="0"/>
        <v>20342</v>
      </c>
      <c r="AO37" s="49" t="str">
        <f t="shared" si="0"/>
        <v>20351</v>
      </c>
      <c r="AP37" s="49" t="str">
        <f t="shared" si="0"/>
        <v>20352</v>
      </c>
      <c r="AQ37" s="49" t="str">
        <f t="shared" si="0"/>
        <v>20361</v>
      </c>
      <c r="AR37" s="49" t="str">
        <f t="shared" si="0"/>
        <v>20362</v>
      </c>
      <c r="AS37" s="49" t="str">
        <f t="shared" si="0"/>
        <v>20371</v>
      </c>
      <c r="AT37" s="49" t="str">
        <f t="shared" si="0"/>
        <v>20372</v>
      </c>
      <c r="AU37" s="49" t="str">
        <f t="shared" si="0"/>
        <v>20381</v>
      </c>
      <c r="AV37" s="49" t="str">
        <f t="shared" si="0"/>
        <v>20382</v>
      </c>
      <c r="AW37" s="49" t="str">
        <f t="shared" si="0"/>
        <v>20391</v>
      </c>
      <c r="AX37" s="49" t="str">
        <f t="shared" si="0"/>
        <v>20392</v>
      </c>
      <c r="AY37" s="49" t="str">
        <f t="shared" si="0"/>
        <v>20401</v>
      </c>
      <c r="AZ37" s="49" t="str">
        <f t="shared" si="0"/>
        <v>20402</v>
      </c>
      <c r="BA37" s="49" t="str">
        <f t="shared" si="0"/>
        <v>20411</v>
      </c>
      <c r="BB37" s="49" t="str">
        <f t="shared" si="0"/>
        <v>20412</v>
      </c>
      <c r="BC37" s="49" t="str">
        <f t="shared" si="0"/>
        <v>20421</v>
      </c>
      <c r="BD37" s="49" t="str">
        <f t="shared" si="0"/>
        <v>20422</v>
      </c>
      <c r="BE37" s="49" t="str">
        <f t="shared" si="0"/>
        <v>20431</v>
      </c>
      <c r="BF37" s="49" t="str">
        <f t="shared" si="0"/>
        <v>20432</v>
      </c>
      <c r="BG37" s="49" t="str">
        <f t="shared" si="0"/>
        <v>20441</v>
      </c>
      <c r="BH37" s="49" t="str">
        <f t="shared" si="0"/>
        <v>20442</v>
      </c>
      <c r="BI37" s="49" t="str">
        <f t="shared" si="0"/>
        <v>20451</v>
      </c>
      <c r="BJ37" s="49" t="str">
        <f t="shared" si="0"/>
        <v>20452</v>
      </c>
      <c r="BK37" s="49" t="str">
        <f t="shared" si="0"/>
        <v>20461</v>
      </c>
      <c r="BL37" s="49" t="str">
        <f t="shared" si="0"/>
        <v>20462</v>
      </c>
      <c r="BM37" s="49" t="str">
        <f t="shared" si="0"/>
        <v>20471</v>
      </c>
      <c r="BN37" s="49" t="str">
        <f t="shared" si="0"/>
        <v>20472</v>
      </c>
      <c r="BO37" s="49" t="str">
        <f t="shared" si="0"/>
        <v>20481</v>
      </c>
      <c r="BP37" s="49" t="str">
        <f t="shared" si="0"/>
        <v>20482</v>
      </c>
      <c r="BQ37" s="49" t="str">
        <f t="shared" si="0"/>
        <v>20491</v>
      </c>
      <c r="BR37" s="49" t="str">
        <f t="shared" ref="BR37" si="1">BR35&amp;BR36</f>
        <v>20492</v>
      </c>
    </row>
    <row r="38" spans="1:70">
      <c r="B38" s="64" t="s">
        <v>89</v>
      </c>
      <c r="C38" s="10" t="s">
        <v>92</v>
      </c>
      <c r="D38" s="10" t="s">
        <v>194</v>
      </c>
      <c r="E38" s="10" t="s">
        <v>93</v>
      </c>
      <c r="F38" s="10" t="s">
        <v>94</v>
      </c>
      <c r="G38" s="10" t="s">
        <v>95</v>
      </c>
      <c r="H38" s="10" t="s">
        <v>96</v>
      </c>
      <c r="I38" s="10" t="s">
        <v>97</v>
      </c>
      <c r="J38" s="10" t="s">
        <v>98</v>
      </c>
      <c r="K38" s="10" t="s">
        <v>99</v>
      </c>
      <c r="L38" s="10" t="s">
        <v>100</v>
      </c>
      <c r="M38" s="10" t="s">
        <v>195</v>
      </c>
      <c r="N38" s="10" t="s">
        <v>101</v>
      </c>
      <c r="O38" s="10" t="s">
        <v>102</v>
      </c>
      <c r="P38" s="10" t="s">
        <v>103</v>
      </c>
      <c r="Q38" s="10" t="s">
        <v>104</v>
      </c>
      <c r="R38" s="10" t="s">
        <v>105</v>
      </c>
      <c r="S38" s="10" t="s">
        <v>106</v>
      </c>
      <c r="T38" s="10" t="s">
        <v>107</v>
      </c>
      <c r="U38" s="10" t="s">
        <v>108</v>
      </c>
      <c r="V38" s="10" t="s">
        <v>109</v>
      </c>
      <c r="W38" s="10" t="s">
        <v>110</v>
      </c>
      <c r="X38" s="10" t="s">
        <v>111</v>
      </c>
      <c r="Y38" s="10" t="s">
        <v>112</v>
      </c>
      <c r="Z38" s="10" t="s">
        <v>113</v>
      </c>
      <c r="AA38" s="10" t="s">
        <v>114</v>
      </c>
      <c r="AB38" s="10" t="s">
        <v>115</v>
      </c>
      <c r="AC38" s="10" t="s">
        <v>116</v>
      </c>
      <c r="AD38" s="10" t="s">
        <v>117</v>
      </c>
      <c r="AE38" s="10" t="s">
        <v>118</v>
      </c>
      <c r="AF38" s="10" t="s">
        <v>119</v>
      </c>
      <c r="AG38" s="10" t="s">
        <v>120</v>
      </c>
      <c r="AH38" s="10" t="s">
        <v>121</v>
      </c>
      <c r="AI38" s="10" t="s">
        <v>122</v>
      </c>
      <c r="AJ38" s="10" t="s">
        <v>123</v>
      </c>
      <c r="AK38" s="10" t="s">
        <v>124</v>
      </c>
      <c r="AL38" s="10" t="s">
        <v>125</v>
      </c>
      <c r="AM38" s="10" t="s">
        <v>126</v>
      </c>
      <c r="AN38" s="10" t="s">
        <v>127</v>
      </c>
      <c r="AO38" s="10" t="s">
        <v>128</v>
      </c>
      <c r="AP38" s="10" t="s">
        <v>129</v>
      </c>
      <c r="AQ38" s="10" t="s">
        <v>130</v>
      </c>
      <c r="AR38" s="10" t="s">
        <v>131</v>
      </c>
      <c r="AS38" s="10" t="s">
        <v>132</v>
      </c>
      <c r="AT38" s="10" t="s">
        <v>133</v>
      </c>
      <c r="AU38" s="10" t="s">
        <v>134</v>
      </c>
      <c r="AV38" s="10" t="s">
        <v>135</v>
      </c>
      <c r="AW38" s="10" t="s">
        <v>136</v>
      </c>
      <c r="AX38" s="10" t="s">
        <v>137</v>
      </c>
      <c r="AY38" s="10" t="s">
        <v>138</v>
      </c>
      <c r="AZ38" s="10" t="s">
        <v>139</v>
      </c>
      <c r="BA38" s="10" t="s">
        <v>140</v>
      </c>
      <c r="BB38" s="10" t="s">
        <v>141</v>
      </c>
      <c r="BC38" s="10" t="s">
        <v>142</v>
      </c>
      <c r="BD38" s="10" t="s">
        <v>143</v>
      </c>
      <c r="BE38" s="10" t="s">
        <v>144</v>
      </c>
      <c r="BF38" s="10" t="s">
        <v>145</v>
      </c>
      <c r="BG38" s="10" t="s">
        <v>146</v>
      </c>
      <c r="BH38" s="10" t="s">
        <v>147</v>
      </c>
      <c r="BI38" s="10" t="s">
        <v>148</v>
      </c>
      <c r="BJ38" s="10" t="s">
        <v>149</v>
      </c>
      <c r="BK38" s="10" t="s">
        <v>150</v>
      </c>
      <c r="BL38" s="10" t="s">
        <v>151</v>
      </c>
      <c r="BM38" s="10" t="s">
        <v>152</v>
      </c>
      <c r="BN38" s="10" t="s">
        <v>153</v>
      </c>
      <c r="BO38" s="10" t="s">
        <v>154</v>
      </c>
      <c r="BP38" s="10" t="s">
        <v>155</v>
      </c>
      <c r="BQ38" s="10" t="s">
        <v>156</v>
      </c>
      <c r="BR38" s="10" t="s">
        <v>157</v>
      </c>
    </row>
    <row r="39" spans="1:70">
      <c r="B39" s="11" t="s">
        <v>166</v>
      </c>
      <c r="C39" s="18">
        <f ca="1">INDEX('Calcs Biennial'!$C$10:$BT$21,MATCH('Summary Biennial'!$B39,'Calcs Biennial'!$B$10:$B$21,0),MATCH('Summary Biennial'!C$38,'Calcs Biennial'!$C$6:$BT$6,0))</f>
        <v>1792.2058377892636</v>
      </c>
      <c r="D39" s="18">
        <f ca="1">INDEX('Calcs Biennial'!$C$10:$BT$21,MATCH('Summary Biennial'!$B39,'Calcs Biennial'!$B$10:$B$21,0),MATCH('Summary Biennial'!D$38,'Calcs Biennial'!$C$6:$BT$6,0))</f>
        <v>3391.0790289068391</v>
      </c>
      <c r="E39" s="18">
        <f ca="1">INDEX('Calcs Biennial'!$C$10:$BT$21,MATCH('Summary Biennial'!$B39,'Calcs Biennial'!$B$10:$B$21,0),MATCH('Summary Biennial'!E$38,'Calcs Biennial'!$C$6:$BT$6,0))</f>
        <v>5516.8378662337427</v>
      </c>
      <c r="F39" s="18">
        <f ca="1">INDEX('Calcs Biennial'!$C$10:$BT$21,MATCH('Summary Biennial'!$B39,'Calcs Biennial'!$B$10:$B$21,0),MATCH('Summary Biennial'!F$38,'Calcs Biennial'!$C$6:$BT$6,0))</f>
        <v>5114.6537450719643</v>
      </c>
      <c r="G39" s="18">
        <f ca="1">INDEX('Calcs Biennial'!$C$10:$BT$21,MATCH('Summary Biennial'!$B39,'Calcs Biennial'!$B$10:$B$21,0),MATCH('Summary Biennial'!G$38,'Calcs Biennial'!$C$6:$BT$6,0))</f>
        <v>5657.1059177787693</v>
      </c>
      <c r="H39" s="18">
        <f ca="1">INDEX('Calcs Biennial'!$C$10:$BT$21,MATCH('Summary Biennial'!$B39,'Calcs Biennial'!$B$10:$B$21,0),MATCH('Summary Biennial'!H$38,'Calcs Biennial'!$C$6:$BT$6,0))</f>
        <v>5338.8652169415045</v>
      </c>
      <c r="I39" s="18">
        <f ca="1">INDEX('Calcs Biennial'!$C$10:$BT$21,MATCH('Summary Biennial'!$B39,'Calcs Biennial'!$B$10:$B$21,0),MATCH('Summary Biennial'!I$38,'Calcs Biennial'!$C$6:$BT$6,0))</f>
        <v>5578.0584410233396</v>
      </c>
      <c r="J39" s="18">
        <f ca="1">INDEX('Calcs Biennial'!$C$10:$BT$21,MATCH('Summary Biennial'!$B39,'Calcs Biennial'!$B$10:$B$21,0),MATCH('Summary Biennial'!J$38,'Calcs Biennial'!$C$6:$BT$6,0))</f>
        <v>5125.3359629554016</v>
      </c>
      <c r="K39" s="18">
        <f ca="1">INDEX('Calcs Biennial'!$C$10:$BT$21,MATCH('Summary Biennial'!$B39,'Calcs Biennial'!$B$10:$B$21,0),MATCH('Summary Biennial'!K$38,'Calcs Biennial'!$C$6:$BT$6,0))</f>
        <v>5117.1850180163838</v>
      </c>
      <c r="L39" s="18">
        <f ca="1">INDEX('Calcs Biennial'!$C$10:$BT$21,MATCH('Summary Biennial'!$B39,'Calcs Biennial'!$B$10:$B$21,0),MATCH('Summary Biennial'!L$38,'Calcs Biennial'!$C$6:$BT$6,0))</f>
        <v>1588.7744302819967</v>
      </c>
      <c r="M39" s="18">
        <f ca="1">INDEX('Calcs Biennial'!$C$10:$BT$21,MATCH('Summary Biennial'!$B39,'Calcs Biennial'!$B$10:$B$21,0),MATCH('Summary Biennial'!M$38,'Calcs Biennial'!$C$6:$BT$6,0))</f>
        <v>3006.1612001211424</v>
      </c>
      <c r="N39" s="18">
        <f ca="1">INDEX('Calcs Biennial'!$C$10:$BT$21,MATCH('Summary Biennial'!$B39,'Calcs Biennial'!$B$10:$B$21,0),MATCH('Summary Biennial'!N$38,'Calcs Biennial'!$C$6:$BT$6,0))</f>
        <v>4801.21567637916</v>
      </c>
      <c r="O39" s="18">
        <f ca="1">INDEX('Calcs Biennial'!$C$10:$BT$21,MATCH('Summary Biennial'!$B39,'Calcs Biennial'!$B$10:$B$21,0),MATCH('Summary Biennial'!O$38,'Calcs Biennial'!$C$6:$BT$6,0))</f>
        <v>4411.7300951779316</v>
      </c>
      <c r="P39" s="18">
        <f ca="1">INDEX('Calcs Biennial'!$C$10:$BT$21,MATCH('Summary Biennial'!$B39,'Calcs Biennial'!$B$10:$B$21,0),MATCH('Summary Biennial'!P$38,'Calcs Biennial'!$C$6:$BT$6,0))</f>
        <v>4455.2734803871117</v>
      </c>
      <c r="Q39" s="18">
        <f ca="1">INDEX('Calcs Biennial'!$C$10:$BT$21,MATCH('Summary Biennial'!$B39,'Calcs Biennial'!$B$10:$B$21,0),MATCH('Summary Biennial'!Q$38,'Calcs Biennial'!$C$6:$BT$6,0))</f>
        <v>4024.3712662094536</v>
      </c>
      <c r="R39" s="18">
        <f ca="1">INDEX('Calcs Biennial'!$C$10:$BT$21,MATCH('Summary Biennial'!$B39,'Calcs Biennial'!$B$10:$B$21,0),MATCH('Summary Biennial'!R$38,'Calcs Biennial'!$C$6:$BT$6,0))</f>
        <v>4625.9954112327732</v>
      </c>
      <c r="S39" s="18">
        <f ca="1">INDEX('Calcs Biennial'!$C$10:$BT$21,MATCH('Summary Biennial'!$B39,'Calcs Biennial'!$B$10:$B$21,0),MATCH('Summary Biennial'!S$38,'Calcs Biennial'!$C$6:$BT$6,0))</f>
        <v>4440.0187189713624</v>
      </c>
      <c r="T39" s="18">
        <f ca="1">INDEX('Calcs Biennial'!$C$10:$BT$21,MATCH('Summary Biennial'!$B39,'Calcs Biennial'!$B$10:$B$21,0),MATCH('Summary Biennial'!T$38,'Calcs Biennial'!$C$6:$BT$6,0))</f>
        <v>4386.6439619490593</v>
      </c>
      <c r="U39" s="18">
        <f ca="1">INDEX('Calcs Biennial'!$C$10:$BT$21,MATCH('Summary Biennial'!$B39,'Calcs Biennial'!$B$10:$B$21,0),MATCH('Summary Biennial'!U$38,'Calcs Biennial'!$C$6:$BT$6,0))</f>
        <v>3917.1563607461621</v>
      </c>
      <c r="V39" s="18">
        <f ca="1">INDEX('Calcs Biennial'!$C$10:$BT$21,MATCH('Summary Biennial'!$B39,'Calcs Biennial'!$B$10:$B$21,0),MATCH('Summary Biennial'!V$38,'Calcs Biennial'!$C$6:$BT$6,0))</f>
        <v>4460.5537529235316</v>
      </c>
      <c r="W39" s="18">
        <f ca="1">INDEX('Calcs Biennial'!$C$10:$BT$21,MATCH('Summary Biennial'!$B39,'Calcs Biennial'!$B$10:$B$21,0),MATCH('Summary Biennial'!W$38,'Calcs Biennial'!$C$6:$BT$6,0))</f>
        <v>4263.9793021243286</v>
      </c>
      <c r="X39" s="18">
        <f ca="1">INDEX('Calcs Biennial'!$C$10:$BT$21,MATCH('Summary Biennial'!$B39,'Calcs Biennial'!$B$10:$B$21,0),MATCH('Summary Biennial'!X$38,'Calcs Biennial'!$C$6:$BT$6,0))</f>
        <v>4598.9690315920689</v>
      </c>
      <c r="Y39" s="18">
        <f ca="1">INDEX('Calcs Biennial'!$C$10:$BT$21,MATCH('Summary Biennial'!$B39,'Calcs Biennial'!$B$10:$B$21,0),MATCH('Summary Biennial'!Y$38,'Calcs Biennial'!$C$6:$BT$6,0))</f>
        <v>4290.4488281386421</v>
      </c>
      <c r="Z39" s="18">
        <f ca="1">INDEX('Calcs Biennial'!$C$10:$BT$21,MATCH('Summary Biennial'!$B39,'Calcs Biennial'!$B$10:$B$21,0),MATCH('Summary Biennial'!Z$38,'Calcs Biennial'!$C$6:$BT$6,0))</f>
        <v>4586.0417581509373</v>
      </c>
      <c r="AA39" s="18">
        <f ca="1">INDEX('Calcs Biennial'!$C$10:$BT$21,MATCH('Summary Biennial'!$B39,'Calcs Biennial'!$B$10:$B$21,0),MATCH('Summary Biennial'!AA$38,'Calcs Biennial'!$C$6:$BT$6,0))</f>
        <v>4260.3201278029728</v>
      </c>
      <c r="AB39" s="18">
        <f ca="1">INDEX('Calcs Biennial'!$C$10:$BT$21,MATCH('Summary Biennial'!$B39,'Calcs Biennial'!$B$10:$B$21,0),MATCH('Summary Biennial'!AB$38,'Calcs Biennial'!$C$6:$BT$6,0))</f>
        <v>4419.4147393088442</v>
      </c>
      <c r="AC39" s="18">
        <f ca="1">INDEX('Calcs Biennial'!$C$10:$BT$21,MATCH('Summary Biennial'!$B39,'Calcs Biennial'!$B$10:$B$21,0),MATCH('Summary Biennial'!AC$38,'Calcs Biennial'!$C$6:$BT$6,0))</f>
        <v>4046.4385570821137</v>
      </c>
      <c r="AD39" s="18">
        <f ca="1">INDEX('Calcs Biennial'!$C$10:$BT$21,MATCH('Summary Biennial'!$B39,'Calcs Biennial'!$B$10:$B$21,0),MATCH('Summary Biennial'!AD$38,'Calcs Biennial'!$C$6:$BT$6,0))</f>
        <v>4140.8292584275032</v>
      </c>
      <c r="AE39" s="18">
        <f ca="1">INDEX('Calcs Biennial'!$C$10:$BT$21,MATCH('Summary Biennial'!$B39,'Calcs Biennial'!$B$10:$B$21,0),MATCH('Summary Biennial'!AE$38,'Calcs Biennial'!$C$6:$BT$6,0))</f>
        <v>3765.6744901383872</v>
      </c>
      <c r="AF39" s="18">
        <f ca="1">INDEX('Calcs Biennial'!$C$10:$BT$21,MATCH('Summary Biennial'!$B39,'Calcs Biennial'!$B$10:$B$21,0),MATCH('Summary Biennial'!AF$38,'Calcs Biennial'!$C$6:$BT$6,0))</f>
        <v>3699.144589829375</v>
      </c>
      <c r="AG39" s="18">
        <f ca="1">INDEX('Calcs Biennial'!$C$10:$BT$21,MATCH('Summary Biennial'!$B39,'Calcs Biennial'!$B$10:$B$21,0),MATCH('Summary Biennial'!AG$38,'Calcs Biennial'!$C$6:$BT$6,0))</f>
        <v>3293.1261108729018</v>
      </c>
      <c r="AH39" s="18">
        <f ca="1">INDEX('Calcs Biennial'!$C$10:$BT$21,MATCH('Summary Biennial'!$B39,'Calcs Biennial'!$B$10:$B$21,0),MATCH('Summary Biennial'!AH$38,'Calcs Biennial'!$C$6:$BT$6,0))</f>
        <v>3460.3571008909121</v>
      </c>
      <c r="AI39" s="18">
        <f ca="1">INDEX('Calcs Biennial'!$C$10:$BT$21,MATCH('Summary Biennial'!$B39,'Calcs Biennial'!$B$10:$B$21,0),MATCH('Summary Biennial'!AI$38,'Calcs Biennial'!$C$6:$BT$6,0))</f>
        <v>3188.3655686841944</v>
      </c>
      <c r="AJ39" s="18">
        <f ca="1">INDEX('Calcs Biennial'!$C$10:$BT$21,MATCH('Summary Biennial'!$B39,'Calcs Biennial'!$B$10:$B$21,0),MATCH('Summary Biennial'!AJ$38,'Calcs Biennial'!$C$6:$BT$6,0))</f>
        <v>3132.7884659205915</v>
      </c>
      <c r="AK39" s="18">
        <f ca="1">INDEX('Calcs Biennial'!$C$10:$BT$21,MATCH('Summary Biennial'!$B39,'Calcs Biennial'!$B$10:$B$21,0),MATCH('Summary Biennial'!AK$38,'Calcs Biennial'!$C$6:$BT$6,0))</f>
        <v>2789.2935646063715</v>
      </c>
      <c r="AL39" s="18">
        <f ca="1">INDEX('Calcs Biennial'!$C$10:$BT$21,MATCH('Summary Biennial'!$B39,'Calcs Biennial'!$B$10:$B$21,0),MATCH('Summary Biennial'!AL$38,'Calcs Biennial'!$C$6:$BT$6,0))</f>
        <v>2635.482630863381</v>
      </c>
      <c r="AM39" s="18">
        <f ca="1">INDEX('Calcs Biennial'!$C$10:$BT$21,MATCH('Summary Biennial'!$B39,'Calcs Biennial'!$B$10:$B$21,0),MATCH('Summary Biennial'!AM$38,'Calcs Biennial'!$C$6:$BT$6,0))</f>
        <v>2296.2131419135872</v>
      </c>
      <c r="AN39" s="18">
        <f ca="1">INDEX('Calcs Biennial'!$C$10:$BT$21,MATCH('Summary Biennial'!$B39,'Calcs Biennial'!$B$10:$B$21,0),MATCH('Summary Biennial'!AN$38,'Calcs Biennial'!$C$6:$BT$6,0))</f>
        <v>2043.678375246297</v>
      </c>
      <c r="AO39" s="18">
        <f ca="1">INDEX('Calcs Biennial'!$C$10:$BT$21,MATCH('Summary Biennial'!$B39,'Calcs Biennial'!$B$10:$B$21,0),MATCH('Summary Biennial'!AO$38,'Calcs Biennial'!$C$6:$BT$6,0))</f>
        <v>1717.9776547999645</v>
      </c>
      <c r="AP39" s="18">
        <f ca="1">INDEX('Calcs Biennial'!$C$10:$BT$21,MATCH('Summary Biennial'!$B39,'Calcs Biennial'!$B$10:$B$21,0),MATCH('Summary Biennial'!AP$38,'Calcs Biennial'!$C$6:$BT$6,0))</f>
        <v>1739.3562845066153</v>
      </c>
      <c r="AQ39" s="18">
        <f ca="1">INDEX('Calcs Biennial'!$C$10:$BT$21,MATCH('Summary Biennial'!$B39,'Calcs Biennial'!$B$10:$B$21,0),MATCH('Summary Biennial'!AQ$38,'Calcs Biennial'!$C$6:$BT$6,0))</f>
        <v>1573.1879509744267</v>
      </c>
      <c r="AR39" s="18">
        <f ca="1">INDEX('Calcs Biennial'!$C$10:$BT$21,MATCH('Summary Biennial'!$B39,'Calcs Biennial'!$B$10:$B$21,0),MATCH('Summary Biennial'!AR$38,'Calcs Biennial'!$C$6:$BT$6,0))</f>
        <v>1592.7648078496479</v>
      </c>
      <c r="AS39" s="18">
        <f ca="1">INDEX('Calcs Biennial'!$C$10:$BT$21,MATCH('Summary Biennial'!$B39,'Calcs Biennial'!$B$10:$B$21,0),MATCH('Summary Biennial'!AS$38,'Calcs Biennial'!$C$6:$BT$6,0))</f>
        <v>1440.6010009363517</v>
      </c>
      <c r="AT39" s="18">
        <f ca="1">INDEX('Calcs Biennial'!$C$10:$BT$21,MATCH('Summary Biennial'!$B39,'Calcs Biennial'!$B$10:$B$21,0),MATCH('Summary Biennial'!AT$38,'Calcs Biennial'!$C$6:$BT$6,0))</f>
        <v>1458.5279368705883</v>
      </c>
      <c r="AU39" s="18">
        <f ca="1">INDEX('Calcs Biennial'!$C$10:$BT$21,MATCH('Summary Biennial'!$B39,'Calcs Biennial'!$B$10:$B$21,0),MATCH('Summary Biennial'!AU$38,'Calcs Biennial'!$C$6:$BT$6,0))</f>
        <v>1319.1883669165952</v>
      </c>
      <c r="AV39" s="18">
        <f ca="1">INDEX('Calcs Biennial'!$C$10:$BT$21,MATCH('Summary Biennial'!$B39,'Calcs Biennial'!$B$10:$B$21,0),MATCH('Summary Biennial'!AV$38,'Calcs Biennial'!$C$6:$BT$6,0))</f>
        <v>1335.6044358513889</v>
      </c>
      <c r="AW39" s="18">
        <f ca="1">INDEX('Calcs Biennial'!$C$10:$BT$21,MATCH('Summary Biennial'!$B39,'Calcs Biennial'!$B$10:$B$21,0),MATCH('Summary Biennial'!AW$38,'Calcs Biennial'!$C$6:$BT$6,0))</f>
        <v>1208.0082870114297</v>
      </c>
      <c r="AX39" s="18">
        <f ca="1">INDEX('Calcs Biennial'!$C$10:$BT$21,MATCH('Summary Biennial'!$B39,'Calcs Biennial'!$B$10:$B$21,0),MATCH('Summary Biennial'!AX$38,'Calcs Biennial'!$C$6:$BT$6,0))</f>
        <v>1223.0408235397294</v>
      </c>
      <c r="AY39" s="18">
        <f ca="1">INDEX('Calcs Biennial'!$C$10:$BT$21,MATCH('Summary Biennial'!$B39,'Calcs Biennial'!$B$10:$B$21,0),MATCH('Summary Biennial'!AY$38,'Calcs Biennial'!$C$6:$BT$6,0))</f>
        <v>1106.1983702139114</v>
      </c>
      <c r="AZ39" s="18">
        <f ca="1">INDEX('Calcs Biennial'!$C$10:$BT$21,MATCH('Summary Biennial'!$B39,'Calcs Biennial'!$B$10:$B$21,0),MATCH('Summary Biennial'!AZ$38,'Calcs Biennial'!$C$6:$BT$6,0))</f>
        <v>1119.9639772768612</v>
      </c>
      <c r="BA39" s="18">
        <f ca="1">INDEX('Calcs Biennial'!$C$10:$BT$21,MATCH('Summary Biennial'!$B39,'Calcs Biennial'!$B$10:$B$21,0),MATCH('Summary Biennial'!BA$38,'Calcs Biennial'!$C$6:$BT$6,0))</f>
        <v>1012.9689071018236</v>
      </c>
      <c r="BB39" s="18">
        <f ca="1">INDEX('Calcs Biennial'!$C$10:$BT$21,MATCH('Summary Biennial'!$B39,'Calcs Biennial'!$B$10:$B$21,0),MATCH('Summary Biennial'!BB$38,'Calcs Biennial'!$C$6:$BT$6,0))</f>
        <v>1025.5743604433005</v>
      </c>
      <c r="BC39" s="18">
        <f ca="1">INDEX('Calcs Biennial'!$C$10:$BT$21,MATCH('Summary Biennial'!$B39,'Calcs Biennial'!$B$10:$B$21,0),MATCH('Summary Biennial'!BC$38,'Calcs Biennial'!$C$6:$BT$6,0))</f>
        <v>927.59674429518373</v>
      </c>
      <c r="BD39" s="18">
        <f ca="1">INDEX('Calcs Biennial'!$C$10:$BT$21,MATCH('Summary Biennial'!$B39,'Calcs Biennial'!$B$10:$B$21,0),MATCH('Summary Biennial'!BD$38,'Calcs Biennial'!$C$6:$BT$6,0))</f>
        <v>939.13982068967312</v>
      </c>
      <c r="BE39" s="18">
        <f ca="1">INDEX('Calcs Biennial'!$C$10:$BT$21,MATCH('Summary Biennial'!$B39,'Calcs Biennial'!$B$10:$B$21,0),MATCH('Summary Biennial'!BE$38,'Calcs Biennial'!$C$6:$BT$6,0))</f>
        <v>849.41967516929276</v>
      </c>
      <c r="BF39" s="18">
        <f ca="1">INDEX('Calcs Biennial'!$C$10:$BT$21,MATCH('Summary Biennial'!$B39,'Calcs Biennial'!$B$10:$B$21,0),MATCH('Summary Biennial'!BF$38,'Calcs Biennial'!$C$6:$BT$6,0))</f>
        <v>859.98991084741783</v>
      </c>
      <c r="BG39" s="18">
        <f ca="1">INDEX('Calcs Biennial'!$C$10:$BT$21,MATCH('Summary Biennial'!$B39,'Calcs Biennial'!$B$10:$B$21,0),MATCH('Summary Biennial'!BG$38,'Calcs Biennial'!$C$6:$BT$6,0))</f>
        <v>777.83130331374252</v>
      </c>
      <c r="BH39" s="18">
        <f ca="1">INDEX('Calcs Biennial'!$C$10:$BT$21,MATCH('Summary Biennial'!$B39,'Calcs Biennial'!$B$10:$B$21,0),MATCH('Summary Biennial'!BH$38,'Calcs Biennial'!$C$6:$BT$6,0))</f>
        <v>787.51068846833141</v>
      </c>
      <c r="BI39" s="18">
        <f ca="1">INDEX('Calcs Biennial'!$C$10:$BT$21,MATCH('Summary Biennial'!$B39,'Calcs Biennial'!$B$10:$B$21,0),MATCH('Summary Biennial'!BI$38,'Calcs Biennial'!$C$6:$BT$6,0))</f>
        <v>712.27633889475396</v>
      </c>
      <c r="BJ39" s="18">
        <f ca="1">INDEX('Calcs Biennial'!$C$10:$BT$21,MATCH('Summary Biennial'!$B39,'Calcs Biennial'!$B$10:$B$21,0),MATCH('Summary Biennial'!BJ$38,'Calcs Biennial'!$C$6:$BT$6,0))</f>
        <v>721.13995365452388</v>
      </c>
      <c r="BK39" s="18">
        <f ca="1">INDEX('Calcs Biennial'!$C$10:$BT$21,MATCH('Summary Biennial'!$B39,'Calcs Biennial'!$B$10:$B$21,0),MATCH('Summary Biennial'!BK$38,'Calcs Biennial'!$C$6:$BT$6,0))</f>
        <v>652.24629143612276</v>
      </c>
      <c r="BL39" s="18">
        <f ca="1">INDEX('Calcs Biennial'!$C$10:$BT$21,MATCH('Summary Biennial'!$B39,'Calcs Biennial'!$B$10:$B$21,0),MATCH('Summary Biennial'!BL$38,'Calcs Biennial'!$C$6:$BT$6,0))</f>
        <v>660.36288824003896</v>
      </c>
      <c r="BM39" s="18">
        <f ca="1">INDEX('Calcs Biennial'!$C$10:$BT$21,MATCH('Summary Biennial'!$B39,'Calcs Biennial'!$B$10:$B$21,0),MATCH('Summary Biennial'!BM$38,'Calcs Biennial'!$C$6:$BT$6,0))</f>
        <v>597.27552560893969</v>
      </c>
      <c r="BN39" s="18">
        <f ca="1">INDEX('Calcs Biennial'!$C$10:$BT$21,MATCH('Summary Biennial'!$B39,'Calcs Biennial'!$B$10:$B$21,0),MATCH('Summary Biennial'!BN$38,'Calcs Biennial'!$C$6:$BT$6,0))</f>
        <v>604.70806249855707</v>
      </c>
      <c r="BO39" s="18">
        <f ca="1">INDEX('Calcs Biennial'!$C$10:$BT$21,MATCH('Summary Biennial'!$B39,'Calcs Biennial'!$B$10:$B$21,0),MATCH('Summary Biennial'!BO$38,'Calcs Biennial'!$C$6:$BT$6,0))</f>
        <v>546.93764943602184</v>
      </c>
      <c r="BP39" s="18">
        <f ca="1">INDEX('Calcs Biennial'!$C$10:$BT$21,MATCH('Summary Biennial'!$B39,'Calcs Biennial'!$B$10:$B$21,0),MATCH('Summary Biennial'!BP$38,'Calcs Biennial'!$C$6:$BT$6,0))</f>
        <v>553.74377840239663</v>
      </c>
      <c r="BQ39" s="18">
        <f ca="1">INDEX('Calcs Biennial'!$C$10:$BT$21,MATCH('Summary Biennial'!$B39,'Calcs Biennial'!$B$10:$B$21,0),MATCH('Summary Biennial'!BQ$38,'Calcs Biennial'!$C$6:$BT$6,0))</f>
        <v>500.84220689541553</v>
      </c>
      <c r="BR39" s="18">
        <f ca="1">INDEX('Calcs Biennial'!$C$10:$BT$21,MATCH('Summary Biennial'!$B39,'Calcs Biennial'!$B$10:$B$21,0),MATCH('Summary Biennial'!BR$38,'Calcs Biennial'!$C$6:$BT$6,0))</f>
        <v>507.07472106855568</v>
      </c>
    </row>
    <row r="40" spans="1:70">
      <c r="B40" s="11" t="s">
        <v>162</v>
      </c>
      <c r="C40" s="18">
        <f ca="1">INDEX('Calcs Biennial'!$C$10:$BT$21,MATCH('Summary Biennial'!$B40,'Calcs Biennial'!$B$10:$B$21,0),MATCH('Summary Biennial'!C$38,'Calcs Biennial'!$C$6:$BT$6,0))</f>
        <v>1620.0318203094214</v>
      </c>
      <c r="D40" s="18">
        <f ca="1">INDEX('Calcs Biennial'!$C$10:$BT$21,MATCH('Summary Biennial'!$B40,'Calcs Biennial'!$B$10:$B$21,0),MATCH('Summary Biennial'!D$38,'Calcs Biennial'!$C$6:$BT$6,0))</f>
        <v>2553.3931587218499</v>
      </c>
      <c r="E40" s="18">
        <f ca="1">INDEX('Calcs Biennial'!$C$10:$BT$21,MATCH('Summary Biennial'!$B40,'Calcs Biennial'!$B$10:$B$21,0),MATCH('Summary Biennial'!E$38,'Calcs Biennial'!$C$6:$BT$6,0))</f>
        <v>4356.6712734687944</v>
      </c>
      <c r="F40" s="18">
        <f ca="1">INDEX('Calcs Biennial'!$C$10:$BT$21,MATCH('Summary Biennial'!$B40,'Calcs Biennial'!$B$10:$B$21,0),MATCH('Summary Biennial'!F$38,'Calcs Biennial'!$C$6:$BT$6,0))</f>
        <v>4136.8751102090009</v>
      </c>
      <c r="G40" s="18">
        <f ca="1">INDEX('Calcs Biennial'!$C$10:$BT$21,MATCH('Summary Biennial'!$B40,'Calcs Biennial'!$B$10:$B$21,0),MATCH('Summary Biennial'!G$38,'Calcs Biennial'!$C$6:$BT$6,0))</f>
        <v>4554.6139609742822</v>
      </c>
      <c r="H40" s="18">
        <f ca="1">INDEX('Calcs Biennial'!$C$10:$BT$21,MATCH('Summary Biennial'!$B40,'Calcs Biennial'!$B$10:$B$21,0),MATCH('Summary Biennial'!H$38,'Calcs Biennial'!$C$6:$BT$6,0))</f>
        <v>4332.2305492200994</v>
      </c>
      <c r="I40" s="18">
        <f ca="1">INDEX('Calcs Biennial'!$C$10:$BT$21,MATCH('Summary Biennial'!$B40,'Calcs Biennial'!$B$10:$B$21,0),MATCH('Summary Biennial'!I$38,'Calcs Biennial'!$C$6:$BT$6,0))</f>
        <v>4450.7044855376444</v>
      </c>
      <c r="J40" s="18">
        <f ca="1">INDEX('Calcs Biennial'!$C$10:$BT$21,MATCH('Summary Biennial'!$B40,'Calcs Biennial'!$B$10:$B$21,0),MATCH('Summary Biennial'!J$38,'Calcs Biennial'!$C$6:$BT$6,0))</f>
        <v>4100.4416145255709</v>
      </c>
      <c r="K40" s="18">
        <f ca="1">INDEX('Calcs Biennial'!$C$10:$BT$21,MATCH('Summary Biennial'!$B40,'Calcs Biennial'!$B$10:$B$21,0),MATCH('Summary Biennial'!K$38,'Calcs Biennial'!$C$6:$BT$6,0))</f>
        <v>4110.5127861109158</v>
      </c>
      <c r="L40" s="18">
        <f ca="1">INDEX('Calcs Biennial'!$C$10:$BT$21,MATCH('Summary Biennial'!$B40,'Calcs Biennial'!$B$10:$B$21,0),MATCH('Summary Biennial'!L$38,'Calcs Biennial'!$C$6:$BT$6,0))</f>
        <v>1271.9776920701759</v>
      </c>
      <c r="M40" s="18">
        <f ca="1">INDEX('Calcs Biennial'!$C$10:$BT$21,MATCH('Summary Biennial'!$B40,'Calcs Biennial'!$B$10:$B$21,0),MATCH('Summary Biennial'!M$38,'Calcs Biennial'!$C$6:$BT$6,0))</f>
        <v>2491.2454209073876</v>
      </c>
      <c r="N40" s="18">
        <f ca="1">INDEX('Calcs Biennial'!$C$10:$BT$21,MATCH('Summary Biennial'!$B40,'Calcs Biennial'!$B$10:$B$21,0),MATCH('Summary Biennial'!N$38,'Calcs Biennial'!$C$6:$BT$6,0))</f>
        <v>4124.1516514903042</v>
      </c>
      <c r="O40" s="18">
        <f ca="1">INDEX('Calcs Biennial'!$C$10:$BT$21,MATCH('Summary Biennial'!$B40,'Calcs Biennial'!$B$10:$B$21,0),MATCH('Summary Biennial'!O$38,'Calcs Biennial'!$C$6:$BT$6,0))</f>
        <v>3762.7161293681334</v>
      </c>
      <c r="P40" s="18">
        <f ca="1">INDEX('Calcs Biennial'!$C$10:$BT$21,MATCH('Summary Biennial'!$B40,'Calcs Biennial'!$B$10:$B$21,0),MATCH('Summary Biennial'!P$38,'Calcs Biennial'!$C$6:$BT$6,0))</f>
        <v>3908.8583263889491</v>
      </c>
      <c r="Q40" s="18">
        <f ca="1">INDEX('Calcs Biennial'!$C$10:$BT$21,MATCH('Summary Biennial'!$B40,'Calcs Biennial'!$B$10:$B$21,0),MATCH('Summary Biennial'!Q$38,'Calcs Biennial'!$C$6:$BT$6,0))</f>
        <v>3522.2335548145425</v>
      </c>
      <c r="R40" s="18">
        <f ca="1">INDEX('Calcs Biennial'!$C$10:$BT$21,MATCH('Summary Biennial'!$B40,'Calcs Biennial'!$B$10:$B$21,0),MATCH('Summary Biennial'!R$38,'Calcs Biennial'!$C$6:$BT$6,0))</f>
        <v>4180.3246249038284</v>
      </c>
      <c r="S40" s="18">
        <f ca="1">INDEX('Calcs Biennial'!$C$10:$BT$21,MATCH('Summary Biennial'!$B40,'Calcs Biennial'!$B$10:$B$21,0),MATCH('Summary Biennial'!S$38,'Calcs Biennial'!$C$6:$BT$6,0))</f>
        <v>4017.0088046689616</v>
      </c>
      <c r="T40" s="18">
        <f ca="1">INDEX('Calcs Biennial'!$C$10:$BT$21,MATCH('Summary Biennial'!$B40,'Calcs Biennial'!$B$10:$B$21,0),MATCH('Summary Biennial'!T$38,'Calcs Biennial'!$C$6:$BT$6,0))</f>
        <v>4129.059623356753</v>
      </c>
      <c r="U40" s="18">
        <f ca="1">INDEX('Calcs Biennial'!$C$10:$BT$21,MATCH('Summary Biennial'!$B40,'Calcs Biennial'!$B$10:$B$21,0),MATCH('Summary Biennial'!U$38,'Calcs Biennial'!$C$6:$BT$6,0))</f>
        <v>3738.5935589234609</v>
      </c>
      <c r="V40" s="18">
        <f ca="1">INDEX('Calcs Biennial'!$C$10:$BT$21,MATCH('Summary Biennial'!$B40,'Calcs Biennial'!$B$10:$B$21,0),MATCH('Summary Biennial'!V$38,'Calcs Biennial'!$C$6:$BT$6,0))</f>
        <v>4408.082145160949</v>
      </c>
      <c r="W40" s="18">
        <f ca="1">INDEX('Calcs Biennial'!$C$10:$BT$21,MATCH('Summary Biennial'!$B40,'Calcs Biennial'!$B$10:$B$21,0),MATCH('Summary Biennial'!W$38,'Calcs Biennial'!$C$6:$BT$6,0))</f>
        <v>4273.4976165136677</v>
      </c>
      <c r="X40" s="18">
        <f ca="1">INDEX('Calcs Biennial'!$C$10:$BT$21,MATCH('Summary Biennial'!$B40,'Calcs Biennial'!$B$10:$B$21,0),MATCH('Summary Biennial'!X$38,'Calcs Biennial'!$C$6:$BT$6,0))</f>
        <v>4641.9576666907378</v>
      </c>
      <c r="Y40" s="18">
        <f ca="1">INDEX('Calcs Biennial'!$C$10:$BT$21,MATCH('Summary Biennial'!$B40,'Calcs Biennial'!$B$10:$B$21,0),MATCH('Summary Biennial'!Y$38,'Calcs Biennial'!$C$6:$BT$6,0))</f>
        <v>4350.6567846842836</v>
      </c>
      <c r="Z40" s="18">
        <f ca="1">INDEX('Calcs Biennial'!$C$10:$BT$21,MATCH('Summary Biennial'!$B40,'Calcs Biennial'!$B$10:$B$21,0),MATCH('Summary Biennial'!Z$38,'Calcs Biennial'!$C$6:$BT$6,0))</f>
        <v>4716.1086607462275</v>
      </c>
      <c r="AA40" s="18">
        <f ca="1">INDEX('Calcs Biennial'!$C$10:$BT$21,MATCH('Summary Biennial'!$B40,'Calcs Biennial'!$B$10:$B$21,0),MATCH('Summary Biennial'!AA$38,'Calcs Biennial'!$C$6:$BT$6,0))</f>
        <v>4426.9260210040738</v>
      </c>
      <c r="AB40" s="18">
        <f ca="1">INDEX('Calcs Biennial'!$C$10:$BT$21,MATCH('Summary Biennial'!$B40,'Calcs Biennial'!$B$10:$B$21,0),MATCH('Summary Biennial'!AB$38,'Calcs Biennial'!$C$6:$BT$6,0))</f>
        <v>4715.3954398179194</v>
      </c>
      <c r="AC40" s="18">
        <f ca="1">INDEX('Calcs Biennial'!$C$10:$BT$21,MATCH('Summary Biennial'!$B40,'Calcs Biennial'!$B$10:$B$21,0),MATCH('Summary Biennial'!AC$38,'Calcs Biennial'!$C$6:$BT$6,0))</f>
        <v>4410.6548513741791</v>
      </c>
      <c r="AD40" s="18">
        <f ca="1">INDEX('Calcs Biennial'!$C$10:$BT$21,MATCH('Summary Biennial'!$B40,'Calcs Biennial'!$B$10:$B$21,0),MATCH('Summary Biennial'!AD$38,'Calcs Biennial'!$C$6:$BT$6,0))</f>
        <v>4698.8385419628576</v>
      </c>
      <c r="AE40" s="18">
        <f ca="1">INDEX('Calcs Biennial'!$C$10:$BT$21,MATCH('Summary Biennial'!$B40,'Calcs Biennial'!$B$10:$B$21,0),MATCH('Summary Biennial'!AE$38,'Calcs Biennial'!$C$6:$BT$6,0))</f>
        <v>4427.4733033507446</v>
      </c>
      <c r="AF40" s="18">
        <f ca="1">INDEX('Calcs Biennial'!$C$10:$BT$21,MATCH('Summary Biennial'!$B40,'Calcs Biennial'!$B$10:$B$21,0),MATCH('Summary Biennial'!AF$38,'Calcs Biennial'!$C$6:$BT$6,0))</f>
        <v>4346.7883169382894</v>
      </c>
      <c r="AG40" s="18">
        <f ca="1">INDEX('Calcs Biennial'!$C$10:$BT$21,MATCH('Summary Biennial'!$B40,'Calcs Biennial'!$B$10:$B$21,0),MATCH('Summary Biennial'!AG$38,'Calcs Biennial'!$C$6:$BT$6,0))</f>
        <v>3941.6388250933551</v>
      </c>
      <c r="AH40" s="18">
        <f ca="1">INDEX('Calcs Biennial'!$C$10:$BT$21,MATCH('Summary Biennial'!$B40,'Calcs Biennial'!$B$10:$B$21,0),MATCH('Summary Biennial'!AH$38,'Calcs Biennial'!$C$6:$BT$6,0))</f>
        <v>4185.1034583731325</v>
      </c>
      <c r="AI40" s="18">
        <f ca="1">INDEX('Calcs Biennial'!$C$10:$BT$21,MATCH('Summary Biennial'!$B40,'Calcs Biennial'!$B$10:$B$21,0),MATCH('Summary Biennial'!AI$38,'Calcs Biennial'!$C$6:$BT$6,0))</f>
        <v>3960.2261605551466</v>
      </c>
      <c r="AJ40" s="18">
        <f ca="1">INDEX('Calcs Biennial'!$C$10:$BT$21,MATCH('Summary Biennial'!$B40,'Calcs Biennial'!$B$10:$B$21,0),MATCH('Summary Biennial'!AJ$38,'Calcs Biennial'!$C$6:$BT$6,0))</f>
        <v>3931.6292622651367</v>
      </c>
      <c r="AK40" s="18">
        <f ca="1">INDEX('Calcs Biennial'!$C$10:$BT$21,MATCH('Summary Biennial'!$B40,'Calcs Biennial'!$B$10:$B$21,0),MATCH('Summary Biennial'!AK$38,'Calcs Biennial'!$C$6:$BT$6,0))</f>
        <v>3599.2488116513996</v>
      </c>
      <c r="AL40" s="18">
        <f ca="1">INDEX('Calcs Biennial'!$C$10:$BT$21,MATCH('Summary Biennial'!$B40,'Calcs Biennial'!$B$10:$B$21,0),MATCH('Summary Biennial'!AL$38,'Calcs Biennial'!$C$6:$BT$6,0))</f>
        <v>3442.8428693658484</v>
      </c>
      <c r="AM40" s="18">
        <f ca="1">INDEX('Calcs Biennial'!$C$10:$BT$21,MATCH('Summary Biennial'!$B40,'Calcs Biennial'!$B$10:$B$21,0),MATCH('Summary Biennial'!AM$38,'Calcs Biennial'!$C$6:$BT$6,0))</f>
        <v>3112.1650856893475</v>
      </c>
      <c r="AN40" s="18">
        <f ca="1">INDEX('Calcs Biennial'!$C$10:$BT$21,MATCH('Summary Biennial'!$B40,'Calcs Biennial'!$B$10:$B$21,0),MATCH('Summary Biennial'!AN$38,'Calcs Biennial'!$C$6:$BT$6,0))</f>
        <v>2859.8971509247181</v>
      </c>
      <c r="AO40" s="18">
        <f ca="1">INDEX('Calcs Biennial'!$C$10:$BT$21,MATCH('Summary Biennial'!$B40,'Calcs Biennial'!$B$10:$B$21,0),MATCH('Summary Biennial'!AO$38,'Calcs Biennial'!$C$6:$BT$6,0))</f>
        <v>2544.3346208439966</v>
      </c>
      <c r="AP40" s="18">
        <f ca="1">INDEX('Calcs Biennial'!$C$10:$BT$21,MATCH('Summary Biennial'!$B40,'Calcs Biennial'!$B$10:$B$21,0),MATCH('Summary Biennial'!AP$38,'Calcs Biennial'!$C$6:$BT$6,0))</f>
        <v>2566.0024707230432</v>
      </c>
      <c r="AQ40" s="18">
        <f ca="1">INDEX('Calcs Biennial'!$C$10:$BT$21,MATCH('Summary Biennial'!$B40,'Calcs Biennial'!$B$10:$B$21,0),MATCH('Summary Biennial'!AQ$38,'Calcs Biennial'!$C$6:$BT$6,0))</f>
        <v>2410.1244787351907</v>
      </c>
      <c r="AR40" s="18">
        <f ca="1">INDEX('Calcs Biennial'!$C$10:$BT$21,MATCH('Summary Biennial'!$B40,'Calcs Biennial'!$B$10:$B$21,0),MATCH('Summary Biennial'!AR$38,'Calcs Biennial'!$C$6:$BT$6,0))</f>
        <v>2430.0705877992968</v>
      </c>
      <c r="AS40" s="18">
        <f ca="1">INDEX('Calcs Biennial'!$C$10:$BT$21,MATCH('Summary Biennial'!$B40,'Calcs Biennial'!$B$10:$B$21,0),MATCH('Summary Biennial'!AS$38,'Calcs Biennial'!$C$6:$BT$6,0))</f>
        <v>2288.3680094179931</v>
      </c>
      <c r="AT40" s="18">
        <f ca="1">INDEX('Calcs Biennial'!$C$10:$BT$21,MATCH('Summary Biennial'!$B40,'Calcs Biennial'!$B$10:$B$21,0),MATCH('Summary Biennial'!AT$38,'Calcs Biennial'!$C$6:$BT$6,0))</f>
        <v>2306.7474130365258</v>
      </c>
      <c r="AU40" s="18">
        <f ca="1">INDEX('Calcs Biennial'!$C$10:$BT$21,MATCH('Summary Biennial'!$B40,'Calcs Biennial'!$B$10:$B$21,0),MATCH('Summary Biennial'!AU$38,'Calcs Biennial'!$C$6:$BT$6,0))</f>
        <v>2178.044670733047</v>
      </c>
      <c r="AV40" s="18">
        <f ca="1">INDEX('Calcs Biennial'!$C$10:$BT$21,MATCH('Summary Biennial'!$B40,'Calcs Biennial'!$B$10:$B$21,0),MATCH('Summary Biennial'!AV$38,'Calcs Biennial'!$C$6:$BT$6,0))</f>
        <v>2194.9997181838053</v>
      </c>
      <c r="AW40" s="18">
        <f ca="1">INDEX('Calcs Biennial'!$C$10:$BT$21,MATCH('Summary Biennial'!$B40,'Calcs Biennial'!$B$10:$B$21,0),MATCH('Summary Biennial'!AW$38,'Calcs Biennial'!$C$6:$BT$6,0))</f>
        <v>2078.2208625108424</v>
      </c>
      <c r="AX40" s="18">
        <f ca="1">INDEX('Calcs Biennial'!$C$10:$BT$21,MATCH('Summary Biennial'!$B40,'Calcs Biennial'!$B$10:$B$21,0),MATCH('Summary Biennial'!AX$38,'Calcs Biennial'!$C$6:$BT$6,0))</f>
        <v>2093.8822994305951</v>
      </c>
      <c r="AY40" s="18">
        <f ca="1">INDEX('Calcs Biennial'!$C$10:$BT$21,MATCH('Summary Biennial'!$B40,'Calcs Biennial'!$B$10:$B$21,0),MATCH('Summary Biennial'!AY$38,'Calcs Biennial'!$C$6:$BT$6,0))</f>
        <v>1988.0426306939921</v>
      </c>
      <c r="AZ40" s="18">
        <f ca="1">INDEX('Calcs Biennial'!$C$10:$BT$21,MATCH('Summary Biennial'!$B40,'Calcs Biennial'!$B$10:$B$21,0),MATCH('Summary Biennial'!AZ$38,'Calcs Biennial'!$C$6:$BT$6,0))</f>
        <v>2002.530590757548</v>
      </c>
      <c r="BA40" s="18">
        <f ca="1">INDEX('Calcs Biennial'!$C$10:$BT$21,MATCH('Summary Biennial'!$B40,'Calcs Biennial'!$B$10:$B$21,0),MATCH('Summary Biennial'!BA$38,'Calcs Biennial'!$C$6:$BT$6,0))</f>
        <v>1906.7289874274345</v>
      </c>
      <c r="BB40" s="18">
        <f ca="1">INDEX('Calcs Biennial'!$C$10:$BT$21,MATCH('Summary Biennial'!$B40,'Calcs Biennial'!$B$10:$B$21,0),MATCH('Summary Biennial'!BB$38,'Calcs Biennial'!$C$6:$BT$6,0))</f>
        <v>1920.1539009210287</v>
      </c>
      <c r="BC40" s="18">
        <f ca="1">INDEX('Calcs Biennial'!$C$10:$BT$21,MATCH('Summary Biennial'!$B40,'Calcs Biennial'!$B$10:$B$21,0),MATCH('Summary Biennial'!BC$38,'Calcs Biennial'!$C$6:$BT$6,0))</f>
        <v>1833.5657952401584</v>
      </c>
      <c r="BD40" s="18">
        <f ca="1">INDEX('Calcs Biennial'!$C$10:$BT$21,MATCH('Summary Biennial'!$B40,'Calcs Biennial'!$B$10:$B$21,0),MATCH('Summary Biennial'!BD$38,'Calcs Biennial'!$C$6:$BT$6,0))</f>
        <v>1846.0292215493851</v>
      </c>
      <c r="BE40" s="18">
        <f ca="1">INDEX('Calcs Biennial'!$C$10:$BT$21,MATCH('Summary Biennial'!$B40,'Calcs Biennial'!$B$10:$B$21,0),MATCH('Summary Biennial'!BE$38,'Calcs Biennial'!$C$6:$BT$6,0))</f>
        <v>1767.9001678155164</v>
      </c>
      <c r="BF40" s="18">
        <f ca="1">INDEX('Calcs Biennial'!$C$10:$BT$21,MATCH('Summary Biennial'!$B40,'Calcs Biennial'!$B$10:$B$21,0),MATCH('Summary Biennial'!BF$38,'Calcs Biennial'!$C$6:$BT$6,0))</f>
        <v>1779.4955582570565</v>
      </c>
      <c r="BG40" s="18">
        <f ca="1">INDEX('Calcs Biennial'!$C$10:$BT$21,MATCH('Summary Biennial'!$B40,'Calcs Biennial'!$B$10:$B$21,0),MATCH('Summary Biennial'!BG$38,'Calcs Biennial'!$C$6:$BT$6,0))</f>
        <v>1709.1353438519172</v>
      </c>
      <c r="BH40" s="18">
        <f ca="1">INDEX('Calcs Biennial'!$C$10:$BT$21,MATCH('Summary Biennial'!$B40,'Calcs Biennial'!$B$10:$B$21,0),MATCH('Summary Biennial'!BH$38,'Calcs Biennial'!$C$6:$BT$6,0))</f>
        <v>1719.9487407368374</v>
      </c>
      <c r="BI40" s="18">
        <f ca="1">INDEX('Calcs Biennial'!$C$10:$BT$21,MATCH('Summary Biennial'!$B40,'Calcs Biennial'!$B$10:$B$21,0),MATCH('Summary Biennial'!BI$38,'Calcs Biennial'!$C$6:$BT$6,0))</f>
        <v>1656.725994183088</v>
      </c>
      <c r="BJ40" s="18">
        <f ca="1">INDEX('Calcs Biennial'!$C$10:$BT$21,MATCH('Summary Biennial'!$B40,'Calcs Biennial'!$B$10:$B$21,0),MATCH('Summary Biennial'!BJ$38,'Calcs Biennial'!$C$6:$BT$6,0))</f>
        <v>1666.836671504064</v>
      </c>
      <c r="BK40" s="18">
        <f ca="1">INDEX('Calcs Biennial'!$C$10:$BT$21,MATCH('Summary Biennial'!$B40,'Calcs Biennial'!$B$10:$B$21,0),MATCH('Summary Biennial'!BK$38,'Calcs Biennial'!$C$6:$BT$6,0))</f>
        <v>1610.1739256853746</v>
      </c>
      <c r="BL40" s="18">
        <f ca="1">INDEX('Calcs Biennial'!$C$10:$BT$21,MATCH('Summary Biennial'!$B40,'Calcs Biennial'!$B$10:$B$21,0),MATCH('Summary Biennial'!BL$38,'Calcs Biennial'!$C$6:$BT$6,0))</f>
        <v>1619.6549763661824</v>
      </c>
      <c r="BM40" s="18">
        <f ca="1">INDEX('Calcs Biennial'!$C$10:$BT$21,MATCH('Summary Biennial'!$B40,'Calcs Biennial'!$B$10:$B$21,0),MATCH('Summary Biennial'!BM$38,'Calcs Biennial'!$C$6:$BT$6,0))</f>
        <v>1569.0241485748875</v>
      </c>
      <c r="BN40" s="18">
        <f ca="1">INDEX('Calcs Biennial'!$C$10:$BT$21,MATCH('Summary Biennial'!$B40,'Calcs Biennial'!$B$10:$B$21,0),MATCH('Summary Biennial'!BN$38,'Calcs Biennial'!$C$6:$BT$6,0))</f>
        <v>1577.9430228050473</v>
      </c>
      <c r="BO40" s="18">
        <f ca="1">INDEX('Calcs Biennial'!$C$10:$BT$21,MATCH('Summary Biennial'!$B40,'Calcs Biennial'!$B$10:$B$21,0),MATCH('Summary Biennial'!BO$38,'Calcs Biennial'!$C$6:$BT$6,0))</f>
        <v>546.93764943602184</v>
      </c>
      <c r="BP40" s="18">
        <f ca="1">INDEX('Calcs Biennial'!$C$10:$BT$21,MATCH('Summary Biennial'!$B40,'Calcs Biennial'!$B$10:$B$21,0),MATCH('Summary Biennial'!BP$38,'Calcs Biennial'!$C$6:$BT$6,0))</f>
        <v>553.74377840239663</v>
      </c>
      <c r="BQ40" s="18">
        <f ca="1">INDEX('Calcs Biennial'!$C$10:$BT$21,MATCH('Summary Biennial'!$B40,'Calcs Biennial'!$B$10:$B$21,0),MATCH('Summary Biennial'!BQ$38,'Calcs Biennial'!$C$6:$BT$6,0))</f>
        <v>500.84220689541553</v>
      </c>
      <c r="BR40" s="18">
        <f ca="1">INDEX('Calcs Biennial'!$C$10:$BT$21,MATCH('Summary Biennial'!$B40,'Calcs Biennial'!$B$10:$B$21,0),MATCH('Summary Biennial'!BR$38,'Calcs Biennial'!$C$6:$BT$6,0))</f>
        <v>507.07472106855568</v>
      </c>
    </row>
    <row r="41" spans="1:70">
      <c r="B41" s="11" t="s">
        <v>90</v>
      </c>
      <c r="C41" s="18">
        <f ca="1">INDEX('Calcs Biennial'!$C$10:$BT$21,MATCH('Summary Biennial'!$B41,'Calcs Biennial'!$B$10:$B$21,0),MATCH('Summary Biennial'!C$38,'Calcs Biennial'!$C$6:$BT$6,0))*-1</f>
        <v>176.52345477462907</v>
      </c>
      <c r="D41" s="18">
        <f ca="1">INDEX('Calcs Biennial'!$C$10:$BT$21,MATCH('Summary Biennial'!$B41,'Calcs Biennial'!$B$10:$B$21,0),MATCH('Summary Biennial'!D$38,'Calcs Biennial'!$C$6:$BT$6,0))*-1</f>
        <v>1018.6686371650228</v>
      </c>
      <c r="E41" s="18">
        <f ca="1">INDEX('Calcs Biennial'!$C$10:$BT$21,MATCH('Summary Biennial'!$B41,'Calcs Biennial'!$B$10:$B$21,0),MATCH('Summary Biennial'!E$38,'Calcs Biennial'!$C$6:$BT$6,0))*-1</f>
        <v>2204.5687025315156</v>
      </c>
      <c r="F41" s="18">
        <f ca="1">INDEX('Calcs Biennial'!$C$10:$BT$21,MATCH('Summary Biennial'!$B41,'Calcs Biennial'!$B$10:$B$21,0),MATCH('Summary Biennial'!F$38,'Calcs Biennial'!$C$6:$BT$6,0))*-1</f>
        <v>3238.03886085465</v>
      </c>
      <c r="G41" s="18">
        <f ca="1">INDEX('Calcs Biennial'!$C$10:$BT$21,MATCH('Summary Biennial'!$B41,'Calcs Biennial'!$B$10:$B$21,0),MATCH('Summary Biennial'!G$38,'Calcs Biennial'!$C$6:$BT$6,0))*-1</f>
        <v>4422.3297277938755</v>
      </c>
      <c r="H41" s="18">
        <f ca="1">INDEX('Calcs Biennial'!$C$10:$BT$21,MATCH('Summary Biennial'!$B41,'Calcs Biennial'!$B$10:$B$21,0),MATCH('Summary Biennial'!H$38,'Calcs Biennial'!$C$6:$BT$6,0))*-1</f>
        <v>5540.6807051504629</v>
      </c>
      <c r="I41" s="18">
        <f ca="1">INDEX('Calcs Biennial'!$C$10:$BT$21,MATCH('Summary Biennial'!$B41,'Calcs Biennial'!$B$10:$B$21,0),MATCH('Summary Biennial'!I$38,'Calcs Biennial'!$C$6:$BT$6,0))*-1</f>
        <v>6808.002604988209</v>
      </c>
      <c r="J41" s="18">
        <f ca="1">INDEX('Calcs Biennial'!$C$10:$BT$21,MATCH('Summary Biennial'!$B41,'Calcs Biennial'!$B$10:$B$21,0),MATCH('Summary Biennial'!J$38,'Calcs Biennial'!$C$6:$BT$6,0))*-1</f>
        <v>8004.8798162597504</v>
      </c>
      <c r="K41" s="18">
        <f ca="1">INDEX('Calcs Biennial'!$C$10:$BT$21,MATCH('Summary Biennial'!$B41,'Calcs Biennial'!$B$10:$B$21,0),MATCH('Summary Biennial'!K$38,'Calcs Biennial'!$C$6:$BT$6,0))*-1</f>
        <v>9213.7702650759275</v>
      </c>
      <c r="L41" s="18">
        <f ca="1">INDEX('Calcs Biennial'!$C$10:$BT$21,MATCH('Summary Biennial'!$B41,'Calcs Biennial'!$B$10:$B$21,0),MATCH('Summary Biennial'!L$38,'Calcs Biennial'!$C$6:$BT$6,0))*-1</f>
        <v>9763.324051088015</v>
      </c>
      <c r="M41" s="18">
        <f ca="1">INDEX('Calcs Biennial'!$C$10:$BT$21,MATCH('Summary Biennial'!$B41,'Calcs Biennial'!$B$10:$B$21,0),MATCH('Summary Biennial'!M$38,'Calcs Biennial'!$C$6:$BT$6,0))*-1</f>
        <v>10524.879633278219</v>
      </c>
      <c r="N41" s="18">
        <f ca="1">INDEX('Calcs Biennial'!$C$10:$BT$21,MATCH('Summary Biennial'!$B41,'Calcs Biennial'!$B$10:$B$21,0),MATCH('Summary Biennial'!N$38,'Calcs Biennial'!$C$6:$BT$6,0))*-1</f>
        <v>11467.821777700892</v>
      </c>
      <c r="O41" s="18">
        <f ca="1">INDEX('Calcs Biennial'!$C$10:$BT$21,MATCH('Summary Biennial'!$B41,'Calcs Biennial'!$B$10:$B$21,0),MATCH('Summary Biennial'!O$38,'Calcs Biennial'!$C$6:$BT$6,0))*-1</f>
        <v>12406.534342985731</v>
      </c>
      <c r="P41" s="18">
        <f ca="1">INDEX('Calcs Biennial'!$C$10:$BT$21,MATCH('Summary Biennial'!$B41,'Calcs Biennial'!$B$10:$B$21,0),MATCH('Summary Biennial'!P$38,'Calcs Biennial'!$C$6:$BT$6,0))*-1</f>
        <v>13266.361729330474</v>
      </c>
      <c r="Q41" s="18">
        <f ca="1">INDEX('Calcs Biennial'!$C$10:$BT$21,MATCH('Summary Biennial'!$B41,'Calcs Biennial'!$B$10:$B$21,0),MATCH('Summary Biennial'!Q$38,'Calcs Biennial'!$C$6:$BT$6,0))*-1</f>
        <v>14103.632518969545</v>
      </c>
      <c r="R41" s="18">
        <f ca="1">INDEX('Calcs Biennial'!$C$10:$BT$21,MATCH('Summary Biennial'!$B41,'Calcs Biennial'!$B$10:$B$21,0),MATCH('Summary Biennial'!R$38,'Calcs Biennial'!$C$6:$BT$6,0))*-1</f>
        <v>14905.587407672747</v>
      </c>
      <c r="S41" s="18">
        <f ca="1">INDEX('Calcs Biennial'!$C$10:$BT$21,MATCH('Summary Biennial'!$B41,'Calcs Biennial'!$B$10:$B$21,0),MATCH('Summary Biennial'!S$38,'Calcs Biennial'!$C$6:$BT$6,0))*-1</f>
        <v>15705.14030285336</v>
      </c>
      <c r="T41" s="18">
        <f ca="1">INDEX('Calcs Biennial'!$C$10:$BT$21,MATCH('Summary Biennial'!$B41,'Calcs Biennial'!$B$10:$B$21,0),MATCH('Summary Biennial'!T$38,'Calcs Biennial'!$C$6:$BT$6,0))*-1</f>
        <v>16359.465821984644</v>
      </c>
      <c r="U41" s="18">
        <f ca="1">INDEX('Calcs Biennial'!$C$10:$BT$21,MATCH('Summary Biennial'!$B41,'Calcs Biennial'!$B$10:$B$21,0),MATCH('Summary Biennial'!U$38,'Calcs Biennial'!$C$6:$BT$6,0))*-1</f>
        <v>16951.299289209936</v>
      </c>
      <c r="V41" s="18">
        <f ca="1">INDEX('Calcs Biennial'!$C$10:$BT$21,MATCH('Summary Biennial'!$B41,'Calcs Biennial'!$B$10:$B$21,0),MATCH('Summary Biennial'!V$38,'Calcs Biennial'!$C$6:$BT$6,0))*-1</f>
        <v>17431.992381275257</v>
      </c>
      <c r="W41" s="18">
        <f ca="1">INDEX('Calcs Biennial'!$C$10:$BT$21,MATCH('Summary Biennial'!$B41,'Calcs Biennial'!$B$10:$B$21,0),MATCH('Summary Biennial'!W$38,'Calcs Biennial'!$C$6:$BT$6,0))*-1</f>
        <v>17862.838756607092</v>
      </c>
      <c r="X41" s="18">
        <f ca="1">INDEX('Calcs Biennial'!$C$10:$BT$21,MATCH('Summary Biennial'!$B41,'Calcs Biennial'!$B$10:$B$21,0),MATCH('Summary Biennial'!X$38,'Calcs Biennial'!$C$6:$BT$6,0))*-1</f>
        <v>18271.098795471949</v>
      </c>
      <c r="Y41" s="18">
        <f ca="1">INDEX('Calcs Biennial'!$C$10:$BT$21,MATCH('Summary Biennial'!$B41,'Calcs Biennial'!$B$10:$B$21,0),MATCH('Summary Biennial'!Y$38,'Calcs Biennial'!$C$6:$BT$6,0))*-1</f>
        <v>18672.452924082772</v>
      </c>
      <c r="Z41" s="18">
        <f ca="1">INDEX('Calcs Biennial'!$C$10:$BT$21,MATCH('Summary Biennial'!$B41,'Calcs Biennial'!$B$10:$B$21,0),MATCH('Summary Biennial'!Z$38,'Calcs Biennial'!$C$6:$BT$6,0))*-1</f>
        <v>19014.087061643939</v>
      </c>
      <c r="AA41" s="18">
        <f ca="1">INDEX('Calcs Biennial'!$C$10:$BT$21,MATCH('Summary Biennial'!$B41,'Calcs Biennial'!$B$10:$B$21,0),MATCH('Summary Biennial'!AA$38,'Calcs Biennial'!$C$6:$BT$6,0))*-1</f>
        <v>19327.812525071149</v>
      </c>
      <c r="AB41" s="18">
        <f ca="1">INDEX('Calcs Biennial'!$C$10:$BT$21,MATCH('Summary Biennial'!$B41,'Calcs Biennial'!$B$10:$B$21,0),MATCH('Summary Biennial'!AB$38,'Calcs Biennial'!$C$6:$BT$6,0))*-1</f>
        <v>19520.088472421477</v>
      </c>
      <c r="AC41" s="18">
        <f ca="1">INDEX('Calcs Biennial'!$C$10:$BT$21,MATCH('Summary Biennial'!$B41,'Calcs Biennial'!$B$10:$B$21,0),MATCH('Summary Biennial'!AC$38,'Calcs Biennial'!$C$6:$BT$6,0))*-1</f>
        <v>19648.986075581619</v>
      </c>
      <c r="AD41" s="18">
        <f ca="1">INDEX('Calcs Biennial'!$C$10:$BT$21,MATCH('Summary Biennial'!$B41,'Calcs Biennial'!$B$10:$B$21,0),MATCH('Summary Biennial'!AD$38,'Calcs Biennial'!$C$6:$BT$6,0))*-1</f>
        <v>19587.346883729169</v>
      </c>
      <c r="AE41" s="18">
        <f ca="1">INDEX('Calcs Biennial'!$C$10:$BT$21,MATCH('Summary Biennial'!$B41,'Calcs Biennial'!$B$10:$B$21,0),MATCH('Summary Biennial'!AE$38,'Calcs Biennial'!$C$6:$BT$6,0))*-1</f>
        <v>19420.361041074309</v>
      </c>
      <c r="AF41" s="18">
        <f ca="1">INDEX('Calcs Biennial'!$C$10:$BT$21,MATCH('Summary Biennial'!$B41,'Calcs Biennial'!$B$10:$B$21,0),MATCH('Summary Biennial'!AF$38,'Calcs Biennial'!$C$6:$BT$6,0))*-1</f>
        <v>19263.311910215463</v>
      </c>
      <c r="AG41" s="18">
        <f ca="1">INDEX('Calcs Biennial'!$C$10:$BT$21,MATCH('Summary Biennial'!$B41,'Calcs Biennial'!$B$10:$B$21,0),MATCH('Summary Biennial'!AG$38,'Calcs Biennial'!$C$6:$BT$6,0))*-1</f>
        <v>19101.426437838934</v>
      </c>
      <c r="AH41" s="18">
        <f ca="1">INDEX('Calcs Biennial'!$C$10:$BT$21,MATCH('Summary Biennial'!$B41,'Calcs Biennial'!$B$10:$B$21,0),MATCH('Summary Biennial'!AH$38,'Calcs Biennial'!$C$6:$BT$6,0))*-1</f>
        <v>18859.217792773696</v>
      </c>
      <c r="AI41" s="18">
        <f ca="1">INDEX('Calcs Biennial'!$C$10:$BT$21,MATCH('Summary Biennial'!$B41,'Calcs Biennial'!$B$10:$B$21,0),MATCH('Summary Biennial'!AI$38,'Calcs Biennial'!$C$6:$BT$6,0))*-1</f>
        <v>18563.776270510629</v>
      </c>
      <c r="AJ41" s="18">
        <f ca="1">INDEX('Calcs Biennial'!$C$10:$BT$21,MATCH('Summary Biennial'!$B41,'Calcs Biennial'!$B$10:$B$21,0),MATCH('Summary Biennial'!AJ$38,'Calcs Biennial'!$C$6:$BT$6,0))*-1</f>
        <v>18233.891139050254</v>
      </c>
      <c r="AK41" s="18">
        <f ca="1">INDEX('Calcs Biennial'!$C$10:$BT$21,MATCH('Summary Biennial'!$B41,'Calcs Biennial'!$B$10:$B$21,0),MATCH('Summary Biennial'!AK$38,'Calcs Biennial'!$C$6:$BT$6,0))*-1</f>
        <v>17884.558042258264</v>
      </c>
      <c r="AL41" s="18">
        <f ca="1">INDEX('Calcs Biennial'!$C$10:$BT$21,MATCH('Summary Biennial'!$B41,'Calcs Biennial'!$B$10:$B$21,0),MATCH('Summary Biennial'!AL$38,'Calcs Biennial'!$C$6:$BT$6,0))*-1</f>
        <v>17528.995147445508</v>
      </c>
      <c r="AM41" s="18">
        <f ca="1">INDEX('Calcs Biennial'!$C$10:$BT$21,MATCH('Summary Biennial'!$B41,'Calcs Biennial'!$B$10:$B$21,0),MATCH('Summary Biennial'!AM$38,'Calcs Biennial'!$C$6:$BT$6,0))*-1</f>
        <v>17155.85836446115</v>
      </c>
      <c r="AN41" s="18">
        <f ca="1">INDEX('Calcs Biennial'!$C$10:$BT$21,MATCH('Summary Biennial'!$B41,'Calcs Biennial'!$B$10:$B$21,0),MATCH('Summary Biennial'!AN$38,'Calcs Biennial'!$C$6:$BT$6,0))*-1</f>
        <v>16773.028617433378</v>
      </c>
      <c r="AO41" s="18">
        <f ca="1">INDEX('Calcs Biennial'!$C$10:$BT$21,MATCH('Summary Biennial'!$B41,'Calcs Biennial'!$B$10:$B$21,0),MATCH('Summary Biennial'!AO$38,'Calcs Biennial'!$C$6:$BT$6,0))*-1</f>
        <v>16370.389685521492</v>
      </c>
      <c r="AP41" s="18">
        <f ca="1">INDEX('Calcs Biennial'!$C$10:$BT$21,MATCH('Summary Biennial'!$B41,'Calcs Biennial'!$B$10:$B$21,0),MATCH('Summary Biennial'!AP$38,'Calcs Biennial'!$C$6:$BT$6,0))*-1</f>
        <v>15957.290121905873</v>
      </c>
      <c r="AQ41" s="18">
        <f ca="1">INDEX('Calcs Biennial'!$C$10:$BT$21,MATCH('Summary Biennial'!$B41,'Calcs Biennial'!$B$10:$B$21,0),MATCH('Summary Biennial'!AQ$38,'Calcs Biennial'!$C$6:$BT$6,0))*-1</f>
        <v>15523.464550117762</v>
      </c>
      <c r="AR41" s="18">
        <f ca="1">INDEX('Calcs Biennial'!$C$10:$BT$21,MATCH('Summary Biennial'!$B41,'Calcs Biennial'!$B$10:$B$21,0),MATCH('Summary Biennial'!AR$38,'Calcs Biennial'!$C$6:$BT$6,0))*-1</f>
        <v>15078.310481830933</v>
      </c>
      <c r="AS41" s="18">
        <f ca="1">INDEX('Calcs Biennial'!$C$10:$BT$21,MATCH('Summary Biennial'!$B41,'Calcs Biennial'!$B$10:$B$21,0),MATCH('Summary Biennial'!AS$38,'Calcs Biennial'!$C$6:$BT$6,0))*-1</f>
        <v>14611.449761719601</v>
      </c>
      <c r="AT41" s="18">
        <f ca="1">INDEX('Calcs Biennial'!$C$10:$BT$21,MATCH('Summary Biennial'!$B41,'Calcs Biennial'!$B$10:$B$21,0),MATCH('Summary Biennial'!AT$38,'Calcs Biennial'!$C$6:$BT$6,0))*-1</f>
        <v>14132.342800059336</v>
      </c>
      <c r="AU41" s="18">
        <f ca="1">INDEX('Calcs Biennial'!$C$10:$BT$21,MATCH('Summary Biennial'!$B41,'Calcs Biennial'!$B$10:$B$21,0),MATCH('Summary Biennial'!AU$38,'Calcs Biennial'!$C$6:$BT$6,0))*-1</f>
        <v>13630.495873946969</v>
      </c>
      <c r="AV41" s="18">
        <f ca="1">INDEX('Calcs Biennial'!$C$10:$BT$21,MATCH('Summary Biennial'!$B41,'Calcs Biennial'!$B$10:$B$21,0),MATCH('Summary Biennial'!AV$38,'Calcs Biennial'!$C$6:$BT$6,0))*-1</f>
        <v>13115.432378537773</v>
      </c>
      <c r="AW41" s="18">
        <f ca="1">INDEX('Calcs Biennial'!$C$10:$BT$21,MATCH('Summary Biennial'!$B41,'Calcs Biennial'!$B$10:$B$21,0),MATCH('Summary Biennial'!AW$38,'Calcs Biennial'!$C$6:$BT$6,0))*-1</f>
        <v>12576.540123952323</v>
      </c>
      <c r="AX41" s="18">
        <f ca="1">INDEX('Calcs Biennial'!$C$10:$BT$21,MATCH('Summary Biennial'!$B41,'Calcs Biennial'!$B$10:$B$21,0),MATCH('Summary Biennial'!AX$38,'Calcs Biennial'!$C$6:$BT$6,0))*-1</f>
        <v>12023.405543998333</v>
      </c>
      <c r="AY41" s="18">
        <f ca="1">INDEX('Calcs Biennial'!$C$10:$BT$21,MATCH('Summary Biennial'!$B41,'Calcs Biennial'!$B$10:$B$21,0),MATCH('Summary Biennial'!AY$38,'Calcs Biennial'!$C$6:$BT$6,0))*-1</f>
        <v>11445.294966735213</v>
      </c>
      <c r="AZ41" s="18">
        <f ca="1">INDEX('Calcs Biennial'!$C$10:$BT$21,MATCH('Summary Biennial'!$B41,'Calcs Biennial'!$B$10:$B$21,0),MATCH('Summary Biennial'!AZ$38,'Calcs Biennial'!$C$6:$BT$6,0))*-1</f>
        <v>10851.857883405513</v>
      </c>
      <c r="BA41" s="18">
        <f ca="1">INDEX('Calcs Biennial'!$C$10:$BT$21,MATCH('Summary Biennial'!$B41,'Calcs Biennial'!$B$10:$B$21,0),MATCH('Summary Biennial'!BA$38,'Calcs Biennial'!$C$6:$BT$6,0))*-1</f>
        <v>10232.236003992459</v>
      </c>
      <c r="BB41" s="18">
        <f ca="1">INDEX('Calcs Biennial'!$C$10:$BT$21,MATCH('Summary Biennial'!$B41,'Calcs Biennial'!$B$10:$B$21,0),MATCH('Summary Biennial'!BB$38,'Calcs Biennial'!$C$6:$BT$6,0))*-1</f>
        <v>9596.1418583277791</v>
      </c>
      <c r="BC41" s="18">
        <f ca="1">INDEX('Calcs Biennial'!$C$10:$BT$21,MATCH('Summary Biennial'!$B41,'Calcs Biennial'!$B$10:$B$21,0),MATCH('Summary Biennial'!BC$38,'Calcs Biennial'!$C$6:$BT$6,0))*-1</f>
        <v>8932.5892758813861</v>
      </c>
      <c r="BD41" s="18">
        <f ca="1">INDEX('Calcs Biennial'!$C$10:$BT$21,MATCH('Summary Biennial'!$B41,'Calcs Biennial'!$B$10:$B$21,0),MATCH('Summary Biennial'!BD$38,'Calcs Biennial'!$C$6:$BT$6,0))*-1</f>
        <v>8251.3537658015684</v>
      </c>
      <c r="BE41" s="18">
        <f ca="1">INDEX('Calcs Biennial'!$C$10:$BT$21,MATCH('Summary Biennial'!$B41,'Calcs Biennial'!$B$10:$B$21,0),MATCH('Summary Biennial'!BE$38,'Calcs Biennial'!$C$6:$BT$6,0))*-1</f>
        <v>7541.3178824336246</v>
      </c>
      <c r="BF41" s="18">
        <f ca="1">INDEX('Calcs Biennial'!$C$10:$BT$21,MATCH('Summary Biennial'!$B41,'Calcs Biennial'!$B$10:$B$21,0),MATCH('Summary Biennial'!BF$38,'Calcs Biennial'!$C$6:$BT$6,0))*-1</f>
        <v>6812.3200115736063</v>
      </c>
      <c r="BG41" s="18">
        <f ca="1">INDEX('Calcs Biennial'!$C$10:$BT$21,MATCH('Summary Biennial'!$B41,'Calcs Biennial'!$B$10:$B$21,0),MATCH('Summary Biennial'!BG$38,'Calcs Biennial'!$C$6:$BT$6,0))*-1</f>
        <v>6053.1078996322094</v>
      </c>
      <c r="BH41" s="18">
        <f ca="1">INDEX('Calcs Biennial'!$C$10:$BT$21,MATCH('Summary Biennial'!$B41,'Calcs Biennial'!$B$10:$B$21,0),MATCH('Summary Biennial'!BH$38,'Calcs Biennial'!$C$6:$BT$6,0))*-1</f>
        <v>5273.5826598390922</v>
      </c>
      <c r="BI41" s="18">
        <f ca="1">INDEX('Calcs Biennial'!$C$10:$BT$21,MATCH('Summary Biennial'!$B41,'Calcs Biennial'!$B$10:$B$21,0),MATCH('Summary Biennial'!BI$38,'Calcs Biennial'!$C$6:$BT$6,0))*-1</f>
        <v>4462.353553351224</v>
      </c>
      <c r="BJ41" s="18">
        <f ca="1">INDEX('Calcs Biennial'!$C$10:$BT$21,MATCH('Summary Biennial'!$B41,'Calcs Biennial'!$B$10:$B$21,0),MATCH('Summary Biennial'!BJ$38,'Calcs Biennial'!$C$6:$BT$6,0))*-1</f>
        <v>3629.3842217331339</v>
      </c>
      <c r="BK41" s="18">
        <f ca="1">INDEX('Calcs Biennial'!$C$10:$BT$21,MATCH('Summary Biennial'!$B41,'Calcs Biennial'!$B$10:$B$21,0),MATCH('Summary Biennial'!BK$38,'Calcs Biennial'!$C$6:$BT$6,0))*-1</f>
        <v>2763.1416124497737</v>
      </c>
      <c r="BL41" s="18">
        <f ca="1">INDEX('Calcs Biennial'!$C$10:$BT$21,MATCH('Summary Biennial'!$B41,'Calcs Biennial'!$B$10:$B$21,0),MATCH('Summary Biennial'!BL$38,'Calcs Biennial'!$C$6:$BT$6,0))*-1</f>
        <v>1873.6516428771668</v>
      </c>
      <c r="BM41" s="18">
        <f ca="1">INDEX('Calcs Biennial'!$C$10:$BT$21,MATCH('Summary Biennial'!$B41,'Calcs Biennial'!$B$10:$B$21,0),MATCH('Summary Biennial'!BM$38,'Calcs Biennial'!$C$6:$BT$6,0))*-1</f>
        <v>949.23496030648084</v>
      </c>
      <c r="BN41" s="18">
        <f ca="1">INDEX('Calcs Biennial'!$C$10:$BT$21,MATCH('Summary Biennial'!$B41,'Calcs Biennial'!$B$10:$B$21,0),MATCH('Summary Biennial'!BN$38,'Calcs Biennial'!$C$6:$BT$6,0))*-1</f>
        <v>0</v>
      </c>
      <c r="BO41" s="18">
        <f ca="1">INDEX('Calcs Biennial'!$C$10:$BT$21,MATCH('Summary Biennial'!$B41,'Calcs Biennial'!$B$10:$B$21,0),MATCH('Summary Biennial'!BO$38,'Calcs Biennial'!$C$6:$BT$6,0))*-1</f>
        <v>0</v>
      </c>
      <c r="BP41" s="18">
        <f ca="1">INDEX('Calcs Biennial'!$C$10:$BT$21,MATCH('Summary Biennial'!$B41,'Calcs Biennial'!$B$10:$B$21,0),MATCH('Summary Biennial'!BP$38,'Calcs Biennial'!$C$6:$BT$6,0))*-1</f>
        <v>0</v>
      </c>
      <c r="BQ41" s="18">
        <f ca="1">INDEX('Calcs Biennial'!$C$10:$BT$21,MATCH('Summary Biennial'!$B41,'Calcs Biennial'!$B$10:$B$21,0),MATCH('Summary Biennial'!BQ$38,'Calcs Biennial'!$C$6:$BT$6,0))*-1</f>
        <v>0</v>
      </c>
      <c r="BR41" s="18">
        <f ca="1">INDEX('Calcs Biennial'!$C$10:$BT$21,MATCH('Summary Biennial'!$B41,'Calcs Biennial'!$B$10:$B$21,0),MATCH('Summary Biennial'!BR$38,'Calcs Biennial'!$C$6:$BT$6,0))*-1</f>
        <v>0</v>
      </c>
    </row>
    <row r="42" spans="1:70">
      <c r="B42" s="11" t="s">
        <v>91</v>
      </c>
      <c r="C42" s="18">
        <f ca="1">INDEX('Calcs Biennial'!$C$10:$BT$21,MATCH('Summary Biennial'!$B42,'Calcs Biennial'!$B$10:$B$21,0),MATCH('Summary Biennial'!C$38,'Calcs Biennial'!$C$6:$BT$6,0))*-1</f>
        <v>0</v>
      </c>
      <c r="D42" s="18">
        <f ca="1">INDEX('Calcs Biennial'!$C$10:$BT$21,MATCH('Summary Biennial'!$B42,'Calcs Biennial'!$B$10:$B$21,0),MATCH('Summary Biennial'!D$38,'Calcs Biennial'!$C$6:$BT$6,0))*-1</f>
        <v>4.4593122054045544</v>
      </c>
      <c r="E42" s="18">
        <f ca="1">INDEX('Calcs Biennial'!$C$10:$BT$21,MATCH('Summary Biennial'!$B42,'Calcs Biennial'!$B$10:$B$21,0),MATCH('Summary Biennial'!E$38,'Calcs Biennial'!$C$6:$BT$6,0))*-1</f>
        <v>25.733472601544008</v>
      </c>
      <c r="F42" s="18">
        <f ca="1">INDEX('Calcs Biennial'!$C$10:$BT$21,MATCH('Summary Biennial'!$B42,'Calcs Biennial'!$B$10:$B$21,0),MATCH('Summary Biennial'!F$38,'Calcs Biennial'!$C$6:$BT$6,0))*-1</f>
        <v>55.691523460170892</v>
      </c>
      <c r="G42" s="18">
        <f ca="1">INDEX('Calcs Biennial'!$C$10:$BT$21,MATCH('Summary Biennial'!$B42,'Calcs Biennial'!$B$10:$B$21,0),MATCH('Summary Biennial'!G$38,'Calcs Biennial'!$C$6:$BT$6,0))*-1</f>
        <v>81.798910134738179</v>
      </c>
      <c r="H42" s="18">
        <f ca="1">INDEX('Calcs Biennial'!$C$10:$BT$21,MATCH('Summary Biennial'!$B42,'Calcs Biennial'!$B$10:$B$21,0),MATCH('Summary Biennial'!H$38,'Calcs Biennial'!$C$6:$BT$6,0))*-1</f>
        <v>111.7163096351827</v>
      </c>
      <c r="I42" s="18">
        <f ca="1">INDEX('Calcs Biennial'!$C$10:$BT$21,MATCH('Summary Biennial'!$B42,'Calcs Biennial'!$B$10:$B$21,0),MATCH('Summary Biennial'!I$38,'Calcs Biennial'!$C$6:$BT$6,0))*-1</f>
        <v>139.96794435205044</v>
      </c>
      <c r="J42" s="18">
        <f ca="1">INDEX('Calcs Biennial'!$C$10:$BT$21,MATCH('Summary Biennial'!$B42,'Calcs Biennial'!$B$10:$B$21,0),MATCH('Summary Biennial'!J$38,'Calcs Biennial'!$C$6:$BT$6,0))*-1</f>
        <v>171.98286284171053</v>
      </c>
      <c r="K42" s="18">
        <f ca="1">INDEX('Calcs Biennial'!$C$10:$BT$21,MATCH('Summary Biennial'!$B42,'Calcs Biennial'!$B$10:$B$21,0),MATCH('Summary Biennial'!K$38,'Calcs Biennial'!$C$6:$BT$6,0))*-1</f>
        <v>202.218216910709</v>
      </c>
      <c r="L42" s="18">
        <f ca="1">INDEX('Calcs Biennial'!$C$10:$BT$21,MATCH('Summary Biennial'!$B42,'Calcs Biennial'!$B$10:$B$21,0),MATCH('Summary Biennial'!L$38,'Calcs Biennial'!$C$6:$BT$6,0))*-1</f>
        <v>232.7570478002672</v>
      </c>
      <c r="M42" s="18">
        <f ca="1">INDEX('Calcs Biennial'!$C$10:$BT$21,MATCH('Summary Biennial'!$B42,'Calcs Biennial'!$B$10:$B$21,0),MATCH('Summary Biennial'!M$38,'Calcs Biennial'!$C$6:$BT$6,0))*-1</f>
        <v>246.63980297644903</v>
      </c>
      <c r="N42" s="18">
        <f ca="1">INDEX('Calcs Biennial'!$C$10:$BT$21,MATCH('Summary Biennial'!$B42,'Calcs Biennial'!$B$10:$B$21,0),MATCH('Summary Biennial'!N$38,'Calcs Biennial'!$C$6:$BT$6,0))*-1</f>
        <v>265.87811953381816</v>
      </c>
      <c r="O42" s="18">
        <f ca="1">INDEX('Calcs Biennial'!$C$10:$BT$21,MATCH('Summary Biennial'!$B42,'Calcs Biennial'!$B$10:$B$21,0),MATCH('Summary Biennial'!O$38,'Calcs Biennial'!$C$6:$BT$6,0))*-1</f>
        <v>289.69859947504079</v>
      </c>
      <c r="P42" s="18">
        <f ca="1">INDEX('Calcs Biennial'!$C$10:$BT$21,MATCH('Summary Biennial'!$B42,'Calcs Biennial'!$B$10:$B$21,0),MATCH('Summary Biennial'!P$38,'Calcs Biennial'!$C$6:$BT$6,0))*-1</f>
        <v>313.41223234657997</v>
      </c>
      <c r="Q42" s="18">
        <f ca="1">INDEX('Calcs Biennial'!$C$10:$BT$21,MATCH('Summary Biennial'!$B42,'Calcs Biennial'!$B$10:$B$21,0),MATCH('Summary Biennial'!Q$38,'Calcs Biennial'!$C$6:$BT$6,0))*-1</f>
        <v>335.13307824416029</v>
      </c>
      <c r="R42" s="18">
        <f ca="1">INDEX('Calcs Biennial'!$C$10:$BT$21,MATCH('Summary Biennial'!$B42,'Calcs Biennial'!$B$10:$B$21,0),MATCH('Summary Biennial'!R$38,'Calcs Biennial'!$C$6:$BT$6,0))*-1</f>
        <v>356.28410237425703</v>
      </c>
      <c r="S42" s="18">
        <f ca="1">INDEX('Calcs Biennial'!$C$10:$BT$21,MATCH('Summary Biennial'!$B42,'Calcs Biennial'!$B$10:$B$21,0),MATCH('Summary Biennial'!S$38,'Calcs Biennial'!$C$6:$BT$6,0))*-1</f>
        <v>376.54298087821451</v>
      </c>
      <c r="T42" s="18">
        <f ca="1">INDEX('Calcs Biennial'!$C$10:$BT$21,MATCH('Summary Biennial'!$B42,'Calcs Biennial'!$B$10:$B$21,0),MATCH('Summary Biennial'!T$38,'Calcs Biennial'!$C$6:$BT$6,0))*-1</f>
        <v>396.74118053897655</v>
      </c>
      <c r="U42" s="18">
        <f ca="1">INDEX('Calcs Biennial'!$C$10:$BT$21,MATCH('Summary Biennial'!$B42,'Calcs Biennial'!$B$10:$B$21,0),MATCH('Summary Biennial'!U$38,'Calcs Biennial'!$C$6:$BT$6,0))*-1</f>
        <v>413.27066540258897</v>
      </c>
      <c r="V42" s="18">
        <f ca="1">INDEX('Calcs Biennial'!$C$10:$BT$21,MATCH('Summary Biennial'!$B42,'Calcs Biennial'!$B$10:$B$21,0),MATCH('Summary Biennial'!V$38,'Calcs Biennial'!$C$6:$BT$6,0))*-1</f>
        <v>428.22148430274092</v>
      </c>
      <c r="W42" s="18">
        <f ca="1">INDEX('Calcs Biennial'!$C$10:$BT$21,MATCH('Summary Biennial'!$B42,'Calcs Biennial'!$B$10:$B$21,0),MATCH('Summary Biennial'!W$38,'Calcs Biennial'!$C$6:$BT$6,0))*-1</f>
        <v>440.36468972117819</v>
      </c>
      <c r="X42" s="18">
        <f ca="1">INDEX('Calcs Biennial'!$C$10:$BT$21,MATCH('Summary Biennial'!$B42,'Calcs Biennial'!$B$10:$B$21,0),MATCH('Summary Biennial'!X$38,'Calcs Biennial'!$C$6:$BT$6,0))*-1</f>
        <v>451.24867396352431</v>
      </c>
      <c r="Y42" s="18">
        <f ca="1">INDEX('Calcs Biennial'!$C$10:$BT$21,MATCH('Summary Biennial'!$B42,'Calcs Biennial'!$B$10:$B$21,0),MATCH('Summary Biennial'!Y$38,'Calcs Biennial'!$C$6:$BT$6,0))*-1</f>
        <v>461.56208515646375</v>
      </c>
      <c r="Z42" s="18">
        <f ca="1">INDEX('Calcs Biennial'!$C$10:$BT$21,MATCH('Summary Biennial'!$B42,'Calcs Biennial'!$B$10:$B$21,0),MATCH('Summary Biennial'!Z$38,'Calcs Biennial'!$C$6:$BT$6,0))*-1</f>
        <v>471.7010401564595</v>
      </c>
      <c r="AA42" s="18">
        <f ca="1">INDEX('Calcs Biennial'!$C$10:$BT$21,MATCH('Summary Biennial'!$B42,'Calcs Biennial'!$B$10:$B$21,0),MATCH('Summary Biennial'!AA$38,'Calcs Biennial'!$C$6:$BT$6,0))*-1</f>
        <v>480.33135662830961</v>
      </c>
      <c r="AB42" s="18">
        <f ca="1">INDEX('Calcs Biennial'!$C$10:$BT$21,MATCH('Summary Biennial'!$B42,'Calcs Biennial'!$B$10:$B$21,0),MATCH('Summary Biennial'!AB$38,'Calcs Biennial'!$C$6:$BT$6,0))*-1</f>
        <v>488.25664785940006</v>
      </c>
      <c r="AC42" s="18">
        <f ca="1">INDEX('Calcs Biennial'!$C$10:$BT$21,MATCH('Summary Biennial'!$B42,'Calcs Biennial'!$B$10:$B$21,0),MATCH('Summary Biennial'!AC$38,'Calcs Biennial'!$C$6:$BT$6,0))*-1</f>
        <v>493.1138974522076</v>
      </c>
      <c r="AD42" s="18">
        <f ca="1">INDEX('Calcs Biennial'!$C$10:$BT$21,MATCH('Summary Biennial'!$B42,'Calcs Biennial'!$B$10:$B$21,0),MATCH('Summary Biennial'!AD$38,'Calcs Biennial'!$C$6:$BT$6,0))*-1</f>
        <v>496.37009168290211</v>
      </c>
      <c r="AE42" s="18">
        <f ca="1">INDEX('Calcs Biennial'!$C$10:$BT$21,MATCH('Summary Biennial'!$B42,'Calcs Biennial'!$B$10:$B$21,0),MATCH('Summary Biennial'!AE$38,'Calcs Biennial'!$C$6:$BT$6,0))*-1</f>
        <v>494.81297055749792</v>
      </c>
      <c r="AF42" s="18">
        <f ca="1">INDEX('Calcs Biennial'!$C$10:$BT$21,MATCH('Summary Biennial'!$B42,'Calcs Biennial'!$B$10:$B$21,0),MATCH('Summary Biennial'!AF$38,'Calcs Biennial'!$C$6:$BT$6,0))*-1</f>
        <v>490.59459625006508</v>
      </c>
      <c r="AG42" s="18">
        <f ca="1">INDEX('Calcs Biennial'!$C$10:$BT$21,MATCH('Summary Biennial'!$B42,'Calcs Biennial'!$B$10:$B$21,0),MATCH('Summary Biennial'!AG$38,'Calcs Biennial'!$C$6:$BT$6,0))*-1</f>
        <v>486.62724184392596</v>
      </c>
      <c r="AH42" s="18">
        <f ca="1">INDEX('Calcs Biennial'!$C$10:$BT$21,MATCH('Summary Biennial'!$B42,'Calcs Biennial'!$B$10:$B$21,0),MATCH('Summary Biennial'!AH$38,'Calcs Biennial'!$C$6:$BT$6,0))*-1</f>
        <v>482.53771241698377</v>
      </c>
      <c r="AI42" s="18">
        <f ca="1">INDEX('Calcs Biennial'!$C$10:$BT$21,MATCH('Summary Biennial'!$B42,'Calcs Biennial'!$B$10:$B$21,0),MATCH('Summary Biennial'!AI$38,'Calcs Biennial'!$C$6:$BT$6,0))*-1</f>
        <v>476.41906960788577</v>
      </c>
      <c r="AJ42" s="18">
        <f ca="1">INDEX('Calcs Biennial'!$C$10:$BT$21,MATCH('Summary Biennial'!$B42,'Calcs Biennial'!$B$10:$B$21,0),MATCH('Summary Biennial'!AJ$38,'Calcs Biennial'!$C$6:$BT$6,0))*-1</f>
        <v>468.95566488417342</v>
      </c>
      <c r="AK42" s="18">
        <f ca="1">INDEX('Calcs Biennial'!$C$10:$BT$21,MATCH('Summary Biennial'!$B42,'Calcs Biennial'!$B$10:$B$21,0),MATCH('Summary Biennial'!AK$38,'Calcs Biennial'!$C$6:$BT$6,0))*-1</f>
        <v>460.62215025303919</v>
      </c>
      <c r="AL42" s="18">
        <f ca="1">INDEX('Calcs Biennial'!$C$10:$BT$21,MATCH('Summary Biennial'!$B42,'Calcs Biennial'!$B$10:$B$21,0),MATCH('Summary Biennial'!AL$38,'Calcs Biennial'!$C$6:$BT$6,0))*-1</f>
        <v>451.79734368971225</v>
      </c>
      <c r="AM42" s="18">
        <f ca="1">INDEX('Calcs Biennial'!$C$10:$BT$21,MATCH('Summary Biennial'!$B42,'Calcs Biennial'!$B$10:$B$21,0),MATCH('Summary Biennial'!AM$38,'Calcs Biennial'!$C$6:$BT$6,0))*-1</f>
        <v>442.81516079140096</v>
      </c>
      <c r="AN42" s="18">
        <f ca="1">INDEX('Calcs Biennial'!$C$10:$BT$21,MATCH('Summary Biennial'!$B42,'Calcs Biennial'!$B$10:$B$21,0),MATCH('Summary Biennial'!AN$38,'Calcs Biennial'!$C$6:$BT$6,0))*-1</f>
        <v>433.38902865064995</v>
      </c>
      <c r="AO42" s="18">
        <f ca="1">INDEX('Calcs Biennial'!$C$10:$BT$21,MATCH('Summary Biennial'!$B42,'Calcs Biennial'!$B$10:$B$21,0),MATCH('Summary Biennial'!AO$38,'Calcs Biennial'!$C$6:$BT$6,0))*-1</f>
        <v>423.71803413214565</v>
      </c>
      <c r="AP42" s="18">
        <f ca="1">INDEX('Calcs Biennial'!$C$10:$BT$21,MATCH('Summary Biennial'!$B42,'Calcs Biennial'!$B$10:$B$21,0),MATCH('Summary Biennial'!AP$38,'Calcs Biennial'!$C$6:$BT$6,0))*-1</f>
        <v>413.54662260081079</v>
      </c>
      <c r="AQ42" s="18">
        <f ca="1">INDEX('Calcs Biennial'!$C$10:$BT$21,MATCH('Summary Biennial'!$B42,'Calcs Biennial'!$B$10:$B$21,0),MATCH('Summary Biennial'!AQ$38,'Calcs Biennial'!$C$6:$BT$6,0))*-1</f>
        <v>403.11095597265466</v>
      </c>
      <c r="AR42" s="18">
        <f ca="1">INDEX('Calcs Biennial'!$C$10:$BT$21,MATCH('Summary Biennial'!$B42,'Calcs Biennial'!$B$10:$B$21,0),MATCH('Summary Biennial'!AR$38,'Calcs Biennial'!$C$6:$BT$6,0))*-1</f>
        <v>392.15171166281931</v>
      </c>
      <c r="AS42" s="18">
        <f ca="1">INDEX('Calcs Biennial'!$C$10:$BT$21,MATCH('Summary Biennial'!$B42,'Calcs Biennial'!$B$10:$B$21,0),MATCH('Summary Biennial'!AS$38,'Calcs Biennial'!$C$6:$BT$6,0))*-1</f>
        <v>380.90628837030931</v>
      </c>
      <c r="AT42" s="18">
        <f ca="1">INDEX('Calcs Biennial'!$C$10:$BT$21,MATCH('Summary Biennial'!$B42,'Calcs Biennial'!$B$10:$B$21,0),MATCH('Summary Biennial'!AT$38,'Calcs Biennial'!$C$6:$BT$6,0))*-1</f>
        <v>369.11251450567244</v>
      </c>
      <c r="AU42" s="18">
        <f ca="1">INDEX('Calcs Biennial'!$C$10:$BT$21,MATCH('Summary Biennial'!$B42,'Calcs Biennial'!$B$10:$B$21,0),MATCH('Summary Biennial'!AU$38,'Calcs Biennial'!$C$6:$BT$6,0))*-1</f>
        <v>357.00937770408649</v>
      </c>
      <c r="AV42" s="18">
        <f ca="1">INDEX('Calcs Biennial'!$C$10:$BT$21,MATCH('Summary Biennial'!$B42,'Calcs Biennial'!$B$10:$B$21,0),MATCH('Summary Biennial'!AV$38,'Calcs Biennial'!$C$6:$BT$6,0))*-1</f>
        <v>344.33178692321945</v>
      </c>
      <c r="AW42" s="18">
        <f ca="1">INDEX('Calcs Biennial'!$C$10:$BT$21,MATCH('Summary Biennial'!$B42,'Calcs Biennial'!$B$10:$B$21,0),MATCH('Summary Biennial'!AW$38,'Calcs Biennial'!$C$6:$BT$6,0))*-1</f>
        <v>331.32032091396326</v>
      </c>
      <c r="AX42" s="18">
        <f ca="1">INDEX('Calcs Biennial'!$C$10:$BT$21,MATCH('Summary Biennial'!$B42,'Calcs Biennial'!$B$10:$B$21,0),MATCH('Summary Biennial'!AX$38,'Calcs Biennial'!$C$6:$BT$6,0))*-1</f>
        <v>317.70689593687484</v>
      </c>
      <c r="AY42" s="18">
        <f ca="1">INDEX('Calcs Biennial'!$C$10:$BT$21,MATCH('Summary Biennial'!$B42,'Calcs Biennial'!$B$10:$B$21,0),MATCH('Summary Biennial'!AY$38,'Calcs Biennial'!$C$6:$BT$6,0))*-1</f>
        <v>303.73368321696</v>
      </c>
      <c r="AZ42" s="18">
        <f ca="1">INDEX('Calcs Biennial'!$C$10:$BT$21,MATCH('Summary Biennial'!$B42,'Calcs Biennial'!$B$10:$B$21,0),MATCH('Summary Biennial'!AZ$38,'Calcs Biennial'!$C$6:$BT$6,0))*-1</f>
        <v>289.12953015098782</v>
      </c>
      <c r="BA42" s="18">
        <f ca="1">INDEX('Calcs Biennial'!$C$10:$BT$21,MATCH('Summary Biennial'!$B42,'Calcs Biennial'!$B$10:$B$21,0),MATCH('Summary Biennial'!BA$38,'Calcs Biennial'!$C$6:$BT$6,0))*-1</f>
        <v>274.1382009125565</v>
      </c>
      <c r="BB42" s="18">
        <f ca="1">INDEX('Calcs Biennial'!$C$10:$BT$21,MATCH('Summary Biennial'!$B42,'Calcs Biennial'!$B$10:$B$21,0),MATCH('Summary Biennial'!BB$38,'Calcs Biennial'!$C$6:$BT$6,0))*-1</f>
        <v>258.4853948130496</v>
      </c>
      <c r="BC42" s="18">
        <f ca="1">INDEX('Calcs Biennial'!$C$10:$BT$21,MATCH('Summary Biennial'!$B42,'Calcs Biennial'!$B$10:$B$21,0),MATCH('Summary Biennial'!BC$38,'Calcs Biennial'!$C$6:$BT$6,0))*-1</f>
        <v>242.41646849858131</v>
      </c>
      <c r="BD42" s="18">
        <f ca="1">INDEX('Calcs Biennial'!$C$10:$BT$21,MATCH('Summary Biennial'!$B42,'Calcs Biennial'!$B$10:$B$21,0),MATCH('Summary Biennial'!BD$38,'Calcs Biennial'!$C$6:$BT$6,0))*-1</f>
        <v>225.65389077989394</v>
      </c>
      <c r="BE42" s="18">
        <f ca="1">INDEX('Calcs Biennial'!$C$10:$BT$21,MATCH('Summary Biennial'!$B42,'Calcs Biennial'!$B$10:$B$21,0),MATCH('Summary Biennial'!BE$38,'Calcs Biennial'!$C$6:$BT$6,0))*-1</f>
        <v>208.44460927828047</v>
      </c>
      <c r="BF42" s="18">
        <f ca="1">INDEX('Calcs Biennial'!$C$10:$BT$21,MATCH('Summary Biennial'!$B42,'Calcs Biennial'!$B$10:$B$21,0),MATCH('Summary Biennial'!BF$38,'Calcs Biennial'!$C$6:$BT$6,0))*-1</f>
        <v>190.50777654961948</v>
      </c>
      <c r="BG42" s="18">
        <f ca="1">INDEX('Calcs Biennial'!$C$10:$BT$21,MATCH('Summary Biennial'!$B42,'Calcs Biennial'!$B$10:$B$21,0),MATCH('Summary Biennial'!BG$38,'Calcs Biennial'!$C$6:$BT$6,0))*-1</f>
        <v>172.09192859677711</v>
      </c>
      <c r="BH42" s="18">
        <f ca="1">INDEX('Calcs Biennial'!$C$10:$BT$21,MATCH('Summary Biennial'!$B42,'Calcs Biennial'!$B$10:$B$21,0),MATCH('Summary Biennial'!BH$38,'Calcs Biennial'!$C$6:$BT$6,0))*-1</f>
        <v>152.91281247538885</v>
      </c>
      <c r="BI42" s="18">
        <f ca="1">INDEX('Calcs Biennial'!$C$10:$BT$21,MATCH('Summary Biennial'!$B42,'Calcs Biennial'!$B$10:$B$21,0),MATCH('Summary Biennial'!BI$38,'Calcs Biennial'!$C$6:$BT$6,0))*-1</f>
        <v>133.22054880046574</v>
      </c>
      <c r="BJ42" s="18">
        <f ca="1">INDEX('Calcs Biennial'!$C$10:$BT$21,MATCH('Summary Biennial'!$B42,'Calcs Biennial'!$B$10:$B$21,0),MATCH('Summary Biennial'!BJ$38,'Calcs Biennial'!$C$6:$BT$6,0))*-1</f>
        <v>112.72738623144994</v>
      </c>
      <c r="BK42" s="18">
        <f ca="1">INDEX('Calcs Biennial'!$C$10:$BT$21,MATCH('Summary Biennial'!$B42,'Calcs Biennial'!$B$10:$B$21,0),MATCH('Summary Biennial'!BK$38,'Calcs Biennial'!$C$6:$BT$6,0))*-1</f>
        <v>91.685024965891444</v>
      </c>
      <c r="BL42" s="18">
        <f ca="1">INDEX('Calcs Biennial'!$C$10:$BT$21,MATCH('Summary Biennial'!$B42,'Calcs Biennial'!$B$10:$B$21,0),MATCH('Summary Biennial'!BL$38,'Calcs Biennial'!$C$6:$BT$6,0))*-1</f>
        <v>69.802118553536502</v>
      </c>
      <c r="BM42" s="18">
        <f ca="1">INDEX('Calcs Biennial'!$C$10:$BT$21,MATCH('Summary Biennial'!$B42,'Calcs Biennial'!$B$10:$B$21,0),MATCH('Summary Biennial'!BM$38,'Calcs Biennial'!$C$6:$BT$6,0))*-1</f>
        <v>47.33194039526186</v>
      </c>
      <c r="BN42" s="18">
        <f ca="1">INDEX('Calcs Biennial'!$C$10:$BT$21,MATCH('Summary Biennial'!$B42,'Calcs Biennial'!$B$10:$B$21,0),MATCH('Summary Biennial'!BN$38,'Calcs Biennial'!$C$6:$BT$6,0))*-1</f>
        <v>0</v>
      </c>
      <c r="BO42" s="18">
        <f ca="1">INDEX('Calcs Biennial'!$C$10:$BT$21,MATCH('Summary Biennial'!$B42,'Calcs Biennial'!$B$10:$B$21,0),MATCH('Summary Biennial'!BO$38,'Calcs Biennial'!$C$6:$BT$6,0))*-1</f>
        <v>0</v>
      </c>
      <c r="BP42" s="18">
        <f ca="1">INDEX('Calcs Biennial'!$C$10:$BT$21,MATCH('Summary Biennial'!$B42,'Calcs Biennial'!$B$10:$B$21,0),MATCH('Summary Biennial'!BP$38,'Calcs Biennial'!$C$6:$BT$6,0))*-1</f>
        <v>0</v>
      </c>
      <c r="BQ42" s="18">
        <f ca="1">INDEX('Calcs Biennial'!$C$10:$BT$21,MATCH('Summary Biennial'!$B42,'Calcs Biennial'!$B$10:$B$21,0),MATCH('Summary Biennial'!BQ$38,'Calcs Biennial'!$C$6:$BT$6,0))*-1</f>
        <v>0</v>
      </c>
      <c r="BR42" s="18">
        <f ca="1">INDEX('Calcs Biennial'!$C$10:$BT$21,MATCH('Summary Biennial'!$B42,'Calcs Biennial'!$B$10:$B$21,0),MATCH('Summary Biennial'!BR$38,'Calcs Biennial'!$C$6:$BT$6,0))*-1</f>
        <v>0</v>
      </c>
    </row>
    <row r="43" spans="1:70">
      <c r="C43" s="13">
        <f ca="1">C39-C40</f>
        <v>172.17401747984218</v>
      </c>
      <c r="D43" s="13">
        <f t="shared" ref="D43:BO43" ca="1" si="2">D39-D40</f>
        <v>837.6858701849892</v>
      </c>
      <c r="E43" s="13">
        <f t="shared" ca="1" si="2"/>
        <v>1160.1665927649483</v>
      </c>
      <c r="F43" s="13">
        <f t="shared" ca="1" si="2"/>
        <v>977.77863486296337</v>
      </c>
      <c r="G43" s="13">
        <f t="shared" ca="1" si="2"/>
        <v>1102.491956804487</v>
      </c>
      <c r="H43" s="13">
        <f t="shared" ca="1" si="2"/>
        <v>1006.6346677214051</v>
      </c>
      <c r="I43" s="13">
        <f t="shared" ca="1" si="2"/>
        <v>1127.3539554856952</v>
      </c>
      <c r="J43" s="13">
        <f t="shared" ca="1" si="2"/>
        <v>1024.8943484298306</v>
      </c>
      <c r="K43" s="13">
        <f t="shared" ca="1" si="2"/>
        <v>1006.6722319054679</v>
      </c>
      <c r="L43" s="13">
        <f t="shared" ca="1" si="2"/>
        <v>316.79673821182087</v>
      </c>
      <c r="M43" s="13">
        <f t="shared" ca="1" si="2"/>
        <v>514.91577921375483</v>
      </c>
      <c r="N43" s="13">
        <f t="shared" ca="1" si="2"/>
        <v>677.06402488885578</v>
      </c>
      <c r="O43" s="13">
        <f t="shared" ca="1" si="2"/>
        <v>649.01396580979826</v>
      </c>
      <c r="P43" s="13">
        <f t="shared" ca="1" si="2"/>
        <v>546.41515399816262</v>
      </c>
      <c r="Q43" s="13">
        <f t="shared" ca="1" si="2"/>
        <v>502.13771139491109</v>
      </c>
      <c r="R43" s="13">
        <f t="shared" ca="1" si="2"/>
        <v>445.67078632894481</v>
      </c>
      <c r="S43" s="13">
        <f t="shared" ca="1" si="2"/>
        <v>423.00991430240083</v>
      </c>
      <c r="T43" s="13">
        <f t="shared" ca="1" si="2"/>
        <v>257.58433859230627</v>
      </c>
      <c r="U43" s="13">
        <f t="shared" ca="1" si="2"/>
        <v>178.5628018227012</v>
      </c>
      <c r="V43" s="13">
        <f t="shared" ca="1" si="2"/>
        <v>52.471607762582607</v>
      </c>
      <c r="W43" s="13">
        <f t="shared" ca="1" si="2"/>
        <v>-9.5183143893391389</v>
      </c>
      <c r="X43" s="13">
        <f t="shared" ca="1" si="2"/>
        <v>-42.988635098668965</v>
      </c>
      <c r="Y43" s="13">
        <f t="shared" ca="1" si="2"/>
        <v>-60.207956545641537</v>
      </c>
      <c r="Z43" s="13">
        <f t="shared" ca="1" si="2"/>
        <v>-130.06690259529023</v>
      </c>
      <c r="AA43" s="13">
        <f t="shared" ca="1" si="2"/>
        <v>-166.60589320110103</v>
      </c>
      <c r="AB43" s="13">
        <f t="shared" ca="1" si="2"/>
        <v>-295.98070050907518</v>
      </c>
      <c r="AC43" s="13">
        <f t="shared" ca="1" si="2"/>
        <v>-364.21629429206541</v>
      </c>
      <c r="AD43" s="13">
        <f t="shared" ca="1" si="2"/>
        <v>-558.00928353535437</v>
      </c>
      <c r="AE43" s="13">
        <f t="shared" ca="1" si="2"/>
        <v>-661.79881321235735</v>
      </c>
      <c r="AF43" s="13">
        <f t="shared" ca="1" si="2"/>
        <v>-647.64372710891439</v>
      </c>
      <c r="AG43" s="13">
        <f t="shared" ca="1" si="2"/>
        <v>-648.51271422045329</v>
      </c>
      <c r="AH43" s="13">
        <f t="shared" ca="1" si="2"/>
        <v>-724.74635748222045</v>
      </c>
      <c r="AI43" s="13">
        <f t="shared" ca="1" si="2"/>
        <v>-771.86059187095225</v>
      </c>
      <c r="AJ43" s="13">
        <f t="shared" ca="1" si="2"/>
        <v>-798.8407963445452</v>
      </c>
      <c r="AK43" s="13">
        <f t="shared" ca="1" si="2"/>
        <v>-809.95524704502805</v>
      </c>
      <c r="AL43" s="13">
        <f t="shared" ca="1" si="2"/>
        <v>-807.36023850246738</v>
      </c>
      <c r="AM43" s="13">
        <f t="shared" ca="1" si="2"/>
        <v>-815.95194377576036</v>
      </c>
      <c r="AN43" s="13">
        <f t="shared" ca="1" si="2"/>
        <v>-816.21877567842103</v>
      </c>
      <c r="AO43" s="13">
        <f t="shared" ca="1" si="2"/>
        <v>-826.35696604403211</v>
      </c>
      <c r="AP43" s="13">
        <f t="shared" ca="1" si="2"/>
        <v>-826.64618621642785</v>
      </c>
      <c r="AQ43" s="13">
        <f t="shared" ca="1" si="2"/>
        <v>-836.93652776076397</v>
      </c>
      <c r="AR43" s="13">
        <f t="shared" ca="1" si="2"/>
        <v>-837.30577994964892</v>
      </c>
      <c r="AS43" s="13">
        <f t="shared" ca="1" si="2"/>
        <v>-847.76700848164137</v>
      </c>
      <c r="AT43" s="13">
        <f t="shared" ca="1" si="2"/>
        <v>-848.21947616593752</v>
      </c>
      <c r="AU43" s="13">
        <f t="shared" ca="1" si="2"/>
        <v>-858.85630381645183</v>
      </c>
      <c r="AV43" s="13">
        <f t="shared" ca="1" si="2"/>
        <v>-859.3952823324164</v>
      </c>
      <c r="AW43" s="13">
        <f t="shared" ca="1" si="2"/>
        <v>-870.21257549941265</v>
      </c>
      <c r="AX43" s="13">
        <f t="shared" ca="1" si="2"/>
        <v>-870.84147589086569</v>
      </c>
      <c r="AY43" s="13">
        <f t="shared" ca="1" si="2"/>
        <v>-881.84426048008072</v>
      </c>
      <c r="AZ43" s="13">
        <f t="shared" ca="1" si="2"/>
        <v>-882.56661348068678</v>
      </c>
      <c r="BA43" s="13">
        <f t="shared" ca="1" si="2"/>
        <v>-893.76008032561094</v>
      </c>
      <c r="BB43" s="13">
        <f t="shared" ca="1" si="2"/>
        <v>-894.57954047772819</v>
      </c>
      <c r="BC43" s="13">
        <f t="shared" ca="1" si="2"/>
        <v>-905.9690509449747</v>
      </c>
      <c r="BD43" s="13">
        <f t="shared" ca="1" si="2"/>
        <v>-906.88940085971194</v>
      </c>
      <c r="BE43" s="13">
        <f t="shared" ca="1" si="2"/>
        <v>-918.48049264622364</v>
      </c>
      <c r="BF43" s="13">
        <f t="shared" ca="1" si="2"/>
        <v>-919.50564740963864</v>
      </c>
      <c r="BG43" s="13">
        <f t="shared" ca="1" si="2"/>
        <v>-931.30404053817472</v>
      </c>
      <c r="BH43" s="13">
        <f t="shared" ca="1" si="2"/>
        <v>-932.438052268506</v>
      </c>
      <c r="BI43" s="13">
        <f t="shared" ca="1" si="2"/>
        <v>-944.44965528833404</v>
      </c>
      <c r="BJ43" s="13">
        <f t="shared" ca="1" si="2"/>
        <v>-945.69671784954016</v>
      </c>
      <c r="BK43" s="13">
        <f t="shared" ca="1" si="2"/>
        <v>-957.92763424925181</v>
      </c>
      <c r="BL43" s="13">
        <f t="shared" ca="1" si="2"/>
        <v>-959.29208812614343</v>
      </c>
      <c r="BM43" s="13">
        <f t="shared" ca="1" si="2"/>
        <v>-971.74862296594779</v>
      </c>
      <c r="BN43" s="13">
        <f t="shared" ca="1" si="2"/>
        <v>-973.23496030649028</v>
      </c>
      <c r="BO43" s="13">
        <f t="shared" ca="1" si="2"/>
        <v>0</v>
      </c>
      <c r="BP43" s="13">
        <f t="shared" ref="BP43:BR43" ca="1" si="3">BP39-BP40</f>
        <v>0</v>
      </c>
      <c r="BQ43" s="13">
        <f t="shared" ca="1" si="3"/>
        <v>0</v>
      </c>
      <c r="BR43" s="13">
        <f t="shared" ca="1" si="3"/>
        <v>0</v>
      </c>
    </row>
    <row r="44" spans="1:70">
      <c r="B44" s="10" t="s">
        <v>9</v>
      </c>
      <c r="D44" s="13"/>
      <c r="M44" s="49"/>
    </row>
    <row r="45" spans="1:70">
      <c r="B45" s="64" t="s">
        <v>7</v>
      </c>
      <c r="C45" s="77" t="s">
        <v>92</v>
      </c>
      <c r="D45" s="10" t="s">
        <v>194</v>
      </c>
      <c r="E45" s="10" t="s">
        <v>93</v>
      </c>
      <c r="F45" s="10" t="s">
        <v>94</v>
      </c>
      <c r="G45" s="10" t="s">
        <v>95</v>
      </c>
      <c r="H45" s="10" t="s">
        <v>96</v>
      </c>
      <c r="I45" s="10" t="s">
        <v>97</v>
      </c>
      <c r="J45" s="76" t="s">
        <v>98</v>
      </c>
      <c r="K45" s="10" t="s">
        <v>99</v>
      </c>
      <c r="L45" s="10" t="s">
        <v>100</v>
      </c>
      <c r="M45" s="10" t="s">
        <v>195</v>
      </c>
      <c r="N45" s="10" t="s">
        <v>101</v>
      </c>
      <c r="O45" s="10" t="s">
        <v>102</v>
      </c>
      <c r="P45" s="10" t="s">
        <v>103</v>
      </c>
      <c r="Q45" s="10" t="s">
        <v>104</v>
      </c>
      <c r="R45" s="10" t="s">
        <v>105</v>
      </c>
      <c r="S45" s="10" t="s">
        <v>106</v>
      </c>
      <c r="T45" s="10" t="s">
        <v>107</v>
      </c>
      <c r="U45" s="10" t="s">
        <v>108</v>
      </c>
      <c r="V45" s="10" t="s">
        <v>109</v>
      </c>
      <c r="W45" s="10" t="s">
        <v>110</v>
      </c>
      <c r="X45" s="10" t="s">
        <v>111</v>
      </c>
      <c r="Y45" s="10" t="s">
        <v>112</v>
      </c>
      <c r="Z45" s="10" t="s">
        <v>113</v>
      </c>
      <c r="AA45" s="10" t="s">
        <v>114</v>
      </c>
      <c r="AB45" s="10" t="s">
        <v>115</v>
      </c>
      <c r="AC45" s="10" t="s">
        <v>116</v>
      </c>
      <c r="AD45" s="10" t="s">
        <v>117</v>
      </c>
      <c r="AE45" s="10" t="s">
        <v>118</v>
      </c>
      <c r="AF45" s="10" t="s">
        <v>119</v>
      </c>
      <c r="AG45" s="10" t="s">
        <v>120</v>
      </c>
      <c r="AH45" s="10" t="s">
        <v>121</v>
      </c>
      <c r="AI45" s="10" t="s">
        <v>122</v>
      </c>
      <c r="AJ45" s="10" t="s">
        <v>123</v>
      </c>
      <c r="AK45" s="10" t="s">
        <v>124</v>
      </c>
      <c r="AL45" s="10" t="s">
        <v>125</v>
      </c>
      <c r="AM45" s="10" t="s">
        <v>126</v>
      </c>
      <c r="AN45" s="10" t="s">
        <v>127</v>
      </c>
      <c r="AO45" s="10" t="s">
        <v>128</v>
      </c>
      <c r="AP45" s="10" t="s">
        <v>129</v>
      </c>
      <c r="AQ45" s="10" t="s">
        <v>130</v>
      </c>
      <c r="AR45" s="10" t="s">
        <v>131</v>
      </c>
      <c r="AS45" s="10" t="s">
        <v>132</v>
      </c>
      <c r="AT45" s="10" t="s">
        <v>133</v>
      </c>
      <c r="AU45" s="10" t="s">
        <v>134</v>
      </c>
      <c r="AV45" s="10" t="s">
        <v>135</v>
      </c>
      <c r="AW45" s="10" t="s">
        <v>136</v>
      </c>
      <c r="AX45" s="10" t="s">
        <v>137</v>
      </c>
      <c r="AY45" s="10" t="s">
        <v>138</v>
      </c>
      <c r="AZ45" s="10" t="s">
        <v>139</v>
      </c>
      <c r="BA45" s="10" t="s">
        <v>140</v>
      </c>
      <c r="BB45" s="10" t="s">
        <v>141</v>
      </c>
      <c r="BC45" s="10" t="s">
        <v>142</v>
      </c>
      <c r="BD45" s="10" t="s">
        <v>143</v>
      </c>
      <c r="BE45" s="10" t="s">
        <v>144</v>
      </c>
      <c r="BF45" s="10" t="s">
        <v>145</v>
      </c>
      <c r="BG45" s="10" t="s">
        <v>146</v>
      </c>
      <c r="BH45" s="10" t="s">
        <v>147</v>
      </c>
      <c r="BI45" s="10" t="s">
        <v>148</v>
      </c>
      <c r="BJ45" s="10" t="s">
        <v>149</v>
      </c>
      <c r="BK45" s="10" t="s">
        <v>150</v>
      </c>
      <c r="BL45" s="10" t="s">
        <v>151</v>
      </c>
      <c r="BM45" s="10" t="s">
        <v>152</v>
      </c>
      <c r="BN45" s="10" t="s">
        <v>153</v>
      </c>
      <c r="BO45" s="10" t="s">
        <v>154</v>
      </c>
      <c r="BP45" s="10" t="s">
        <v>155</v>
      </c>
      <c r="BQ45" s="10" t="s">
        <v>156</v>
      </c>
      <c r="BR45" s="10" t="s">
        <v>157</v>
      </c>
    </row>
    <row r="46" spans="1:70">
      <c r="A46" s="13"/>
      <c r="B46" s="157" t="s">
        <v>158</v>
      </c>
      <c r="C46" s="158">
        <f ca="1">INDEX('Res Bill Biennial'!$C$16:$BT$16,MATCH('Summary Biennial'!C45,'Res Bill Biennial'!$C$8:$BT$8,0))</f>
        <v>161.62389999999999</v>
      </c>
      <c r="D46" s="158">
        <f ca="1">INDEX('Res Bill Biennial'!$C$16:$BT$16,MATCH('Summary Biennial'!D45,'Res Bill Biennial'!$C$8:$BT$8,0))</f>
        <v>161.62389999999999</v>
      </c>
      <c r="E46" s="158">
        <f ca="1">INDEX('Res Bill Biennial'!$C$16:$BT$16,MATCH('Summary Biennial'!E45,'Res Bill Biennial'!$C$8:$BT$8,0))</f>
        <v>160.60393878383576</v>
      </c>
      <c r="F46" s="158">
        <f ca="1">INDEX('Res Bill Biennial'!$C$16:$BT$16,MATCH('Summary Biennial'!F45,'Res Bill Biennial'!$C$8:$BT$8,0))</f>
        <v>160.09706405463848</v>
      </c>
      <c r="G46" s="158">
        <f ca="1">INDEX('Res Bill Biennial'!$C$16:$BT$16,MATCH('Summary Biennial'!G45,'Res Bill Biennial'!$C$8:$BT$8,0))</f>
        <v>163.31886586507642</v>
      </c>
      <c r="H46" s="158">
        <f ca="1">INDEX('Res Bill Biennial'!$C$16:$BT$16,MATCH('Summary Biennial'!H45,'Res Bill Biennial'!$C$8:$BT$8,0))</f>
        <v>164.91995607744198</v>
      </c>
      <c r="I46" s="158">
        <f ca="1">INDEX('Res Bill Biennial'!$C$16:$BT$16,MATCH('Summary Biennial'!I45,'Res Bill Biennial'!$C$8:$BT$8,0))</f>
        <v>168.02083803268337</v>
      </c>
      <c r="J46" s="158">
        <f ca="1">INDEX('Res Bill Biennial'!$C$16:$BT$16,MATCH('Summary Biennial'!J45,'Res Bill Biennial'!$C$8:$BT$8,0))</f>
        <v>169.56183652990725</v>
      </c>
      <c r="K46" s="158">
        <f ca="1">INDEX('Res Bill Biennial'!$C$16:$BT$16,MATCH('Summary Biennial'!K45,'Res Bill Biennial'!$C$8:$BT$8,0))</f>
        <v>169.40990106305568</v>
      </c>
      <c r="L46" s="158">
        <f ca="1">INDEX('Res Bill Biennial'!$C$16:$BT$16,MATCH('Summary Biennial'!L45,'Res Bill Biennial'!$C$8:$BT$8,0))</f>
        <v>169.334395987573</v>
      </c>
      <c r="M46" s="158">
        <f ca="1">INDEX('Res Bill Biennial'!$C$16:$BT$16,MATCH('Summary Biennial'!M45,'Res Bill Biennial'!$C$8:$BT$8,0))</f>
        <v>169.334395987573</v>
      </c>
      <c r="N46" s="158">
        <f ca="1">INDEX('Res Bill Biennial'!$C$16:$BT$16,MATCH('Summary Biennial'!N45,'Res Bill Biennial'!$C$8:$BT$8,0))</f>
        <v>171.97696864721655</v>
      </c>
      <c r="O46" s="158">
        <f ca="1">INDEX('Res Bill Biennial'!$C$16:$BT$16,MATCH('Summary Biennial'!O45,'Res Bill Biennial'!$C$8:$BT$8,0))</f>
        <v>173.2902080920243</v>
      </c>
      <c r="P46" s="158">
        <f ca="1">INDEX('Res Bill Biennial'!$C$16:$BT$16,MATCH('Summary Biennial'!P45,'Res Bill Biennial'!$C$8:$BT$8,0))</f>
        <v>175.81218584615138</v>
      </c>
      <c r="Q46" s="158">
        <f ca="1">INDEX('Res Bill Biennial'!$C$16:$BT$16,MATCH('Summary Biennial'!Q45,'Res Bill Biennial'!$C$8:$BT$8,0))</f>
        <v>177.06549506115479</v>
      </c>
      <c r="R46" s="158">
        <f ca="1">INDEX('Res Bill Biennial'!$C$16:$BT$16,MATCH('Summary Biennial'!R45,'Res Bill Biennial'!$C$8:$BT$8,0))</f>
        <v>180.77068914300776</v>
      </c>
      <c r="S46" s="158">
        <f ca="1">INDEX('Res Bill Biennial'!$C$16:$BT$16,MATCH('Summary Biennial'!S45,'Res Bill Biennial'!$C$8:$BT$8,0))</f>
        <v>182.61200351565162</v>
      </c>
      <c r="T46" s="158">
        <f ca="1">INDEX('Res Bill Biennial'!$C$16:$BT$16,MATCH('Summary Biennial'!T45,'Res Bill Biennial'!$C$8:$BT$8,0))</f>
        <v>184.28732977032874</v>
      </c>
      <c r="U46" s="158">
        <f ca="1">INDEX('Res Bill Biennial'!$C$16:$BT$16,MATCH('Summary Biennial'!U45,'Res Bill Biennial'!$C$8:$BT$8,0))</f>
        <v>185.11989136992571</v>
      </c>
      <c r="V46" s="158">
        <f ca="1">INDEX('Res Bill Biennial'!$C$16:$BT$16,MATCH('Summary Biennial'!V45,'Res Bill Biennial'!$C$8:$BT$8,0))</f>
        <v>188.35088856584889</v>
      </c>
      <c r="W46" s="158">
        <f ca="1">INDEX('Res Bill Biennial'!$C$16:$BT$16,MATCH('Summary Biennial'!W45,'Res Bill Biennial'!$C$8:$BT$8,0))</f>
        <v>189.9565484701339</v>
      </c>
      <c r="X46" s="158">
        <f ca="1">INDEX('Res Bill Biennial'!$C$16:$BT$16,MATCH('Summary Biennial'!X45,'Res Bill Biennial'!$C$8:$BT$8,0))</f>
        <v>192.52358343619176</v>
      </c>
      <c r="Y46" s="158">
        <f ca="1">INDEX('Res Bill Biennial'!$C$16:$BT$16,MATCH('Summary Biennial'!Y45,'Res Bill Biennial'!$C$8:$BT$8,0))</f>
        <v>193.79928405366604</v>
      </c>
      <c r="Z46" s="158">
        <f ca="1">INDEX('Res Bill Biennial'!$C$16:$BT$16,MATCH('Summary Biennial'!Z45,'Res Bill Biennial'!$C$8:$BT$8,0))</f>
        <v>195.42306080326131</v>
      </c>
      <c r="AA46" s="158">
        <f ca="1">INDEX('Res Bill Biennial'!$C$16:$BT$16,MATCH('Summary Biennial'!AA45,'Res Bill Biennial'!$C$8:$BT$8,0))</f>
        <v>196.23000462346184</v>
      </c>
      <c r="AB46" s="158">
        <f ca="1">INDEX('Res Bill Biennial'!$C$16:$BT$16,MATCH('Summary Biennial'!AB45,'Res Bill Biennial'!$C$8:$BT$8,0))</f>
        <v>196.755852004193</v>
      </c>
      <c r="AC46" s="158">
        <f ca="1">INDEX('Res Bill Biennial'!$C$16:$BT$16,MATCH('Summary Biennial'!AC45,'Res Bill Biennial'!$C$8:$BT$8,0))</f>
        <v>197.01717443928473</v>
      </c>
      <c r="AD46" s="158">
        <f ca="1">INDEX('Res Bill Biennial'!$C$16:$BT$16,MATCH('Summary Biennial'!AD45,'Res Bill Biennial'!$C$8:$BT$8,0))</f>
        <v>197.78082489115076</v>
      </c>
      <c r="AE46" s="158">
        <f ca="1">INDEX('Res Bill Biennial'!$C$16:$BT$16,MATCH('Summary Biennial'!AE45,'Res Bill Biennial'!$C$8:$BT$8,0))</f>
        <v>198.16032472884714</v>
      </c>
      <c r="AF46" s="158">
        <f ca="1">INDEX('Res Bill Biennial'!$C$16:$BT$16,MATCH('Summary Biennial'!AF45,'Res Bill Biennial'!$C$8:$BT$8,0))</f>
        <v>197.3139211138095</v>
      </c>
      <c r="AG46" s="158">
        <f ca="1">INDEX('Res Bill Biennial'!$C$16:$BT$16,MATCH('Summary Biennial'!AG45,'Res Bill Biennial'!$C$8:$BT$8,0))</f>
        <v>196.89329668577761</v>
      </c>
      <c r="AH46" s="158">
        <f ca="1">INDEX('Res Bill Biennial'!$C$16:$BT$16,MATCH('Summary Biennial'!AH45,'Res Bill Biennial'!$C$8:$BT$8,0))</f>
        <v>198.35141575803044</v>
      </c>
      <c r="AI46" s="158">
        <f ca="1">INDEX('Res Bill Biennial'!$C$16:$BT$16,MATCH('Summary Biennial'!AI45,'Res Bill Biennial'!$C$8:$BT$8,0))</f>
        <v>199.07603518293854</v>
      </c>
      <c r="AJ46" s="158">
        <f ca="1">INDEX('Res Bill Biennial'!$C$16:$BT$16,MATCH('Summary Biennial'!AJ45,'Res Bill Biennial'!$C$8:$BT$8,0))</f>
        <v>199.32260316233354</v>
      </c>
      <c r="AK46" s="158">
        <f ca="1">INDEX('Res Bill Biennial'!$C$16:$BT$16,MATCH('Summary Biennial'!AK45,'Res Bill Biennial'!$C$8:$BT$8,0))</f>
        <v>199.44513632908919</v>
      </c>
      <c r="AL46" s="158">
        <f ca="1">INDEX('Res Bill Biennial'!$C$16:$BT$16,MATCH('Summary Biennial'!AL45,'Res Bill Biennial'!$C$8:$BT$8,0))</f>
        <v>197.54688052205577</v>
      </c>
      <c r="AM46" s="158">
        <f ca="1">INDEX('Res Bill Biennial'!$C$16:$BT$16,MATCH('Summary Biennial'!AM45,'Res Bill Biennial'!$C$8:$BT$8,0))</f>
        <v>196.60353298796457</v>
      </c>
      <c r="AN46" s="158">
        <f ca="1">INDEX('Res Bill Biennial'!$C$16:$BT$16,MATCH('Summary Biennial'!AN45,'Res Bill Biennial'!$C$8:$BT$8,0))</f>
        <v>195.4679799913651</v>
      </c>
      <c r="AO46" s="158">
        <f ca="1">INDEX('Res Bill Biennial'!$C$16:$BT$16,MATCH('Summary Biennial'!AO45,'Res Bill Biennial'!$C$8:$BT$8,0))</f>
        <v>194.90366135991255</v>
      </c>
      <c r="AP46" s="158">
        <f ca="1">INDEX('Res Bill Biennial'!$C$16:$BT$16,MATCH('Summary Biennial'!AP45,'Res Bill Biennial'!$C$8:$BT$8,0))</f>
        <v>194.78212944371464</v>
      </c>
      <c r="AQ46" s="158">
        <f ca="1">INDEX('Res Bill Biennial'!$C$16:$BT$16,MATCH('Summary Biennial'!AQ45,'Res Bill Biennial'!$C$8:$BT$8,0))</f>
        <v>194.72173356185618</v>
      </c>
      <c r="AR46" s="158">
        <f ca="1">INDEX('Res Bill Biennial'!$C$16:$BT$16,MATCH('Summary Biennial'!AR45,'Res Bill Biennial'!$C$8:$BT$8,0))</f>
        <v>194.60031508649232</v>
      </c>
      <c r="AS46" s="158">
        <f ca="1">INDEX('Res Bill Biennial'!$C$16:$BT$16,MATCH('Summary Biennial'!AS45,'Res Bill Biennial'!$C$8:$BT$8,0))</f>
        <v>194.53997557961279</v>
      </c>
      <c r="AT46" s="158">
        <f ca="1">INDEX('Res Bill Biennial'!$C$16:$BT$16,MATCH('Summary Biennial'!AT45,'Res Bill Biennial'!$C$8:$BT$8,0))</f>
        <v>194.41867043919456</v>
      </c>
      <c r="AU46" s="158">
        <f ca="1">INDEX('Res Bill Biennial'!$C$16:$BT$16,MATCH('Summary Biennial'!AU45,'Res Bill Biennial'!$C$8:$BT$8,0))</f>
        <v>194.35838725467215</v>
      </c>
      <c r="AV46" s="158">
        <f ca="1">INDEX('Res Bill Biennial'!$C$16:$BT$16,MATCH('Summary Biennial'!AV45,'Res Bill Biennial'!$C$8:$BT$8,0))</f>
        <v>194.23719534340998</v>
      </c>
      <c r="AW46" s="158">
        <f ca="1">INDEX('Res Bill Biennial'!$C$16:$BT$16,MATCH('Summary Biennial'!AW45,'Res Bill Biennial'!$C$8:$BT$8,0))</f>
        <v>194.17696842867207</v>
      </c>
      <c r="AX46" s="158">
        <f ca="1">INDEX('Res Bill Biennial'!$C$16:$BT$16,MATCH('Summary Biennial'!AX45,'Res Bill Biennial'!$C$8:$BT$8,0))</f>
        <v>194.05588964087514</v>
      </c>
      <c r="AY46" s="158">
        <f ca="1">INDEX('Res Bill Biennial'!$C$16:$BT$16,MATCH('Summary Biennial'!AY45,'Res Bill Biennial'!$C$8:$BT$8,0))</f>
        <v>193.99571894339812</v>
      </c>
      <c r="AZ46" s="158">
        <f ca="1">INDEX('Res Bill Biennial'!$C$16:$BT$16,MATCH('Summary Biennial'!AZ45,'Res Bill Biennial'!$C$8:$BT$8,0))</f>
        <v>193.8747531734742</v>
      </c>
      <c r="BA46" s="158">
        <f ca="1">INDEX('Res Bill Biennial'!$C$16:$BT$16,MATCH('Summary Biennial'!BA45,'Res Bill Biennial'!$C$8:$BT$8,0))</f>
        <v>193.81463864078358</v>
      </c>
      <c r="BB46" s="158">
        <f ca="1">INDEX('Res Bill Biennial'!$C$16:$BT$16,MATCH('Summary Biennial'!BB45,'Res Bill Biennial'!$C$8:$BT$8,0))</f>
        <v>193.69378578323915</v>
      </c>
      <c r="BC46" s="158">
        <f ca="1">INDEX('Res Bill Biennial'!$C$16:$BT$16,MATCH('Summary Biennial'!BC45,'Res Bill Biennial'!$C$8:$BT$8,0))</f>
        <v>193.63372736290924</v>
      </c>
      <c r="BD46" s="158">
        <f ca="1">INDEX('Res Bill Biennial'!$C$16:$BT$16,MATCH('Summary Biennial'!BD45,'Res Bill Biennial'!$C$8:$BT$8,0))</f>
        <v>193.51298731234903</v>
      </c>
      <c r="BE46" s="158">
        <f ca="1">INDEX('Res Bill Biennial'!$C$16:$BT$16,MATCH('Summary Biennial'!BE45,'Res Bill Biennial'!$C$8:$BT$8,0))</f>
        <v>193.45298495200328</v>
      </c>
      <c r="BF46" s="158">
        <f ca="1">INDEX('Res Bill Biennial'!$C$16:$BT$16,MATCH('Summary Biennial'!BF45,'Res Bill Biennial'!$C$8:$BT$8,0))</f>
        <v>193.33235760313062</v>
      </c>
      <c r="BG46" s="158">
        <f ca="1">INDEX('Res Bill Biennial'!$C$16:$BT$16,MATCH('Summary Biennial'!BG45,'Res Bill Biennial'!$C$8:$BT$8,0))</f>
        <v>193.27241125044125</v>
      </c>
      <c r="BH46" s="158">
        <f ca="1">INDEX('Res Bill Biennial'!$C$16:$BT$16,MATCH('Summary Biennial'!BH45,'Res Bill Biennial'!$C$8:$BT$8,0))</f>
        <v>193.15189649805757</v>
      </c>
      <c r="BI46" s="158">
        <f ca="1">INDEX('Res Bill Biennial'!$C$16:$BT$16,MATCH('Summary Biennial'!BI45,'Res Bill Biennial'!$C$8:$BT$8,0))</f>
        <v>193.09200610074572</v>
      </c>
      <c r="BJ46" s="158">
        <f ca="1">INDEX('Res Bill Biennial'!$C$16:$BT$16,MATCH('Summary Biennial'!BJ45,'Res Bill Biennial'!$C$8:$BT$8,0))</f>
        <v>192.97160383975077</v>
      </c>
      <c r="BK46" s="158">
        <f ca="1">INDEX('Res Bill Biennial'!$C$16:$BT$16,MATCH('Summary Biennial'!BK45,'Res Bill Biennial'!$C$8:$BT$8,0))</f>
        <v>192.91176934558632</v>
      </c>
      <c r="BL46" s="158">
        <f ca="1">INDEX('Res Bill Biennial'!$C$16:$BT$16,MATCH('Summary Biennial'!BL45,'Res Bill Biennial'!$C$8:$BT$8,0))</f>
        <v>192.79147947097789</v>
      </c>
      <c r="BM46" s="158">
        <f ca="1">INDEX('Res Bill Biennial'!$C$16:$BT$16,MATCH('Summary Biennial'!BM45,'Res Bill Biennial'!$C$8:$BT$8,0))</f>
        <v>192.73170082777949</v>
      </c>
      <c r="BN46" s="158">
        <f ca="1">INDEX('Res Bill Biennial'!$C$16:$BT$16,MATCH('Summary Biennial'!BN45,'Res Bill Biennial'!$C$8:$BT$8,0))</f>
        <v>192.61152323465345</v>
      </c>
      <c r="BO46" s="158">
        <f ca="1">INDEX('Res Bill Biennial'!$C$16:$BT$16,MATCH('Summary Biennial'!BO45,'Res Bill Biennial'!$C$8:$BT$8,0))</f>
        <v>192.55180039028841</v>
      </c>
      <c r="BP46" s="158">
        <f ca="1">INDEX('Res Bill Biennial'!$C$16:$BT$16,MATCH('Summary Biennial'!BP45,'Res Bill Biennial'!$C$8:$BT$8,0))</f>
        <v>192.4317349738385</v>
      </c>
      <c r="BQ46" s="158">
        <f ca="1">INDEX('Res Bill Biennial'!$C$16:$BT$16,MATCH('Summary Biennial'!BQ45,'Res Bill Biennial'!$C$8:$BT$8,0))</f>
        <v>192.37206787622287</v>
      </c>
      <c r="BR46" s="158">
        <f ca="1">INDEX('Res Bill Biennial'!$C$16:$BT$16,MATCH('Summary Biennial'!BR45,'Res Bill Biennial'!$C$8:$BT$8,0))</f>
        <v>192.25211453174063</v>
      </c>
    </row>
    <row r="47" spans="1:70">
      <c r="A47" s="49" t="s">
        <v>274</v>
      </c>
      <c r="B47" s="11" t="s">
        <v>286</v>
      </c>
      <c r="C47" s="18">
        <f>INDEX('Res Bill Biennial'!$C$18:$BT$18,MATCH('Summary Biennial'!C45,'Res Bill Biennial'!$C$8:$BT$8,0))</f>
        <v>152.70563809980166</v>
      </c>
      <c r="D47" s="18">
        <f ca="1">INDEX('Res Bill Biennial'!$C$18:$BT$18,MATCH('Summary Biennial'!D45,'Res Bill Biennial'!$C$8:$BT$8,0))</f>
        <v>150.1815</v>
      </c>
      <c r="E47" s="18">
        <f ca="1">INDEX('Res Bill Biennial'!$C$18:$BT$18,MATCH('Summary Biennial'!E45,'Res Bill Biennial'!$C$8:$BT$8,0))</f>
        <v>149.23374842745801</v>
      </c>
      <c r="F47" s="18">
        <f ca="1">INDEX('Res Bill Biennial'!$C$18:$BT$18,MATCH('Summary Biennial'!F45,'Res Bill Biennial'!$C$8:$BT$8,0))</f>
        <v>148.76275863484108</v>
      </c>
      <c r="G47" s="18">
        <f ca="1">INDEX('Res Bill Biennial'!$C$18:$BT$18,MATCH('Summary Biennial'!G45,'Res Bill Biennial'!$C$8:$BT$8,0))</f>
        <v>151.75646828170818</v>
      </c>
      <c r="H47" s="18">
        <f ca="1">INDEX('Res Bill Biennial'!$C$18:$BT$18,MATCH('Summary Biennial'!H45,'Res Bill Biennial'!$C$8:$BT$8,0))</f>
        <v>153.24420697461423</v>
      </c>
      <c r="I47" s="18">
        <f ca="1">INDEX('Res Bill Biennial'!$C$18:$BT$18,MATCH('Summary Biennial'!I45,'Res Bill Biennial'!$C$8:$BT$8,0))</f>
        <v>156.12555746399786</v>
      </c>
      <c r="J47" s="18">
        <f ca="1">INDEX('Res Bill Biennial'!$C$18:$BT$18,MATCH('Summary Biennial'!J45,'Res Bill Biennial'!$C$8:$BT$8,0))</f>
        <v>157.55745872248022</v>
      </c>
      <c r="K47" s="18">
        <f ca="1">INDEX('Res Bill Biennial'!$C$18:$BT$18,MATCH('Summary Biennial'!K45,'Res Bill Biennial'!$C$8:$BT$8,0))</f>
        <v>157.41627974885705</v>
      </c>
      <c r="L47" s="18">
        <f ca="1">INDEX('Res Bill Biennial'!$C$18:$BT$18,MATCH('Summary Biennial'!L45,'Res Bill Biennial'!$C$8:$BT$8,0))</f>
        <v>157.34612016544395</v>
      </c>
      <c r="M47" s="18">
        <f ca="1">INDEX('Res Bill Biennial'!$C$18:$BT$18,MATCH('Summary Biennial'!M45,'Res Bill Biennial'!$C$8:$BT$8,0))</f>
        <v>157.34612016544395</v>
      </c>
      <c r="N47" s="18">
        <f ca="1">INDEX('Res Bill Biennial'!$C$18:$BT$18,MATCH('Summary Biennial'!N45,'Res Bill Biennial'!$C$8:$BT$8,0))</f>
        <v>159.80160803502426</v>
      </c>
      <c r="O47" s="18">
        <f ca="1">INDEX('Res Bill Biennial'!$C$18:$BT$18,MATCH('Summary Biennial'!O45,'Res Bill Biennial'!$C$8:$BT$8,0))</f>
        <v>161.02187477577482</v>
      </c>
      <c r="P47" s="18">
        <f ca="1">INDEX('Res Bill Biennial'!$C$18:$BT$18,MATCH('Summary Biennial'!P45,'Res Bill Biennial'!$C$8:$BT$8,0))</f>
        <v>163.36530543226462</v>
      </c>
      <c r="Q47" s="18">
        <f ca="1">INDEX('Res Bill Biennial'!$C$18:$BT$18,MATCH('Summary Biennial'!Q45,'Res Bill Biennial'!$C$8:$BT$8,0))</f>
        <v>164.52988479133856</v>
      </c>
      <c r="R47" s="18">
        <f ca="1">INDEX('Res Bill Biennial'!$C$18:$BT$18,MATCH('Summary Biennial'!R45,'Res Bill Biennial'!$C$8:$BT$8,0))</f>
        <v>167.97276424792759</v>
      </c>
      <c r="S47" s="18">
        <f ca="1">INDEX('Res Bill Biennial'!$C$18:$BT$18,MATCH('Summary Biennial'!S45,'Res Bill Biennial'!$C$8:$BT$8,0))</f>
        <v>169.68372008091526</v>
      </c>
      <c r="T47" s="18">
        <f ca="1">INDEX('Res Bill Biennial'!$C$18:$BT$18,MATCH('Summary Biennial'!T45,'Res Bill Biennial'!$C$8:$BT$8,0))</f>
        <v>171.24043916711966</v>
      </c>
      <c r="U47" s="18">
        <f ca="1">INDEX('Res Bill Biennial'!$C$18:$BT$18,MATCH('Summary Biennial'!U45,'Res Bill Biennial'!$C$8:$BT$8,0))</f>
        <v>172.01405835258583</v>
      </c>
      <c r="V47" s="18">
        <f ca="1">INDEX('Res Bill Biennial'!$C$18:$BT$18,MATCH('Summary Biennial'!V45,'Res Bill Biennial'!$C$8:$BT$8,0))</f>
        <v>175.01631238419586</v>
      </c>
      <c r="W47" s="18">
        <f ca="1">INDEX('Res Bill Biennial'!$C$18:$BT$18,MATCH('Summary Biennial'!W45,'Res Bill Biennial'!$C$8:$BT$8,0))</f>
        <v>176.5082972510094</v>
      </c>
      <c r="X47" s="18">
        <f ca="1">INDEX('Res Bill Biennial'!$C$18:$BT$18,MATCH('Summary Biennial'!X45,'Res Bill Biennial'!$C$8:$BT$8,0))</f>
        <v>178.89359522831984</v>
      </c>
      <c r="Y47" s="18">
        <f ca="1">INDEX('Res Bill Biennial'!$C$18:$BT$18,MATCH('Summary Biennial'!Y45,'Res Bill Biennial'!$C$8:$BT$8,0))</f>
        <v>180.07898075783129</v>
      </c>
      <c r="Z47" s="18">
        <f ca="1">INDEX('Res Bill Biennial'!$C$18:$BT$18,MATCH('Summary Biennial'!Z45,'Res Bill Biennial'!$C$8:$BT$8,0))</f>
        <v>181.58779986143753</v>
      </c>
      <c r="AA47" s="18">
        <f ca="1">INDEX('Res Bill Biennial'!$C$18:$BT$18,MATCH('Summary Biennial'!AA45,'Res Bill Biennial'!$C$8:$BT$8,0))</f>
        <v>182.33761491560617</v>
      </c>
      <c r="AB47" s="18">
        <f ca="1">INDEX('Res Bill Biennial'!$C$18:$BT$18,MATCH('Summary Biennial'!AB45,'Res Bill Biennial'!$C$8:$BT$8,0))</f>
        <v>182.82623416318822</v>
      </c>
      <c r="AC47" s="18">
        <f ca="1">INDEX('Res Bill Biennial'!$C$18:$BT$18,MATCH('Summary Biennial'!AC45,'Res Bill Biennial'!$C$8:$BT$8,0))</f>
        <v>183.06905589491063</v>
      </c>
      <c r="AD47" s="18">
        <f ca="1">INDEX('Res Bill Biennial'!$C$18:$BT$18,MATCH('Summary Biennial'!AD45,'Res Bill Biennial'!$C$8:$BT$8,0))</f>
        <v>183.77864259797195</v>
      </c>
      <c r="AE47" s="18">
        <f ca="1">INDEX('Res Bill Biennial'!$C$18:$BT$18,MATCH('Summary Biennial'!AE45,'Res Bill Biennial'!$C$8:$BT$8,0))</f>
        <v>184.13127519052171</v>
      </c>
      <c r="AF47" s="18">
        <f ca="1">INDEX('Res Bill Biennial'!$C$18:$BT$18,MATCH('Summary Biennial'!AF45,'Res Bill Biennial'!$C$8:$BT$8,0))</f>
        <v>183.34479395530974</v>
      </c>
      <c r="AG47" s="18">
        <f ca="1">INDEX('Res Bill Biennial'!$C$18:$BT$18,MATCH('Summary Biennial'!AG45,'Res Bill Biennial'!$C$8:$BT$8,0))</f>
        <v>182.95394824784648</v>
      </c>
      <c r="AH47" s="18">
        <f ca="1">INDEX('Res Bill Biennial'!$C$18:$BT$18,MATCH('Summary Biennial'!AH45,'Res Bill Biennial'!$C$8:$BT$8,0))</f>
        <v>184.3088376512672</v>
      </c>
      <c r="AI47" s="18">
        <f ca="1">INDEX('Res Bill Biennial'!$C$18:$BT$18,MATCH('Summary Biennial'!AI45,'Res Bill Biennial'!$C$8:$BT$8,0))</f>
        <v>184.98215658591636</v>
      </c>
      <c r="AJ47" s="18">
        <f ca="1">INDEX('Res Bill Biennial'!$C$18:$BT$18,MATCH('Summary Biennial'!AJ45,'Res Bill Biennial'!$C$8:$BT$8,0))</f>
        <v>185.2112684251772</v>
      </c>
      <c r="AK47" s="18">
        <f ca="1">INDEX('Res Bill Biennial'!$C$18:$BT$18,MATCH('Summary Biennial'!AK45,'Res Bill Biennial'!$C$8:$BT$8,0))</f>
        <v>185.3251266774723</v>
      </c>
      <c r="AL47" s="18">
        <f ca="1">INDEX('Res Bill Biennial'!$C$18:$BT$18,MATCH('Summary Biennial'!AL45,'Res Bill Biennial'!$C$8:$BT$8,0))</f>
        <v>183.56126066208728</v>
      </c>
      <c r="AM47" s="18">
        <f ca="1">INDEX('Res Bill Biennial'!$C$18:$BT$18,MATCH('Summary Biennial'!AM45,'Res Bill Biennial'!$C$8:$BT$8,0))</f>
        <v>182.6846987941264</v>
      </c>
      <c r="AN47" s="18">
        <f ca="1">INDEX('Res Bill Biennial'!$C$18:$BT$18,MATCH('Summary Biennial'!AN45,'Res Bill Biennial'!$C$8:$BT$8,0))</f>
        <v>181.62953893002955</v>
      </c>
      <c r="AO47" s="18">
        <f ca="1">INDEX('Res Bill Biennial'!$C$18:$BT$18,MATCH('Summary Biennial'!AO45,'Res Bill Biennial'!$C$8:$BT$8,0))</f>
        <v>181.10517206009575</v>
      </c>
      <c r="AP47" s="18">
        <f ca="1">INDEX('Res Bill Biennial'!$C$18:$BT$18,MATCH('Summary Biennial'!AP45,'Res Bill Biennial'!$C$8:$BT$8,0))</f>
        <v>180.99224417336316</v>
      </c>
      <c r="AQ47" s="18">
        <f ca="1">INDEX('Res Bill Biennial'!$C$18:$BT$18,MATCH('Summary Biennial'!AQ45,'Res Bill Biennial'!$C$8:$BT$8,0))</f>
        <v>180.93612410614958</v>
      </c>
      <c r="AR47" s="18">
        <f ca="1">INDEX('Res Bill Biennial'!$C$18:$BT$18,MATCH('Summary Biennial'!AR45,'Res Bill Biennial'!$C$8:$BT$8,0))</f>
        <v>180.82330162904154</v>
      </c>
      <c r="AS47" s="18">
        <f ca="1">INDEX('Res Bill Biennial'!$C$18:$BT$18,MATCH('Summary Biennial'!AS45,'Res Bill Biennial'!$C$8:$BT$8,0))</f>
        <v>180.76723394565792</v>
      </c>
      <c r="AT47" s="18">
        <f ca="1">INDEX('Res Bill Biennial'!$C$18:$BT$18,MATCH('Summary Biennial'!AT45,'Res Bill Biennial'!$C$8:$BT$8,0))</f>
        <v>180.6545167797826</v>
      </c>
      <c r="AU47" s="18">
        <f ca="1">INDEX('Res Bill Biennial'!$C$18:$BT$18,MATCH('Summary Biennial'!AU45,'Res Bill Biennial'!$C$8:$BT$8,0))</f>
        <v>180.59850143133255</v>
      </c>
      <c r="AV47" s="18">
        <f ca="1">INDEX('Res Bill Biennial'!$C$18:$BT$18,MATCH('Summary Biennial'!AV45,'Res Bill Biennial'!$C$8:$BT$8,0))</f>
        <v>180.48588947838985</v>
      </c>
      <c r="AW47" s="18">
        <f ca="1">INDEX('Res Bill Biennial'!$C$18:$BT$18,MATCH('Summary Biennial'!AW45,'Res Bill Biennial'!$C$8:$BT$8,0))</f>
        <v>180.42992641602274</v>
      </c>
      <c r="AX47" s="18">
        <f ca="1">INDEX('Res Bill Biennial'!$C$18:$BT$18,MATCH('Summary Biennial'!AX45,'Res Bill Biennial'!$C$8:$BT$8,0))</f>
        <v>180.31741957780434</v>
      </c>
      <c r="AY47" s="18">
        <f ca="1">INDEX('Res Bill Biennial'!$C$18:$BT$18,MATCH('Summary Biennial'!AY45,'Res Bill Biennial'!$C$8:$BT$8,0))</f>
        <v>180.26150875271509</v>
      </c>
      <c r="AZ47" s="18">
        <f ca="1">INDEX('Res Bill Biennial'!$C$18:$BT$18,MATCH('Summary Biennial'!AZ45,'Res Bill Biennial'!$C$8:$BT$8,0))</f>
        <v>180.1491069311044</v>
      </c>
      <c r="BA47" s="18">
        <f ca="1">INDEX('Res Bill Biennial'!$C$18:$BT$18,MATCH('Summary Biennial'!BA45,'Res Bill Biennial'!$C$8:$BT$8,0))</f>
        <v>180.09324829453345</v>
      </c>
      <c r="BB47" s="18">
        <f ca="1">INDEX('Res Bill Biennial'!$C$18:$BT$18,MATCH('Summary Biennial'!BB45,'Res Bill Biennial'!$C$8:$BT$8,0))</f>
        <v>179.98095139150539</v>
      </c>
      <c r="BC47" s="18">
        <f ca="1">INDEX('Res Bill Biennial'!$C$18:$BT$18,MATCH('Summary Biennial'!BC45,'Res Bill Biennial'!$C$8:$BT$8,0))</f>
        <v>179.92514489473868</v>
      </c>
      <c r="BD47" s="18">
        <f ca="1">INDEX('Res Bill Biennial'!$C$18:$BT$18,MATCH('Summary Biennial'!BD45,'Res Bill Biennial'!$C$8:$BT$8,0))</f>
        <v>179.81295281235973</v>
      </c>
      <c r="BE47" s="18">
        <f ca="1">INDEX('Res Bill Biennial'!$C$18:$BT$18,MATCH('Summary Biennial'!BE45,'Res Bill Biennial'!$C$8:$BT$8,0))</f>
        <v>179.75719840672875</v>
      </c>
      <c r="BF47" s="18">
        <f ca="1">INDEX('Res Bill Biennial'!$C$18:$BT$18,MATCH('Summary Biennial'!BF45,'Res Bill Biennial'!$C$8:$BT$8,0))</f>
        <v>179.64511104715677</v>
      </c>
      <c r="BG47" s="18">
        <f ca="1">INDEX('Res Bill Biennial'!$C$18:$BT$18,MATCH('Summary Biennial'!BG45,'Res Bill Biennial'!$C$8:$BT$8,0))</f>
        <v>179.58940868403837</v>
      </c>
      <c r="BH47" s="18">
        <f ca="1">INDEX('Res Bill Biennial'!$C$18:$BT$18,MATCH('Summary Biennial'!BH45,'Res Bill Biennial'!$C$8:$BT$8,0))</f>
        <v>179.47742594952257</v>
      </c>
      <c r="BI47" s="18">
        <f ca="1">INDEX('Res Bill Biennial'!$C$18:$BT$18,MATCH('Summary Biennial'!BI45,'Res Bill Biennial'!$C$8:$BT$8,0))</f>
        <v>179.42177558033899</v>
      </c>
      <c r="BJ47" s="18">
        <f ca="1">INDEX('Res Bill Biennial'!$C$18:$BT$18,MATCH('Summary Biennial'!BJ45,'Res Bill Biennial'!$C$8:$BT$8,0))</f>
        <v>179.30989737321977</v>
      </c>
      <c r="BK47" s="18">
        <f ca="1">INDEX('Res Bill Biennial'!$C$18:$BT$18,MATCH('Summary Biennial'!BK45,'Res Bill Biennial'!$C$8:$BT$8,0))</f>
        <v>179.25429894943863</v>
      </c>
      <c r="BL47" s="18">
        <f ca="1">INDEX('Res Bill Biennial'!$C$18:$BT$18,MATCH('Summary Biennial'!BL45,'Res Bill Biennial'!$C$8:$BT$8,0))</f>
        <v>179.14252517214763</v>
      </c>
      <c r="BM47" s="18">
        <f ca="1">INDEX('Res Bill Biennial'!$C$18:$BT$18,MATCH('Summary Biennial'!BM45,'Res Bill Biennial'!$C$8:$BT$8,0))</f>
        <v>179.08697864528185</v>
      </c>
      <c r="BN47" s="18">
        <f ca="1">INDEX('Res Bill Biennial'!$C$18:$BT$18,MATCH('Summary Biennial'!BN45,'Res Bill Biennial'!$C$8:$BT$8,0))</f>
        <v>178.97530920034171</v>
      </c>
      <c r="BO47" s="18">
        <f ca="1">INDEX('Res Bill Biennial'!$C$18:$BT$18,MATCH('Summary Biennial'!BO45,'Res Bill Biennial'!$C$8:$BT$8,0))</f>
        <v>178.91981452194943</v>
      </c>
      <c r="BP47" s="18">
        <f ca="1">INDEX('Res Bill Biennial'!$C$18:$BT$18,MATCH('Summary Biennial'!BP45,'Res Bill Biennial'!$C$8:$BT$8,0))</f>
        <v>178.80824931197387</v>
      </c>
      <c r="BQ47" s="18">
        <f ca="1">INDEX('Res Bill Biennial'!$C$18:$BT$18,MATCH('Summary Biennial'!BQ45,'Res Bill Biennial'!$C$8:$BT$8,0))</f>
        <v>178.75280643365844</v>
      </c>
      <c r="BR47" s="18">
        <f ca="1">INDEX('Res Bill Biennial'!$C$18:$BT$18,MATCH('Summary Biennial'!BR45,'Res Bill Biennial'!$C$8:$BT$8,0))</f>
        <v>178.64134536135194</v>
      </c>
    </row>
    <row r="48" spans="1:70">
      <c r="A48" s="49" t="s">
        <v>274</v>
      </c>
      <c r="B48" s="11" t="s">
        <v>289</v>
      </c>
      <c r="C48" s="18">
        <f ca="1">INDEX('Res Bill Biennial'!$C$28:$BT$28,MATCH('Summary Biennial'!C45,'Res Bill Biennial'!$C$8:$BT$8,0))</f>
        <v>135.85</v>
      </c>
      <c r="D48" s="18">
        <f ca="1">INDEX('Res Bill Biennial'!$C$28:$BT$28,MATCH('Summary Biennial'!D45,'Res Bill Biennial'!$C$8:$BT$8,0))</f>
        <v>121.21792499999999</v>
      </c>
      <c r="E48" s="18">
        <f ca="1">INDEX('Res Bill Biennial'!$C$28:$BT$28,MATCH('Summary Biennial'!E45,'Res Bill Biennial'!$C$8:$BT$8,0))</f>
        <v>121.21792499999999</v>
      </c>
      <c r="F48" s="18">
        <f ca="1">INDEX('Res Bill Biennial'!$C$28:$BT$28,MATCH('Summary Biennial'!F45,'Res Bill Biennial'!$C$8:$BT$8,0))</f>
        <v>124.85446275</v>
      </c>
      <c r="G48" s="18">
        <f ca="1">INDEX('Res Bill Biennial'!$C$28:$BT$28,MATCH('Summary Biennial'!G45,'Res Bill Biennial'!$C$8:$BT$8,0))</f>
        <v>124.85446275</v>
      </c>
      <c r="H48" s="18">
        <f ca="1">INDEX('Res Bill Biennial'!$C$28:$BT$28,MATCH('Summary Biennial'!H45,'Res Bill Biennial'!$C$8:$BT$8,0))</f>
        <v>128.6000966325</v>
      </c>
      <c r="I48" s="18">
        <f ca="1">INDEX('Res Bill Biennial'!$C$28:$BT$28,MATCH('Summary Biennial'!I45,'Res Bill Biennial'!$C$8:$BT$8,0))</f>
        <v>128.6000966325</v>
      </c>
      <c r="J48" s="18">
        <f ca="1">INDEX('Res Bill Biennial'!$C$28:$BT$28,MATCH('Summary Biennial'!J45,'Res Bill Biennial'!$C$8:$BT$8,0))</f>
        <v>132.458099531475</v>
      </c>
      <c r="K48" s="18">
        <f ca="1">INDEX('Res Bill Biennial'!$C$28:$BT$28,MATCH('Summary Biennial'!K45,'Res Bill Biennial'!$C$8:$BT$8,0))</f>
        <v>132.458099531475</v>
      </c>
      <c r="L48" s="18">
        <f ca="1">INDEX('Res Bill Biennial'!$C$28:$BT$28,MATCH('Summary Biennial'!L45,'Res Bill Biennial'!$C$8:$BT$8,0))</f>
        <v>132.458099531475</v>
      </c>
      <c r="M48" s="18">
        <f ca="1">INDEX('Res Bill Biennial'!$C$28:$BT$28,MATCH('Summary Biennial'!M45,'Res Bill Biennial'!$C$8:$BT$8,0))+M49</f>
        <v>138.16174516544393</v>
      </c>
      <c r="N48" s="18">
        <f ca="1">INDEX('Res Bill Biennial'!$C$28:$BT$28,MATCH('Summary Biennial'!N45,'Res Bill Biennial'!$C$8:$BT$8,0))+N49</f>
        <v>142.04930690241957</v>
      </c>
      <c r="O48" s="18">
        <f ca="1">INDEX('Res Bill Biennial'!$C$28:$BT$28,MATCH('Summary Biennial'!O45,'Res Bill Biennial'!$C$8:$BT$8,0))+O49</f>
        <v>143.98124977577478</v>
      </c>
      <c r="P48" s="18">
        <f ca="1">INDEX('Res Bill Biennial'!$C$28:$BT$28,MATCH('Summary Biennial'!P45,'Res Bill Biennial'!$C$8:$BT$8,0))+P49</f>
        <v>148.42895223741687</v>
      </c>
      <c r="Q48" s="18">
        <f ca="1">INDEX('Res Bill Biennial'!$C$28:$BT$28,MATCH('Summary Biennial'!Q45,'Res Bill Biennial'!$C$8:$BT$8,0))+Q49</f>
        <v>150.6392597913385</v>
      </c>
      <c r="R48" s="18">
        <f ca="1">INDEX('Res Bill Biennial'!$C$28:$BT$28,MATCH('Summary Biennial'!R45,'Res Bill Biennial'!$C$8:$BT$8,0))+R49</f>
        <v>155.20734014373815</v>
      </c>
      <c r="S48" s="18">
        <f ca="1">INDEX('Res Bill Biennial'!$C$28:$BT$28,MATCH('Summary Biennial'!S45,'Res Bill Biennial'!$C$8:$BT$8,0))+S49</f>
        <v>157.47747008091523</v>
      </c>
      <c r="T48" s="18">
        <f ca="1">INDEX('Res Bill Biennial'!$C$28:$BT$28,MATCH('Summary Biennial'!T45,'Res Bill Biennial'!$C$8:$BT$8,0))+T49</f>
        <v>162.5604415885515</v>
      </c>
      <c r="U48" s="18">
        <f ca="1">INDEX('Res Bill Biennial'!$C$28:$BT$28,MATCH('Summary Biennial'!U45,'Res Bill Biennial'!$C$8:$BT$8,0))+U49</f>
        <v>165.08644921082148</v>
      </c>
      <c r="V48" s="18">
        <f ca="1">INDEX('Res Bill Biennial'!$C$28:$BT$28,MATCH('Summary Biennial'!V45,'Res Bill Biennial'!$C$8:$BT$8,0))+V49</f>
        <v>170.7900968970628</v>
      </c>
      <c r="W48" s="18">
        <f ca="1">INDEX('Res Bill Biennial'!$C$28:$BT$28,MATCH('Summary Biennial'!W45,'Res Bill Biennial'!$C$8:$BT$8,0))+W49</f>
        <v>173.62455259065527</v>
      </c>
      <c r="X48" s="18">
        <f ca="1">INDEX('Res Bill Biennial'!$C$28:$BT$28,MATCH('Summary Biennial'!X45,'Res Bill Biennial'!$C$8:$BT$8,0))+X49</f>
        <v>176.69423285342359</v>
      </c>
      <c r="Y48" s="18">
        <f ca="1">INDEX('Res Bill Biennial'!$C$28:$BT$28,MATCH('Summary Biennial'!Y45,'Res Bill Biennial'!$C$8:$BT$8,0))+Y49</f>
        <v>178.21972551653121</v>
      </c>
      <c r="Z48" s="18">
        <f ca="1">INDEX('Res Bill Biennial'!$C$28:$BT$28,MATCH('Summary Biennial'!Z45,'Res Bill Biennial'!$C$8:$BT$8,0))</f>
        <v>181.2098150089185</v>
      </c>
      <c r="AA48" s="18">
        <f ca="1">INDEX('Res Bill Biennial'!$C$28:$BT$28,MATCH('Summary Biennial'!AA45,'Res Bill Biennial'!$C$8:$BT$8,0))</f>
        <v>182.69575464829924</v>
      </c>
      <c r="AB48" s="18">
        <f ca="1">INDEX('Res Bill Biennial'!$C$28:$BT$28,MATCH('Summary Biennial'!AB45,'Res Bill Biennial'!$C$8:$BT$8,0))</f>
        <v>185.9680149408353</v>
      </c>
      <c r="AC48" s="18">
        <f ca="1">INDEX('Res Bill Biennial'!$C$28:$BT$28,MATCH('Summary Biennial'!AC45,'Res Bill Biennial'!$C$8:$BT$8,0))</f>
        <v>187.59418074337412</v>
      </c>
      <c r="AD48" s="18">
        <f ca="1">INDEX('Res Bill Biennial'!$C$28:$BT$28,MATCH('Summary Biennial'!AD45,'Res Bill Biennial'!$C$8:$BT$8,0))</f>
        <v>192.47857454709049</v>
      </c>
      <c r="AE48" s="18">
        <f ca="1">INDEX('Res Bill Biennial'!$C$28:$BT$28,MATCH('Summary Biennial'!AE45,'Res Bill Biennial'!$C$8:$BT$8,0))</f>
        <v>194.90589800539041</v>
      </c>
      <c r="AF48" s="18">
        <f ca="1">INDEX('Res Bill Biennial'!$C$28:$BT$28,MATCH('Summary Biennial'!AF45,'Res Bill Biennial'!$C$8:$BT$8,0))</f>
        <v>193.80742783093933</v>
      </c>
      <c r="AG48" s="18">
        <f ca="1">INDEX('Res Bill Biennial'!$C$28:$BT$28,MATCH('Summary Biennial'!AG45,'Res Bill Biennial'!$C$8:$BT$8,0))</f>
        <v>193.26153768984156</v>
      </c>
      <c r="AH48" s="18">
        <f ca="1">INDEX('Res Bill Biennial'!$C$28:$BT$28,MATCH('Summary Biennial'!AH45,'Res Bill Biennial'!$C$8:$BT$8,0))</f>
        <v>196.21461511243857</v>
      </c>
      <c r="AI48" s="18">
        <f ca="1">INDEX('Res Bill Biennial'!$C$28:$BT$28,MATCH('Summary Biennial'!AI45,'Res Bill Biennial'!$C$8:$BT$8,0))</f>
        <v>197.68216142219592</v>
      </c>
      <c r="AJ48" s="18">
        <f ca="1">INDEX('Res Bill Biennial'!$C$28:$BT$28,MATCH('Summary Biennial'!AJ45,'Res Bill Biennial'!$C$8:$BT$8,0))</f>
        <v>198.44292610158479</v>
      </c>
      <c r="AK48" s="18">
        <f ca="1">INDEX('Res Bill Biennial'!$C$28:$BT$28,MATCH('Summary Biennial'!AK45,'Res Bill Biennial'!$C$8:$BT$8,0))</f>
        <v>198.56491848864832</v>
      </c>
      <c r="AL48" s="18">
        <f ca="1">INDEX('Res Bill Biennial'!$C$28:$BT$28,MATCH('Summary Biennial'!AL45,'Res Bill Biennial'!$C$8:$BT$8,0))</f>
        <v>196.6750403169778</v>
      </c>
      <c r="AM48" s="18">
        <f ca="1">INDEX('Res Bill Biennial'!$C$28:$BT$28,MATCH('Summary Biennial'!AM45,'Res Bill Biennial'!$C$8:$BT$8,0))</f>
        <v>195.73585608987179</v>
      </c>
      <c r="AN48" s="18">
        <f ca="1">INDEX('Res Bill Biennial'!$C$28:$BT$28,MATCH('Summary Biennial'!AN45,'Res Bill Biennial'!$C$8:$BT$8,0))</f>
        <v>194.60531466700519</v>
      </c>
      <c r="AO48" s="18">
        <f ca="1">INDEX('Res Bill Biennial'!$C$28:$BT$28,MATCH('Summary Biennial'!AO45,'Res Bill Biennial'!$C$8:$BT$8,0))</f>
        <v>194.04348656170052</v>
      </c>
      <c r="AP48" s="18">
        <f ca="1">INDEX('Res Bill Biennial'!$C$28:$BT$28,MATCH('Summary Biennial'!AP45,'Res Bill Biennial'!$C$8:$BT$8,0))</f>
        <v>193.92249100634243</v>
      </c>
      <c r="AQ48" s="18">
        <f ca="1">INDEX('Res Bill Biennial'!$C$28:$BT$28,MATCH('Summary Biennial'!AQ45,'Res Bill Biennial'!$C$8:$BT$8,0))</f>
        <v>193.86236167163415</v>
      </c>
      <c r="AR48" s="18">
        <f ca="1">INDEX('Res Bill Biennial'!$C$28:$BT$28,MATCH('Summary Biennial'!AR45,'Res Bill Biennial'!$C$8:$BT$8,0))</f>
        <v>193.74147905645791</v>
      </c>
      <c r="AS48" s="18">
        <f ca="1">INDEX('Res Bill Biennial'!$C$28:$BT$28,MATCH('Summary Biennial'!AS45,'Res Bill Biennial'!$C$8:$BT$8,0))</f>
        <v>193.68140584792695</v>
      </c>
      <c r="AT48" s="18">
        <f ca="1">INDEX('Res Bill Biennial'!$C$28:$BT$28,MATCH('Summary Biennial'!AT45,'Res Bill Biennial'!$C$8:$BT$8,0))</f>
        <v>193.56063606751147</v>
      </c>
      <c r="AU48" s="18">
        <f ca="1">INDEX('Res Bill Biennial'!$C$28:$BT$28,MATCH('Summary Biennial'!AU45,'Res Bill Biennial'!$C$8:$BT$8,0))</f>
        <v>193.50061893276833</v>
      </c>
      <c r="AV48" s="18">
        <f ca="1">INDEX('Res Bill Biennial'!$C$28:$BT$28,MATCH('Summary Biennial'!AV45,'Res Bill Biennial'!$C$8:$BT$8,0))</f>
        <v>193.3799618817909</v>
      </c>
      <c r="AW48" s="18">
        <f ca="1">INDEX('Res Bill Biennial'!$C$28:$BT$28,MATCH('Summary Biennial'!AW45,'Res Bill Biennial'!$C$8:$BT$8,0))</f>
        <v>193.32000076849496</v>
      </c>
      <c r="AX48" s="18">
        <f ca="1">INDEX('Res Bill Biennial'!$C$28:$BT$28,MATCH('Summary Biennial'!AX45,'Res Bill Biennial'!$C$8:$BT$8,0))</f>
        <v>193.19945634173123</v>
      </c>
      <c r="AY48" s="18">
        <f ca="1">INDEX('Res Bill Biennial'!$C$28:$BT$28,MATCH('Summary Biennial'!AY45,'Res Bill Biennial'!$C$8:$BT$8,0))</f>
        <v>193.13955119759066</v>
      </c>
      <c r="AZ48" s="18">
        <f ca="1">INDEX('Res Bill Biennial'!$C$28:$BT$28,MATCH('Summary Biennial'!AZ45,'Res Bill Biennial'!$C$8:$BT$8,0))</f>
        <v>193.01911928991444</v>
      </c>
      <c r="BA48" s="18">
        <f ca="1">INDEX('Res Bill Biennial'!$C$28:$BT$28,MATCH('Summary Biennial'!BA45,'Res Bill Biennial'!$C$8:$BT$8,0))</f>
        <v>192.95927006268636</v>
      </c>
      <c r="BB48" s="18">
        <f ca="1">INDEX('Res Bill Biennial'!$C$28:$BT$28,MATCH('Summary Biennial'!BB45,'Res Bill Biennial'!$C$8:$BT$8,0))</f>
        <v>192.83895056906965</v>
      </c>
      <c r="BC48" s="18">
        <f ca="1">INDEX('Res Bill Biennial'!$C$28:$BT$28,MATCH('Summary Biennial'!BC45,'Res Bill Biennial'!$C$8:$BT$8,0))</f>
        <v>192.77915720655972</v>
      </c>
      <c r="BD48" s="18">
        <f ca="1">INDEX('Res Bill Biennial'!$C$28:$BT$28,MATCH('Summary Biennial'!BD45,'Res Bill Biennial'!$C$8:$BT$8,0))</f>
        <v>192.65895002207242</v>
      </c>
      <c r="BE48" s="18">
        <f ca="1">INDEX('Res Bill Biennial'!$C$28:$BT$28,MATCH('Summary Biennial'!BE45,'Res Bill Biennial'!$C$8:$BT$8,0))</f>
        <v>192.59921247213529</v>
      </c>
      <c r="BF48" s="18">
        <f ca="1">INDEX('Res Bill Biennial'!$C$28:$BT$28,MATCH('Summary Biennial'!BF45,'Res Bill Biennial'!$C$8:$BT$8,0))</f>
        <v>192.47911749194546</v>
      </c>
      <c r="BG48" s="18">
        <f ca="1">INDEX('Res Bill Biennial'!$C$28:$BT$28,MATCH('Summary Biennial'!BG45,'Res Bill Biennial'!$C$8:$BT$8,0))</f>
        <v>192.41943570248424</v>
      </c>
      <c r="BH48" s="18">
        <f ca="1">INDEX('Res Bill Biennial'!$C$28:$BT$28,MATCH('Summary Biennial'!BH45,'Res Bill Biennial'!$C$8:$BT$8,0))</f>
        <v>192.29945282185756</v>
      </c>
      <c r="BI48" s="18">
        <f ca="1">INDEX('Res Bill Biennial'!$C$28:$BT$28,MATCH('Summary Biennial'!BI45,'Res Bill Biennial'!$C$8:$BT$8,0))</f>
        <v>192.23982674082413</v>
      </c>
      <c r="BJ48" s="18">
        <f ca="1">INDEX('Res Bill Biennial'!$C$28:$BT$28,MATCH('Summary Biennial'!BJ45,'Res Bill Biennial'!$C$8:$BT$8,0))</f>
        <v>192.1199558551242</v>
      </c>
      <c r="BK48" s="18">
        <f ca="1">INDEX('Res Bill Biennial'!$C$28:$BT$28,MATCH('Summary Biennial'!BK45,'Res Bill Biennial'!$C$8:$BT$8,0))</f>
        <v>192.06038543051895</v>
      </c>
      <c r="BL48" s="18">
        <f ca="1">INDEX('Res Bill Biennial'!$C$28:$BT$28,MATCH('Summary Biennial'!BL45,'Res Bill Biennial'!$C$8:$BT$8,0))</f>
        <v>191.94062643520698</v>
      </c>
      <c r="BM48" s="18">
        <f ca="1">INDEX('Res Bill Biennial'!$C$28:$BT$28,MATCH('Summary Biennial'!BM45,'Res Bill Biennial'!$C$8:$BT$8,0))</f>
        <v>191.88111161507888</v>
      </c>
      <c r="BN48" s="178">
        <f ca="1">INDEX('Res Bill Biennial'!$C$28:$BT$28,MATCH('Summary Biennial'!BN45,'Res Bill Biennial'!$C$8:$BT$8,0))</f>
        <v>173.48514873141335</v>
      </c>
      <c r="BO48" s="18">
        <f ca="1">INDEX('Res Bill Biennial'!$C$28:$BT$28,MATCH('Summary Biennial'!BO45,'Res Bill Biennial'!$C$8:$BT$8,0))</f>
        <v>173.38159908479321</v>
      </c>
      <c r="BP48" s="18">
        <f ca="1">INDEX('Res Bill Biennial'!$C$28:$BT$28,MATCH('Summary Biennial'!BP45,'Res Bill Biennial'!$C$8:$BT$8,0))</f>
        <v>173.17073974677248</v>
      </c>
      <c r="BQ48" s="18">
        <f ca="1">INDEX('Res Bill Biennial'!$C$28:$BT$28,MATCH('Summary Biennial'!BQ45,'Res Bill Biennial'!$C$8:$BT$8,0))</f>
        <v>173.06595216449563</v>
      </c>
      <c r="BR48" s="18">
        <f ca="1">INDEX('Res Bill Biennial'!$C$28:$BT$28,MATCH('Summary Biennial'!BR45,'Res Bill Biennial'!$C$8:$BT$8,0))</f>
        <v>172.85253203292467</v>
      </c>
    </row>
    <row r="49" spans="1:71" s="121" customFormat="1">
      <c r="A49" s="120"/>
      <c r="I49" s="120"/>
      <c r="J49" s="120"/>
      <c r="K49" s="120"/>
      <c r="L49" s="120"/>
      <c r="M49" s="201"/>
      <c r="N49" s="201"/>
      <c r="O49" s="201"/>
      <c r="P49" s="201"/>
      <c r="Q49" s="202"/>
      <c r="R49" s="201"/>
      <c r="S49" s="201"/>
      <c r="T49" s="201"/>
      <c r="U49" s="201"/>
      <c r="V49" s="201"/>
      <c r="W49" s="201"/>
      <c r="X49" s="201"/>
      <c r="Y49" s="201"/>
      <c r="Z49" s="120"/>
      <c r="AA49" s="120"/>
      <c r="AB49" s="120"/>
      <c r="AC49" s="120"/>
      <c r="AD49" s="120"/>
      <c r="AE49" s="120"/>
      <c r="AF49" s="120"/>
      <c r="AG49" s="120"/>
      <c r="AH49" s="120"/>
      <c r="AI49" s="120"/>
      <c r="AJ49" s="120"/>
      <c r="AK49" s="120"/>
      <c r="AL49" s="120"/>
      <c r="AM49" s="120"/>
      <c r="AN49" s="120"/>
      <c r="AO49" s="120"/>
      <c r="AP49" s="120"/>
      <c r="AQ49" s="120"/>
      <c r="AR49" s="120"/>
      <c r="AS49" s="120"/>
      <c r="AT49" s="120"/>
      <c r="AU49" s="120"/>
      <c r="AV49" s="120"/>
      <c r="AW49" s="120"/>
      <c r="AX49" s="120"/>
      <c r="AY49" s="120"/>
      <c r="AZ49" s="120"/>
      <c r="BA49" s="120"/>
      <c r="BB49" s="120"/>
      <c r="BC49" s="120"/>
      <c r="BD49" s="120"/>
      <c r="BE49" s="120"/>
      <c r="BF49" s="120"/>
      <c r="BG49" s="120"/>
      <c r="BH49" s="120"/>
      <c r="BI49" s="120"/>
      <c r="BJ49" s="120"/>
      <c r="BK49" s="120"/>
      <c r="BL49" s="120"/>
      <c r="BM49" s="120"/>
      <c r="BN49" s="120"/>
      <c r="BO49" s="120"/>
      <c r="BP49" s="120"/>
      <c r="BQ49" s="120"/>
      <c r="BR49" s="120"/>
    </row>
    <row r="50" spans="1:71" s="122" customFormat="1">
      <c r="A50" s="119" t="s">
        <v>218</v>
      </c>
    </row>
    <row r="51" spans="1:71">
      <c r="C51" s="78"/>
      <c r="H51" s="78">
        <f ca="1">H54-H57</f>
        <v>0.6543431435418654</v>
      </c>
      <c r="I51" s="78">
        <f t="shared" ref="I51:N51" ca="1" si="4">I54-I57</f>
        <v>1.4980107720423348</v>
      </c>
      <c r="J51" s="78">
        <f t="shared" ca="1" si="4"/>
        <v>1.8230052627738473</v>
      </c>
      <c r="K51" s="78">
        <f t="shared" ca="1" si="4"/>
        <v>2.3029836957945236</v>
      </c>
      <c r="L51" s="78">
        <f t="shared" ca="1" si="4"/>
        <v>2.3634663471703448</v>
      </c>
      <c r="M51" s="78">
        <f t="shared" ca="1" si="4"/>
        <v>1.8629589141201848</v>
      </c>
      <c r="N51" s="78">
        <f t="shared" ca="1" si="4"/>
        <v>5.6911865404734669</v>
      </c>
    </row>
    <row r="52" spans="1:71">
      <c r="A52" s="49" t="s">
        <v>274</v>
      </c>
      <c r="B52" s="11" t="s">
        <v>288</v>
      </c>
      <c r="C52" s="18">
        <v>135.85</v>
      </c>
      <c r="D52" s="18">
        <v>121.21792499999999</v>
      </c>
      <c r="E52" s="18">
        <v>121.21792499999999</v>
      </c>
      <c r="F52" s="18">
        <v>123.64228349999999</v>
      </c>
      <c r="G52" s="18">
        <v>123.64228349999999</v>
      </c>
      <c r="H52" s="18">
        <v>126.11512916999999</v>
      </c>
      <c r="I52" s="18">
        <v>126.11512916999999</v>
      </c>
      <c r="J52" s="18">
        <v>128.63743175339999</v>
      </c>
      <c r="K52" s="18">
        <v>128.63743175339999</v>
      </c>
      <c r="L52" s="18">
        <v>128.63743175339999</v>
      </c>
      <c r="M52" s="18">
        <v>134.39081256248181</v>
      </c>
      <c r="N52" s="18">
        <v>139.25626796474293</v>
      </c>
      <c r="O52" s="18">
        <v>141.67417989154839</v>
      </c>
      <c r="P52" s="18">
        <v>146.89571310075235</v>
      </c>
      <c r="Q52" s="18">
        <v>149.49057964024993</v>
      </c>
      <c r="R52" s="18">
        <v>154.97213450453876</v>
      </c>
      <c r="S52" s="18">
        <v>157.69622008091523</v>
      </c>
      <c r="T52" s="18">
        <v>163.50009851832468</v>
      </c>
      <c r="U52" s="18">
        <v>166.3843643753336</v>
      </c>
      <c r="V52" s="18">
        <v>171.72512359865061</v>
      </c>
      <c r="W52" s="18">
        <v>174.37924009065529</v>
      </c>
      <c r="X52" s="18">
        <v>176.94477190010585</v>
      </c>
      <c r="Y52" s="18">
        <v>178.21972551653121</v>
      </c>
      <c r="Z52" s="18">
        <v>181.2098150089185</v>
      </c>
      <c r="AA52" s="18">
        <v>182.69575464829924</v>
      </c>
      <c r="AB52" s="18">
        <v>185.96801494083527</v>
      </c>
      <c r="AC52" s="18">
        <v>187.5941807433741</v>
      </c>
      <c r="AD52" s="18">
        <v>192.47857454709049</v>
      </c>
      <c r="AE52" s="18">
        <v>194.90589800539041</v>
      </c>
      <c r="AF52" s="18">
        <v>193.80742783093933</v>
      </c>
      <c r="AG52" s="18">
        <v>193.26153768984153</v>
      </c>
      <c r="AH52" s="18">
        <v>196.21461511243857</v>
      </c>
      <c r="AI52" s="18">
        <v>197.68216142219592</v>
      </c>
      <c r="AJ52" s="18">
        <v>198.58778076352939</v>
      </c>
      <c r="AK52" s="18">
        <v>199.03783273719222</v>
      </c>
      <c r="AL52" s="18">
        <v>198.64005299704661</v>
      </c>
      <c r="AM52" s="18">
        <v>197.69148522583552</v>
      </c>
      <c r="AN52" s="18">
        <v>196.54964837764348</v>
      </c>
      <c r="AO52" s="18">
        <v>195.98220695532024</v>
      </c>
      <c r="AP52" s="18">
        <v>195.86000251346528</v>
      </c>
      <c r="AQ52" s="18">
        <v>195.79927241668287</v>
      </c>
      <c r="AR52" s="18">
        <v>195.67718204341369</v>
      </c>
      <c r="AS52" s="18">
        <v>195.61650863357451</v>
      </c>
      <c r="AT52" s="18">
        <v>195.49453222241675</v>
      </c>
      <c r="AU52" s="18">
        <v>195.43391544660781</v>
      </c>
      <c r="AV52" s="18">
        <v>195.31205289118648</v>
      </c>
      <c r="AW52" s="18">
        <v>195.25149269654423</v>
      </c>
      <c r="AX52" s="18">
        <v>195.12974389058363</v>
      </c>
      <c r="AY52" s="18">
        <v>195.06924022429379</v>
      </c>
      <c r="AZ52" s="18">
        <v>194.94760506161739</v>
      </c>
      <c r="BA52" s="18">
        <v>194.8871578709151</v>
      </c>
      <c r="BB52" s="18">
        <v>194.76563624544562</v>
      </c>
      <c r="BC52" s="18">
        <v>194.70524547761508</v>
      </c>
      <c r="BD52" s="18">
        <v>194.58383728337398</v>
      </c>
      <c r="BE52" s="18">
        <v>194.52350288574883</v>
      </c>
      <c r="BF52" s="18">
        <v>194.40220801685675</v>
      </c>
      <c r="BG52" s="18">
        <v>194.34192993681961</v>
      </c>
      <c r="BH52" s="18">
        <v>194.22074828749589</v>
      </c>
      <c r="BI52" s="18">
        <v>194.16052647247861</v>
      </c>
      <c r="BJ52" s="18">
        <v>194.03945793704136</v>
      </c>
      <c r="BK52" s="18">
        <v>193.97929233452479</v>
      </c>
      <c r="BL52" s="18">
        <v>193.85833680739077</v>
      </c>
      <c r="BM52" s="18">
        <v>193.79822736490482</v>
      </c>
      <c r="BN52" s="178">
        <v>173.48514873141335</v>
      </c>
      <c r="BO52" s="18">
        <v>173.38159908479321</v>
      </c>
      <c r="BP52" s="18">
        <v>173.17073974677248</v>
      </c>
      <c r="BQ52" s="18">
        <v>173.06595216449563</v>
      </c>
      <c r="BR52" s="18">
        <v>172.85253203292467</v>
      </c>
    </row>
    <row r="53" spans="1:71">
      <c r="A53" s="49" t="s">
        <v>276</v>
      </c>
      <c r="B53" s="11" t="s">
        <v>250</v>
      </c>
      <c r="C53" s="18">
        <v>134.55163006437544</v>
      </c>
      <c r="D53" s="18">
        <v>986.01043958977891</v>
      </c>
      <c r="E53" s="18">
        <v>2312.6529090173826</v>
      </c>
      <c r="F53" s="18">
        <v>3608.4641706591101</v>
      </c>
      <c r="G53" s="18">
        <v>4999.5820293247616</v>
      </c>
      <c r="H53" s="18">
        <v>6357.9947060245458</v>
      </c>
      <c r="I53" s="18">
        <v>8039.1133663889941</v>
      </c>
      <c r="J53" s="18">
        <v>9807.7619641608253</v>
      </c>
      <c r="K53" s="18">
        <v>11548.15099538992</v>
      </c>
      <c r="L53" s="18">
        <v>12302.440059848348</v>
      </c>
      <c r="M53" s="18">
        <v>12724.934661120449</v>
      </c>
      <c r="N53" s="18">
        <v>13182.235240658149</v>
      </c>
      <c r="O53" s="18">
        <v>13639.374733794077</v>
      </c>
      <c r="P53" s="18">
        <v>14081.67666716207</v>
      </c>
      <c r="Q53" s="18">
        <v>14523.237919377842</v>
      </c>
      <c r="R53" s="18">
        <v>14961.740348420206</v>
      </c>
      <c r="S53" s="18">
        <v>15405.134830148285</v>
      </c>
      <c r="T53" s="18">
        <v>15831.352012922773</v>
      </c>
      <c r="U53" s="18">
        <v>16254.687850065995</v>
      </c>
      <c r="V53" s="18">
        <v>16649.806190040403</v>
      </c>
      <c r="W53" s="18">
        <v>17035.515338928566</v>
      </c>
      <c r="X53" s="18">
        <v>17421.75913672883</v>
      </c>
      <c r="Y53" s="18">
        <v>17812.609902765555</v>
      </c>
      <c r="Z53" s="18">
        <v>18145.548332029561</v>
      </c>
      <c r="AA53" s="18">
        <v>18451.775781275235</v>
      </c>
      <c r="AB53" s="18">
        <v>18639.892994873695</v>
      </c>
      <c r="AC53" s="18">
        <v>18766.813843918571</v>
      </c>
      <c r="AD53" s="18">
        <v>18707.243431325878</v>
      </c>
      <c r="AE53" s="18">
        <v>18544.683453799935</v>
      </c>
      <c r="AF53" s="18">
        <v>18396.102580717037</v>
      </c>
      <c r="AG53" s="18">
        <v>18245.190241934764</v>
      </c>
      <c r="AH53" s="18">
        <v>18018.210483949169</v>
      </c>
      <c r="AI53" s="18">
        <v>17740.895500287766</v>
      </c>
      <c r="AJ53" s="18">
        <v>17426.667102677773</v>
      </c>
      <c r="AK53" s="18">
        <v>17083.366341979814</v>
      </c>
      <c r="AL53" s="18">
        <v>16729.763469934722</v>
      </c>
      <c r="AM53" s="18">
        <v>16356.77588184484</v>
      </c>
      <c r="AN53" s="18">
        <v>15978.897468399467</v>
      </c>
      <c r="AO53" s="18">
        <v>15584.061513015818</v>
      </c>
      <c r="AP53" s="18">
        <v>15180.030350021858</v>
      </c>
      <c r="AQ53" s="18">
        <v>14756.391591508334</v>
      </c>
      <c r="AR53" s="18">
        <v>14322.831883809682</v>
      </c>
      <c r="AS53" s="18">
        <v>13868.81378000941</v>
      </c>
      <c r="AT53" s="18">
        <v>13404.109082840703</v>
      </c>
      <c r="AU53" s="18">
        <v>12918.053051764477</v>
      </c>
      <c r="AV53" s="18">
        <v>12420.502805685734</v>
      </c>
      <c r="AW53" s="18">
        <v>11900.664007644033</v>
      </c>
      <c r="AX53" s="18">
        <v>11368.479214070017</v>
      </c>
      <c r="AY53" s="18">
        <v>10813.022117680386</v>
      </c>
      <c r="AZ53" s="18">
        <v>10244.320792824617</v>
      </c>
      <c r="BA53" s="18">
        <v>9651.3145138314103</v>
      </c>
      <c r="BB53" s="18">
        <v>9044.1169097223428</v>
      </c>
      <c r="BC53" s="18">
        <v>8411.5303109998604</v>
      </c>
      <c r="BD53" s="18">
        <v>7763.7538916464446</v>
      </c>
      <c r="BE53" s="18">
        <v>7089.4504321613422</v>
      </c>
      <c r="BF53" s="18">
        <v>6398.9045923350523</v>
      </c>
      <c r="BG53" s="18">
        <v>5680.6369122184278</v>
      </c>
      <c r="BH53" s="18">
        <v>4945.017425677499</v>
      </c>
      <c r="BI53" s="18">
        <v>4180.4216538995452</v>
      </c>
      <c r="BJ53" s="18">
        <v>3397.3048372071194</v>
      </c>
      <c r="BK53" s="18">
        <v>2583.8946076560756</v>
      </c>
      <c r="BL53" s="18">
        <v>1750.7311850352723</v>
      </c>
      <c r="BM53" s="18">
        <v>885.89134607588198</v>
      </c>
      <c r="BN53" s="18">
        <v>0</v>
      </c>
      <c r="BO53" s="18">
        <v>0</v>
      </c>
      <c r="BP53" s="18">
        <v>0</v>
      </c>
      <c r="BQ53" s="18">
        <v>0</v>
      </c>
      <c r="BR53" s="18">
        <v>0</v>
      </c>
    </row>
    <row r="54" spans="1:71" s="49" customFormat="1">
      <c r="B54" s="134"/>
      <c r="C54" s="134"/>
      <c r="D54" s="134"/>
      <c r="E54" s="134"/>
      <c r="F54" s="134" t="s">
        <v>279</v>
      </c>
      <c r="G54" s="185">
        <v>1.048</v>
      </c>
      <c r="H54" s="134">
        <f ca="1">G57*G54</f>
        <v>138.8160883089858</v>
      </c>
      <c r="I54" s="134">
        <f ca="1">$G$54*H54</f>
        <v>145.47926054781712</v>
      </c>
      <c r="J54" s="134">
        <f t="shared" ref="J54:N54" ca="1" si="5">$G$54*I54</f>
        <v>152.46226505411235</v>
      </c>
      <c r="K54" s="134">
        <f t="shared" ca="1" si="5"/>
        <v>159.78045377670975</v>
      </c>
      <c r="L54" s="134">
        <f t="shared" ca="1" si="5"/>
        <v>167.44991555799183</v>
      </c>
      <c r="M54" s="134">
        <f t="shared" ca="1" si="5"/>
        <v>175.48751150477545</v>
      </c>
      <c r="N54" s="134">
        <f t="shared" ca="1" si="5"/>
        <v>183.91091205700468</v>
      </c>
      <c r="O54" s="37"/>
      <c r="P54" s="37"/>
      <c r="Q54" s="37"/>
      <c r="R54" s="37"/>
      <c r="S54" s="37"/>
      <c r="T54" s="37"/>
      <c r="U54" s="37"/>
      <c r="V54" s="37"/>
      <c r="W54" s="37"/>
      <c r="X54" s="37"/>
      <c r="Y54" s="37"/>
      <c r="Z54" s="37"/>
      <c r="AA54" s="37"/>
      <c r="AB54" s="37"/>
      <c r="AC54" s="37"/>
      <c r="AD54" s="37"/>
      <c r="AE54" s="37"/>
      <c r="AF54" s="37"/>
      <c r="AG54" s="37"/>
      <c r="AH54" s="37"/>
      <c r="AI54" s="37"/>
      <c r="AJ54" s="37"/>
      <c r="AK54" s="37"/>
      <c r="AL54" s="37"/>
      <c r="AM54" s="37"/>
      <c r="AN54" s="37"/>
      <c r="AO54" s="37"/>
      <c r="AP54" s="37"/>
      <c r="AQ54" s="37"/>
      <c r="AR54" s="37"/>
      <c r="AS54" s="37"/>
      <c r="AT54" s="37"/>
      <c r="AU54" s="37"/>
      <c r="AV54" s="37"/>
      <c r="AW54" s="37"/>
      <c r="AX54" s="37"/>
      <c r="AY54" s="37"/>
      <c r="AZ54" s="37"/>
      <c r="BA54" s="37"/>
      <c r="BB54" s="37"/>
      <c r="BC54" s="37"/>
      <c r="BD54" s="37"/>
      <c r="BE54" s="37"/>
      <c r="BF54" s="37"/>
      <c r="BG54" s="37"/>
      <c r="BH54" s="37"/>
      <c r="BI54" s="37"/>
      <c r="BJ54" s="37"/>
      <c r="BK54" s="37"/>
      <c r="BL54" s="37"/>
      <c r="BM54" s="37"/>
      <c r="BN54" s="37"/>
      <c r="BO54" s="37"/>
      <c r="BP54" s="37"/>
      <c r="BQ54" s="37"/>
      <c r="BR54" s="37"/>
    </row>
    <row r="55" spans="1:71">
      <c r="B55" s="11" t="s">
        <v>216</v>
      </c>
      <c r="C55" s="106" t="s">
        <v>92</v>
      </c>
      <c r="D55" s="106" t="s">
        <v>194</v>
      </c>
      <c r="E55" s="106" t="s">
        <v>94</v>
      </c>
      <c r="F55" s="106" t="s">
        <v>96</v>
      </c>
      <c r="G55" s="106" t="s">
        <v>98</v>
      </c>
      <c r="H55" s="106" t="s">
        <v>195</v>
      </c>
      <c r="I55" s="106" t="s">
        <v>102</v>
      </c>
      <c r="J55" s="106" t="s">
        <v>104</v>
      </c>
      <c r="K55" s="106" t="s">
        <v>106</v>
      </c>
      <c r="L55" s="106" t="s">
        <v>108</v>
      </c>
      <c r="M55" s="106" t="s">
        <v>110</v>
      </c>
      <c r="N55" s="106" t="s">
        <v>112</v>
      </c>
      <c r="O55" s="106" t="s">
        <v>114</v>
      </c>
      <c r="P55" s="106" t="s">
        <v>116</v>
      </c>
      <c r="Q55" s="106" t="s">
        <v>118</v>
      </c>
      <c r="R55" s="106" t="s">
        <v>120</v>
      </c>
      <c r="S55" s="106" t="s">
        <v>122</v>
      </c>
      <c r="T55" s="106" t="s">
        <v>124</v>
      </c>
      <c r="U55" s="106" t="s">
        <v>126</v>
      </c>
      <c r="V55" s="106" t="s">
        <v>128</v>
      </c>
      <c r="W55" s="106" t="s">
        <v>130</v>
      </c>
      <c r="X55" s="106" t="s">
        <v>132</v>
      </c>
      <c r="Y55" s="106" t="s">
        <v>134</v>
      </c>
      <c r="Z55" s="106" t="s">
        <v>136</v>
      </c>
      <c r="AA55" s="106" t="s">
        <v>138</v>
      </c>
      <c r="AB55" s="106" t="s">
        <v>140</v>
      </c>
      <c r="AC55" s="106" t="s">
        <v>142</v>
      </c>
      <c r="AD55" s="106" t="s">
        <v>144</v>
      </c>
      <c r="AE55" s="106" t="s">
        <v>146</v>
      </c>
      <c r="AF55" s="106" t="s">
        <v>148</v>
      </c>
      <c r="AG55" s="106" t="s">
        <v>150</v>
      </c>
      <c r="AH55" s="106" t="s">
        <v>152</v>
      </c>
      <c r="AI55" s="106" t="s">
        <v>154</v>
      </c>
      <c r="AJ55" s="106"/>
      <c r="AK55" s="106"/>
      <c r="AL55" s="108"/>
      <c r="AM55" s="108"/>
      <c r="AN55" s="108"/>
      <c r="AO55" s="108"/>
      <c r="AP55" s="108"/>
      <c r="AQ55" s="108"/>
      <c r="AR55" s="108"/>
      <c r="AS55" s="108"/>
      <c r="AT55" s="108"/>
      <c r="AU55" s="108"/>
      <c r="AV55" s="108"/>
      <c r="AW55" s="108"/>
      <c r="AX55" s="108"/>
      <c r="AY55" s="108"/>
      <c r="AZ55" s="108"/>
      <c r="BA55" s="108"/>
      <c r="BB55" s="108"/>
      <c r="BC55" s="108"/>
      <c r="BD55" s="108"/>
      <c r="BE55" s="108"/>
      <c r="BF55" s="108"/>
      <c r="BG55" s="108"/>
      <c r="BH55" s="108"/>
      <c r="BI55" s="108"/>
      <c r="BJ55" s="108"/>
      <c r="BK55" s="108"/>
      <c r="BL55" s="108"/>
      <c r="BM55" s="108"/>
      <c r="BN55" s="108"/>
      <c r="BO55" s="108"/>
      <c r="BP55" s="108"/>
      <c r="BQ55" s="108"/>
      <c r="BR55" s="108"/>
      <c r="BS55" s="108"/>
    </row>
    <row r="56" spans="1:71" s="49" customFormat="1">
      <c r="B56" s="11" t="s">
        <v>216</v>
      </c>
      <c r="C56" s="106">
        <v>2017</v>
      </c>
      <c r="D56" s="106">
        <v>2017</v>
      </c>
      <c r="E56" s="106">
        <v>2018</v>
      </c>
      <c r="F56" s="106">
        <v>2019</v>
      </c>
      <c r="G56" s="106">
        <v>2020</v>
      </c>
      <c r="H56" s="106">
        <v>2021</v>
      </c>
      <c r="I56" s="106">
        <v>2022</v>
      </c>
      <c r="J56" s="106">
        <v>2023</v>
      </c>
      <c r="K56" s="106">
        <v>2024</v>
      </c>
      <c r="L56" s="106">
        <v>2025</v>
      </c>
      <c r="M56" s="106">
        <v>2026</v>
      </c>
      <c r="N56" s="106">
        <v>2027</v>
      </c>
      <c r="O56" s="106">
        <v>2028</v>
      </c>
      <c r="P56" s="106">
        <v>2029</v>
      </c>
      <c r="Q56" s="106">
        <v>2030</v>
      </c>
      <c r="R56" s="106">
        <v>2031</v>
      </c>
      <c r="S56" s="106">
        <v>2032</v>
      </c>
      <c r="T56" s="106">
        <v>2033</v>
      </c>
      <c r="U56" s="106">
        <v>2034</v>
      </c>
      <c r="V56" s="106">
        <v>2035</v>
      </c>
      <c r="W56" s="106">
        <v>2036</v>
      </c>
      <c r="X56" s="106">
        <v>2037</v>
      </c>
      <c r="Y56" s="106">
        <v>2038</v>
      </c>
      <c r="Z56" s="106">
        <v>2039</v>
      </c>
      <c r="AA56" s="106">
        <v>2040</v>
      </c>
      <c r="AB56" s="106">
        <v>2041</v>
      </c>
      <c r="AC56" s="106">
        <v>2042</v>
      </c>
      <c r="AD56" s="106">
        <v>2043</v>
      </c>
      <c r="AE56" s="106">
        <v>2044</v>
      </c>
      <c r="AF56" s="106">
        <v>2045</v>
      </c>
      <c r="AG56" s="106">
        <v>2046</v>
      </c>
      <c r="AH56" s="106">
        <v>2047</v>
      </c>
      <c r="AI56" s="106">
        <v>2048</v>
      </c>
      <c r="AJ56" s="106"/>
      <c r="AK56" s="106"/>
      <c r="AL56" s="108"/>
      <c r="AM56" s="108"/>
      <c r="AN56" s="108"/>
      <c r="AO56" s="108"/>
      <c r="AP56" s="108"/>
      <c r="AQ56" s="108"/>
      <c r="AR56" s="108"/>
      <c r="AS56" s="108"/>
      <c r="AT56" s="108"/>
      <c r="AU56" s="108"/>
      <c r="AV56" s="108"/>
      <c r="AW56" s="108"/>
      <c r="AX56" s="108"/>
      <c r="AY56" s="108"/>
      <c r="AZ56" s="108"/>
      <c r="BA56" s="108"/>
      <c r="BB56" s="108"/>
      <c r="BC56" s="108"/>
      <c r="BD56" s="108"/>
      <c r="BE56" s="108"/>
      <c r="BF56" s="108"/>
      <c r="BG56" s="108"/>
      <c r="BH56" s="108"/>
      <c r="BI56" s="108"/>
      <c r="BJ56" s="108"/>
      <c r="BK56" s="108"/>
      <c r="BL56" s="108"/>
      <c r="BM56" s="108"/>
      <c r="BN56" s="108"/>
      <c r="BO56" s="108"/>
      <c r="BP56" s="108"/>
      <c r="BQ56" s="108"/>
      <c r="BR56" s="108"/>
      <c r="BS56" s="108"/>
    </row>
    <row r="57" spans="1:71">
      <c r="A57" t="s">
        <v>274</v>
      </c>
      <c r="B57" s="110" t="s">
        <v>287</v>
      </c>
      <c r="C57" s="111">
        <f t="shared" ref="C57" ca="1" si="6">INDEX($C$48:$BR$48,MATCH(C55,$C$45:$BR$45,0))</f>
        <v>135.85</v>
      </c>
      <c r="D57" s="111">
        <f t="shared" ref="D57:AI57" ca="1" si="7">INDEX($C$48:$BR$48,MATCH(D55,$C$45:$BR$45,0))</f>
        <v>121.21792499999999</v>
      </c>
      <c r="E57" s="111">
        <f t="shared" ca="1" si="7"/>
        <v>124.85446275</v>
      </c>
      <c r="F57" s="111">
        <f t="shared" ca="1" si="7"/>
        <v>128.6000966325</v>
      </c>
      <c r="G57" s="111">
        <f t="shared" ca="1" si="7"/>
        <v>132.458099531475</v>
      </c>
      <c r="H57" s="111">
        <f t="shared" ca="1" si="7"/>
        <v>138.16174516544393</v>
      </c>
      <c r="I57" s="111">
        <f t="shared" ca="1" si="7"/>
        <v>143.98124977577478</v>
      </c>
      <c r="J57" s="111">
        <f t="shared" ca="1" si="7"/>
        <v>150.6392597913385</v>
      </c>
      <c r="K57" s="111">
        <f t="shared" ca="1" si="7"/>
        <v>157.47747008091523</v>
      </c>
      <c r="L57" s="111">
        <f t="shared" ca="1" si="7"/>
        <v>165.08644921082148</v>
      </c>
      <c r="M57" s="111">
        <f t="shared" ca="1" si="7"/>
        <v>173.62455259065527</v>
      </c>
      <c r="N57" s="111">
        <f t="shared" ca="1" si="7"/>
        <v>178.21972551653121</v>
      </c>
      <c r="O57" s="111">
        <f t="shared" ca="1" si="7"/>
        <v>182.69575464829924</v>
      </c>
      <c r="P57" s="111">
        <f t="shared" ca="1" si="7"/>
        <v>187.59418074337412</v>
      </c>
      <c r="Q57" s="111">
        <f t="shared" ca="1" si="7"/>
        <v>194.90589800539041</v>
      </c>
      <c r="R57" s="111">
        <f t="shared" ca="1" si="7"/>
        <v>193.26153768984156</v>
      </c>
      <c r="S57" s="111">
        <f t="shared" ca="1" si="7"/>
        <v>197.68216142219592</v>
      </c>
      <c r="T57" s="111">
        <f t="shared" ca="1" si="7"/>
        <v>198.56491848864832</v>
      </c>
      <c r="U57" s="111">
        <f t="shared" ca="1" si="7"/>
        <v>195.73585608987179</v>
      </c>
      <c r="V57" s="111">
        <f t="shared" ca="1" si="7"/>
        <v>194.04348656170052</v>
      </c>
      <c r="W57" s="111">
        <f t="shared" ca="1" si="7"/>
        <v>193.86236167163415</v>
      </c>
      <c r="X57" s="111">
        <f t="shared" ca="1" si="7"/>
        <v>193.68140584792695</v>
      </c>
      <c r="Y57" s="111">
        <f t="shared" ca="1" si="7"/>
        <v>193.50061893276833</v>
      </c>
      <c r="Z57" s="111">
        <f t="shared" ca="1" si="7"/>
        <v>193.32000076849496</v>
      </c>
      <c r="AA57" s="111">
        <f t="shared" ca="1" si="7"/>
        <v>193.13955119759066</v>
      </c>
      <c r="AB57" s="111">
        <f t="shared" ca="1" si="7"/>
        <v>192.95927006268636</v>
      </c>
      <c r="AC57" s="111">
        <f t="shared" ca="1" si="7"/>
        <v>192.77915720655972</v>
      </c>
      <c r="AD57" s="111">
        <f t="shared" ca="1" si="7"/>
        <v>192.59921247213529</v>
      </c>
      <c r="AE57" s="111">
        <f t="shared" ca="1" si="7"/>
        <v>192.41943570248424</v>
      </c>
      <c r="AF57" s="111">
        <f t="shared" ca="1" si="7"/>
        <v>192.23982674082413</v>
      </c>
      <c r="AG57" s="111">
        <f t="shared" ca="1" si="7"/>
        <v>192.06038543051895</v>
      </c>
      <c r="AH57" s="111">
        <f t="shared" ca="1" si="7"/>
        <v>191.88111161507888</v>
      </c>
      <c r="AI57" s="111">
        <f t="shared" ca="1" si="7"/>
        <v>173.38159908479321</v>
      </c>
      <c r="AJ57" s="107"/>
      <c r="AK57" s="107"/>
      <c r="AL57" s="109"/>
      <c r="AM57" s="109"/>
      <c r="AN57" s="109"/>
      <c r="AO57" s="109"/>
      <c r="AP57" s="109"/>
      <c r="AQ57" s="109"/>
      <c r="AR57" s="109"/>
      <c r="AS57" s="109"/>
      <c r="AT57" s="109"/>
      <c r="AU57" s="109"/>
      <c r="AV57" s="109"/>
      <c r="AW57" s="109"/>
      <c r="AX57" s="109"/>
      <c r="AY57" s="109"/>
      <c r="AZ57" s="109"/>
      <c r="BA57" s="109"/>
      <c r="BB57" s="109"/>
      <c r="BC57" s="109"/>
      <c r="BD57" s="109"/>
      <c r="BE57" s="109"/>
      <c r="BF57" s="109"/>
      <c r="BG57" s="109"/>
      <c r="BH57" s="109"/>
      <c r="BI57" s="109"/>
      <c r="BJ57" s="109"/>
      <c r="BK57" s="109"/>
      <c r="BL57" s="109"/>
      <c r="BM57" s="109"/>
      <c r="BN57" s="109"/>
      <c r="BO57" s="109"/>
      <c r="BP57" s="109"/>
      <c r="BQ57" s="109"/>
      <c r="BR57" s="109"/>
      <c r="BS57" s="109"/>
    </row>
    <row r="58" spans="1:71">
      <c r="A58" t="s">
        <v>275</v>
      </c>
      <c r="B58" s="110" t="s">
        <v>287</v>
      </c>
      <c r="C58" s="111" t="s">
        <v>190</v>
      </c>
      <c r="D58" s="112">
        <f ca="1">D57/C57-1</f>
        <v>-0.10770758189179241</v>
      </c>
      <c r="E58" s="112">
        <f ca="1">E57/D57-1</f>
        <v>3.0000000000000027E-2</v>
      </c>
      <c r="F58" s="112">
        <f t="shared" ref="F58:AI58" ca="1" si="8">F57/E57-1</f>
        <v>3.0000000000000027E-2</v>
      </c>
      <c r="G58" s="112">
        <f t="shared" ca="1" si="8"/>
        <v>3.0000000000000027E-2</v>
      </c>
      <c r="H58" s="181">
        <f t="shared" ca="1" si="8"/>
        <v>4.3059999004542604E-2</v>
      </c>
      <c r="I58" s="181">
        <f t="shared" ca="1" si="8"/>
        <v>4.2120954706834413E-2</v>
      </c>
      <c r="J58" s="181">
        <f t="shared" ca="1" si="8"/>
        <v>4.6242201855674958E-2</v>
      </c>
      <c r="K58" s="181">
        <f t="shared" ca="1" si="8"/>
        <v>4.5394608942242787E-2</v>
      </c>
      <c r="L58" s="181">
        <f t="shared" ca="1" si="8"/>
        <v>4.831789033692635E-2</v>
      </c>
      <c r="M58" s="181">
        <f t="shared" ca="1" si="8"/>
        <v>5.1718983724280854E-2</v>
      </c>
      <c r="N58" s="181">
        <f t="shared" ca="1" si="8"/>
        <v>2.6466146966608539E-2</v>
      </c>
      <c r="O58" s="112">
        <f t="shared" ca="1" si="8"/>
        <v>2.5115228512417653E-2</v>
      </c>
      <c r="P58" s="112">
        <f t="shared" ca="1" si="8"/>
        <v>2.6811931697617419E-2</v>
      </c>
      <c r="Q58" s="112">
        <f t="shared" ca="1" si="8"/>
        <v>3.8976247733497615E-2</v>
      </c>
      <c r="R58" s="112">
        <f t="shared" ca="1" si="8"/>
        <v>-8.4366883320451391E-3</v>
      </c>
      <c r="S58" s="112">
        <f t="shared" ca="1" si="8"/>
        <v>2.2873789504090913E-2</v>
      </c>
      <c r="T58" s="112">
        <f t="shared" ca="1" si="8"/>
        <v>4.4655373054478531E-3</v>
      </c>
      <c r="U58" s="112">
        <f t="shared" ca="1" si="8"/>
        <v>-1.4247543928250672E-2</v>
      </c>
      <c r="V58" s="112">
        <f t="shared" ca="1" si="8"/>
        <v>-8.6461906468185967E-3</v>
      </c>
      <c r="W58" s="112">
        <f t="shared" ca="1" si="8"/>
        <v>-9.3342421987852031E-4</v>
      </c>
      <c r="X58" s="112">
        <f t="shared" ca="1" si="8"/>
        <v>-9.3342421987874236E-4</v>
      </c>
      <c r="Y58" s="112">
        <f t="shared" ca="1" si="8"/>
        <v>-9.3342421987874236E-4</v>
      </c>
      <c r="Z58" s="112">
        <f t="shared" ca="1" si="8"/>
        <v>-9.3342421987874236E-4</v>
      </c>
      <c r="AA58" s="112">
        <f t="shared" ca="1" si="8"/>
        <v>-9.3342421987885338E-4</v>
      </c>
      <c r="AB58" s="112">
        <f t="shared" ca="1" si="8"/>
        <v>-9.3342421987852031E-4</v>
      </c>
      <c r="AC58" s="112">
        <f t="shared" ca="1" si="8"/>
        <v>-9.3342421987874236E-4</v>
      </c>
      <c r="AD58" s="112">
        <f t="shared" ca="1" si="8"/>
        <v>-9.3342421987874236E-4</v>
      </c>
      <c r="AE58" s="112">
        <f t="shared" ca="1" si="8"/>
        <v>-9.3342421987874236E-4</v>
      </c>
      <c r="AF58" s="112">
        <f t="shared" ca="1" si="8"/>
        <v>-9.3342421987874236E-4</v>
      </c>
      <c r="AG58" s="112">
        <f t="shared" ca="1" si="8"/>
        <v>-9.3342421987874236E-4</v>
      </c>
      <c r="AH58" s="112">
        <f t="shared" ca="1" si="8"/>
        <v>-9.3342421987863133E-4</v>
      </c>
      <c r="AI58" s="112">
        <f t="shared" ca="1" si="8"/>
        <v>-9.6411326652080409E-2</v>
      </c>
      <c r="AJ58" s="107"/>
      <c r="AK58" s="107"/>
      <c r="AL58" s="109"/>
      <c r="AM58" s="109"/>
      <c r="AN58" s="109"/>
      <c r="AO58" s="109"/>
      <c r="AP58" s="109"/>
      <c r="AQ58" s="109"/>
      <c r="AR58" s="109"/>
      <c r="AS58" s="109"/>
      <c r="AT58" s="109"/>
      <c r="AU58" s="109"/>
      <c r="AV58" s="109"/>
      <c r="AW58" s="109"/>
      <c r="AX58" s="109"/>
      <c r="AY58" s="109"/>
      <c r="AZ58" s="109"/>
      <c r="BA58" s="109"/>
      <c r="BB58" s="109"/>
      <c r="BC58" s="109"/>
      <c r="BD58" s="109"/>
      <c r="BE58" s="109"/>
      <c r="BF58" s="109"/>
      <c r="BG58" s="109"/>
      <c r="BH58" s="109"/>
      <c r="BI58" s="109"/>
      <c r="BJ58" s="109"/>
      <c r="BK58" s="109"/>
      <c r="BL58" s="109"/>
      <c r="BM58" s="109"/>
      <c r="BN58" s="109"/>
      <c r="BO58" s="109"/>
      <c r="BP58" s="109"/>
      <c r="BQ58" s="109"/>
      <c r="BR58" s="109"/>
      <c r="BS58" s="109"/>
    </row>
    <row r="59" spans="1:71">
      <c r="A59" t="s">
        <v>276</v>
      </c>
      <c r="B59" s="110" t="s">
        <v>289</v>
      </c>
      <c r="C59" s="113">
        <f ca="1">INDEX($C$41:$BR$41,MATCH(C55,$C$45:$BR$45,0))/1000</f>
        <v>0.17652345477462908</v>
      </c>
      <c r="D59" s="113">
        <f ca="1">INDEX($C$41:$BR$41,MATCH(D55,$C$45:$BR$45,0))/1000</f>
        <v>1.0186686371650229</v>
      </c>
      <c r="E59" s="113">
        <f t="shared" ref="E59:AI59" ca="1" si="9">INDEX($C$41:$BR$41,MATCH(E55,$C$45:$BR$45,0))/1000</f>
        <v>3.2380388608546502</v>
      </c>
      <c r="F59" s="113">
        <f t="shared" ca="1" si="9"/>
        <v>5.5406807051504625</v>
      </c>
      <c r="G59" s="113">
        <f t="shared" ca="1" si="9"/>
        <v>8.0048798162597503</v>
      </c>
      <c r="H59" s="113">
        <f t="shared" ca="1" si="9"/>
        <v>10.524879633278218</v>
      </c>
      <c r="I59" s="113">
        <f t="shared" ca="1" si="9"/>
        <v>12.406534342985731</v>
      </c>
      <c r="J59" s="113">
        <f t="shared" ca="1" si="9"/>
        <v>14.103632518969546</v>
      </c>
      <c r="K59" s="113">
        <f t="shared" ca="1" si="9"/>
        <v>15.70514030285336</v>
      </c>
      <c r="L59" s="113">
        <f t="shared" ca="1" si="9"/>
        <v>16.951299289209935</v>
      </c>
      <c r="M59" s="113">
        <f t="shared" ca="1" si="9"/>
        <v>17.862838756607093</v>
      </c>
      <c r="N59" s="113">
        <f t="shared" ca="1" si="9"/>
        <v>18.672452924082773</v>
      </c>
      <c r="O59" s="113">
        <f t="shared" ca="1" si="9"/>
        <v>19.327812525071149</v>
      </c>
      <c r="P59" s="113">
        <f t="shared" ca="1" si="9"/>
        <v>19.648986075581618</v>
      </c>
      <c r="Q59" s="113">
        <f t="shared" ca="1" si="9"/>
        <v>19.420361041074308</v>
      </c>
      <c r="R59" s="113">
        <f t="shared" ca="1" si="9"/>
        <v>19.101426437838935</v>
      </c>
      <c r="S59" s="113">
        <f t="shared" ca="1" si="9"/>
        <v>18.56377627051063</v>
      </c>
      <c r="T59" s="113">
        <f t="shared" ca="1" si="9"/>
        <v>17.884558042258263</v>
      </c>
      <c r="U59" s="113">
        <f t="shared" ca="1" si="9"/>
        <v>17.15585836446115</v>
      </c>
      <c r="V59" s="113">
        <f t="shared" ca="1" si="9"/>
        <v>16.370389685521491</v>
      </c>
      <c r="W59" s="113">
        <f t="shared" ca="1" si="9"/>
        <v>15.523464550117762</v>
      </c>
      <c r="X59" s="113">
        <f t="shared" ca="1" si="9"/>
        <v>14.611449761719602</v>
      </c>
      <c r="Y59" s="113">
        <f t="shared" ca="1" si="9"/>
        <v>13.63049587394697</v>
      </c>
      <c r="Z59" s="113">
        <f t="shared" ca="1" si="9"/>
        <v>12.576540123952324</v>
      </c>
      <c r="AA59" s="113">
        <f t="shared" ca="1" si="9"/>
        <v>11.445294966735213</v>
      </c>
      <c r="AB59" s="113">
        <f t="shared" ca="1" si="9"/>
        <v>10.232236003992458</v>
      </c>
      <c r="AC59" s="113">
        <f t="shared" ca="1" si="9"/>
        <v>8.9325892758813854</v>
      </c>
      <c r="AD59" s="113">
        <f t="shared" ca="1" si="9"/>
        <v>7.5413178824336242</v>
      </c>
      <c r="AE59" s="113">
        <f t="shared" ca="1" si="9"/>
        <v>6.0531078996322094</v>
      </c>
      <c r="AF59" s="113">
        <f t="shared" ca="1" si="9"/>
        <v>4.4623535533512237</v>
      </c>
      <c r="AG59" s="113">
        <f t="shared" ca="1" si="9"/>
        <v>2.7631416124497736</v>
      </c>
      <c r="AH59" s="113">
        <f t="shared" ca="1" si="9"/>
        <v>0.9492349603064808</v>
      </c>
      <c r="AI59" s="113">
        <f t="shared" ca="1" si="9"/>
        <v>0</v>
      </c>
      <c r="AJ59" s="107"/>
      <c r="AK59" s="107"/>
      <c r="AL59" s="109"/>
      <c r="AM59" s="109"/>
      <c r="AN59" s="109"/>
      <c r="AO59" s="109"/>
      <c r="AP59" s="109"/>
      <c r="AQ59" s="109"/>
      <c r="AR59" s="109"/>
      <c r="AS59" s="109"/>
      <c r="AT59" s="109"/>
      <c r="AU59" s="109"/>
      <c r="AV59" s="109"/>
      <c r="AW59" s="109"/>
      <c r="AX59" s="109"/>
      <c r="AY59" s="109"/>
      <c r="AZ59" s="109"/>
      <c r="BA59" s="109"/>
      <c r="BB59" s="109"/>
      <c r="BC59" s="109"/>
      <c r="BD59" s="109"/>
      <c r="BE59" s="109"/>
      <c r="BF59" s="109"/>
      <c r="BG59" s="109"/>
      <c r="BH59" s="109"/>
      <c r="BI59" s="109"/>
      <c r="BJ59" s="109"/>
      <c r="BK59" s="109"/>
      <c r="BL59" s="109"/>
      <c r="BM59" s="109"/>
      <c r="BN59" s="109"/>
      <c r="BO59" s="109"/>
      <c r="BP59" s="109"/>
      <c r="BQ59" s="109"/>
      <c r="BR59" s="109"/>
      <c r="BS59" s="109"/>
    </row>
    <row r="60" spans="1:71" s="49" customFormat="1">
      <c r="A60" s="49" t="s">
        <v>278</v>
      </c>
      <c r="B60" s="110" t="s">
        <v>287</v>
      </c>
      <c r="C60" s="113">
        <f ca="1">INDEX($C$43:$BR$43,MATCH(C55,$C$38:$BR$38,0))/1000</f>
        <v>0.17217401747984218</v>
      </c>
      <c r="D60" s="113">
        <f t="shared" ref="D60:AI60" ca="1" si="10">INDEX($C$43:$BR$43,MATCH(D55,$C$38:$BR$38,0))/1000</f>
        <v>0.83768587018498919</v>
      </c>
      <c r="E60" s="113">
        <f t="shared" ca="1" si="10"/>
        <v>0.97777863486296335</v>
      </c>
      <c r="F60" s="113">
        <f t="shared" ca="1" si="10"/>
        <v>1.0066346677214051</v>
      </c>
      <c r="G60" s="113">
        <f t="shared" ca="1" si="10"/>
        <v>1.0248943484298307</v>
      </c>
      <c r="H60" s="182">
        <f t="shared" ca="1" si="10"/>
        <v>0.51491577921375487</v>
      </c>
      <c r="I60" s="182">
        <f t="shared" ca="1" si="10"/>
        <v>0.64901396580979831</v>
      </c>
      <c r="J60" s="182">
        <f t="shared" ca="1" si="10"/>
        <v>0.50213771139491115</v>
      </c>
      <c r="K60" s="182">
        <f t="shared" ca="1" si="10"/>
        <v>0.42300991430240081</v>
      </c>
      <c r="L60" s="182">
        <f t="shared" ca="1" si="10"/>
        <v>0.17856280182270121</v>
      </c>
      <c r="M60" s="182">
        <f t="shared" ca="1" si="10"/>
        <v>-9.518314389339139E-3</v>
      </c>
      <c r="N60" s="182">
        <f t="shared" ca="1" si="10"/>
        <v>-6.0207956545641539E-2</v>
      </c>
      <c r="O60" s="113">
        <f t="shared" ca="1" si="10"/>
        <v>-0.16660589320110103</v>
      </c>
      <c r="P60" s="113">
        <f t="shared" ca="1" si="10"/>
        <v>-0.36421629429206542</v>
      </c>
      <c r="Q60" s="113">
        <f t="shared" ca="1" si="10"/>
        <v>-0.66179881321235734</v>
      </c>
      <c r="R60" s="113">
        <f t="shared" ca="1" si="10"/>
        <v>-0.64851271422045331</v>
      </c>
      <c r="S60" s="113">
        <f t="shared" ca="1" si="10"/>
        <v>-0.77186059187095224</v>
      </c>
      <c r="T60" s="113">
        <f t="shared" ca="1" si="10"/>
        <v>-0.80995524704502808</v>
      </c>
      <c r="U60" s="113">
        <f t="shared" ca="1" si="10"/>
        <v>-0.8159519437757603</v>
      </c>
      <c r="V60" s="113">
        <f t="shared" ca="1" si="10"/>
        <v>-0.82635696604403208</v>
      </c>
      <c r="W60" s="113">
        <f t="shared" ca="1" si="10"/>
        <v>-0.83693652776076399</v>
      </c>
      <c r="X60" s="113">
        <f t="shared" ca="1" si="10"/>
        <v>-0.84776700848164133</v>
      </c>
      <c r="Y60" s="113">
        <f t="shared" ca="1" si="10"/>
        <v>-0.85885630381645184</v>
      </c>
      <c r="Z60" s="113">
        <f t="shared" ca="1" si="10"/>
        <v>-0.87021257549941267</v>
      </c>
      <c r="AA60" s="113">
        <f t="shared" ca="1" si="10"/>
        <v>-0.88184426048008069</v>
      </c>
      <c r="AB60" s="113">
        <f t="shared" ca="1" si="10"/>
        <v>-0.89376008032561094</v>
      </c>
      <c r="AC60" s="113">
        <f t="shared" ca="1" si="10"/>
        <v>-0.90596905094497471</v>
      </c>
      <c r="AD60" s="113">
        <f t="shared" ca="1" si="10"/>
        <v>-0.91848049264622367</v>
      </c>
      <c r="AE60" s="113">
        <f t="shared" ca="1" si="10"/>
        <v>-0.93130404053817473</v>
      </c>
      <c r="AF60" s="113">
        <f t="shared" ca="1" si="10"/>
        <v>-0.94444965528833402</v>
      </c>
      <c r="AG60" s="113">
        <f t="shared" ca="1" si="10"/>
        <v>-0.95792763424925176</v>
      </c>
      <c r="AH60" s="113">
        <f t="shared" ca="1" si="10"/>
        <v>-0.97174862296594777</v>
      </c>
      <c r="AI60" s="113">
        <f t="shared" ca="1" si="10"/>
        <v>0</v>
      </c>
      <c r="AJ60" s="107"/>
      <c r="AK60" s="107"/>
      <c r="AL60" s="109"/>
      <c r="AM60" s="109"/>
      <c r="AN60" s="109"/>
      <c r="AO60" s="109"/>
      <c r="AP60" s="109"/>
      <c r="AQ60" s="109"/>
      <c r="AR60" s="109"/>
      <c r="AS60" s="109"/>
      <c r="AT60" s="109"/>
      <c r="AU60" s="109"/>
      <c r="AV60" s="109"/>
      <c r="AW60" s="109"/>
      <c r="AX60" s="109"/>
      <c r="AY60" s="109"/>
      <c r="AZ60" s="109"/>
      <c r="BA60" s="109"/>
      <c r="BB60" s="109"/>
      <c r="BC60" s="109"/>
      <c r="BD60" s="109"/>
      <c r="BE60" s="109"/>
      <c r="BF60" s="109"/>
      <c r="BG60" s="109"/>
      <c r="BH60" s="109"/>
      <c r="BI60" s="109"/>
      <c r="BJ60" s="109"/>
      <c r="BK60" s="109"/>
      <c r="BL60" s="109"/>
      <c r="BM60" s="109"/>
      <c r="BN60" s="109"/>
      <c r="BO60" s="109"/>
      <c r="BP60" s="109"/>
      <c r="BQ60" s="109"/>
      <c r="BR60" s="109"/>
      <c r="BS60" s="109"/>
    </row>
    <row r="61" spans="1:71" s="49" customFormat="1">
      <c r="A61" s="49" t="s">
        <v>274</v>
      </c>
      <c r="B61" s="155" t="s">
        <v>277</v>
      </c>
      <c r="C61" s="156"/>
      <c r="D61" s="156"/>
      <c r="E61" s="156"/>
      <c r="F61" s="156"/>
      <c r="G61" s="156"/>
      <c r="H61" s="156"/>
      <c r="I61" s="156"/>
      <c r="J61" s="156"/>
      <c r="K61" s="156"/>
      <c r="L61" s="156"/>
      <c r="M61" s="156"/>
      <c r="N61" s="156"/>
      <c r="O61" s="156"/>
      <c r="P61" s="156"/>
      <c r="Q61" s="156"/>
      <c r="R61" s="156"/>
      <c r="S61" s="156"/>
      <c r="T61" s="156"/>
      <c r="U61" s="156"/>
      <c r="V61" s="156"/>
      <c r="W61" s="156"/>
      <c r="X61" s="156"/>
      <c r="Y61" s="156"/>
      <c r="Z61" s="156"/>
      <c r="AA61" s="156"/>
      <c r="AB61" s="156"/>
      <c r="AC61" s="156"/>
      <c r="AD61" s="156"/>
      <c r="AE61" s="156"/>
      <c r="AF61" s="156"/>
      <c r="AG61" s="156"/>
      <c r="AH61" s="156"/>
      <c r="AI61" s="156"/>
      <c r="AJ61" s="107"/>
      <c r="AK61" s="107"/>
      <c r="AL61" s="109"/>
      <c r="AM61" s="109"/>
      <c r="AN61" s="109"/>
      <c r="AO61" s="109"/>
      <c r="AP61" s="109"/>
      <c r="AQ61" s="109"/>
      <c r="AR61" s="109"/>
      <c r="AS61" s="109"/>
      <c r="AT61" s="109"/>
      <c r="AU61" s="109"/>
      <c r="AV61" s="109"/>
      <c r="AW61" s="109"/>
      <c r="AX61" s="109"/>
      <c r="AY61" s="109"/>
      <c r="AZ61" s="109"/>
      <c r="BA61" s="109"/>
      <c r="BB61" s="109"/>
      <c r="BC61" s="109"/>
      <c r="BD61" s="109"/>
      <c r="BE61" s="109"/>
      <c r="BF61" s="109"/>
      <c r="BG61" s="109"/>
      <c r="BH61" s="109"/>
      <c r="BI61" s="109"/>
      <c r="BJ61" s="109"/>
      <c r="BK61" s="109"/>
      <c r="BL61" s="109"/>
      <c r="BM61" s="109"/>
      <c r="BN61" s="109"/>
      <c r="BO61" s="109"/>
      <c r="BP61" s="109"/>
      <c r="BQ61" s="109"/>
      <c r="BR61" s="109"/>
      <c r="BS61" s="109"/>
    </row>
    <row r="62" spans="1:71" s="49" customFormat="1">
      <c r="A62" s="49" t="s">
        <v>275</v>
      </c>
      <c r="B62" s="155" t="s">
        <v>277</v>
      </c>
      <c r="C62" s="156"/>
      <c r="D62" s="156"/>
      <c r="E62" s="156"/>
      <c r="F62" s="156"/>
      <c r="G62" s="187"/>
      <c r="H62" s="187"/>
      <c r="I62" s="187"/>
      <c r="J62" s="187"/>
      <c r="K62" s="187"/>
      <c r="L62" s="187"/>
      <c r="M62" s="187"/>
      <c r="N62" s="187"/>
      <c r="O62" s="156"/>
      <c r="P62" s="156"/>
      <c r="Q62" s="156"/>
      <c r="R62" s="156"/>
      <c r="S62" s="156"/>
      <c r="T62" s="156"/>
      <c r="U62" s="156"/>
      <c r="V62" s="156"/>
      <c r="W62" s="156"/>
      <c r="X62" s="156"/>
      <c r="Y62" s="156"/>
      <c r="Z62" s="156"/>
      <c r="AA62" s="156"/>
      <c r="AB62" s="156"/>
      <c r="AC62" s="156"/>
      <c r="AD62" s="156"/>
      <c r="AE62" s="156"/>
      <c r="AF62" s="156"/>
      <c r="AG62" s="156"/>
      <c r="AH62" s="156"/>
      <c r="AI62" s="156"/>
      <c r="AJ62" s="107"/>
      <c r="AK62" s="107"/>
      <c r="AL62" s="109"/>
      <c r="AM62" s="109"/>
      <c r="AN62" s="109"/>
      <c r="AO62" s="109"/>
      <c r="AP62" s="109"/>
      <c r="AQ62" s="109"/>
      <c r="AR62" s="109"/>
      <c r="AS62" s="109"/>
      <c r="AT62" s="109"/>
      <c r="AU62" s="109"/>
      <c r="AV62" s="109"/>
      <c r="AW62" s="109"/>
      <c r="AX62" s="109"/>
      <c r="AY62" s="109"/>
      <c r="AZ62" s="109"/>
      <c r="BA62" s="109"/>
      <c r="BB62" s="109"/>
      <c r="BC62" s="109"/>
      <c r="BD62" s="109"/>
      <c r="BE62" s="109"/>
      <c r="BF62" s="109"/>
      <c r="BG62" s="109"/>
      <c r="BH62" s="109"/>
      <c r="BI62" s="109"/>
      <c r="BJ62" s="109"/>
      <c r="BK62" s="109"/>
      <c r="BL62" s="109"/>
      <c r="BM62" s="109"/>
      <c r="BN62" s="109"/>
      <c r="BO62" s="109"/>
      <c r="BP62" s="109"/>
      <c r="BQ62" s="109"/>
      <c r="BR62" s="109"/>
      <c r="BS62" s="109"/>
    </row>
    <row r="63" spans="1:71" s="49" customFormat="1">
      <c r="A63" s="49" t="s">
        <v>276</v>
      </c>
      <c r="B63" s="155" t="s">
        <v>277</v>
      </c>
      <c r="C63" s="156"/>
      <c r="D63" s="156"/>
      <c r="E63" s="156"/>
      <c r="F63" s="156"/>
      <c r="G63" s="156"/>
      <c r="H63" s="156"/>
      <c r="I63" s="156"/>
      <c r="J63" s="156"/>
      <c r="K63" s="156"/>
      <c r="L63" s="156"/>
      <c r="M63" s="156"/>
      <c r="N63" s="156"/>
      <c r="O63" s="156"/>
      <c r="P63" s="156"/>
      <c r="Q63" s="156"/>
      <c r="R63" s="156"/>
      <c r="S63" s="156"/>
      <c r="T63" s="156"/>
      <c r="U63" s="156"/>
      <c r="V63" s="156"/>
      <c r="W63" s="156"/>
      <c r="X63" s="156"/>
      <c r="Y63" s="156"/>
      <c r="Z63" s="156"/>
      <c r="AA63" s="156"/>
      <c r="AB63" s="156"/>
      <c r="AC63" s="156"/>
      <c r="AD63" s="156"/>
      <c r="AE63" s="156"/>
      <c r="AF63" s="156"/>
      <c r="AG63" s="156"/>
      <c r="AH63" s="156"/>
      <c r="AI63" s="156"/>
      <c r="AJ63" s="107"/>
      <c r="AK63" s="107"/>
      <c r="AL63" s="109"/>
      <c r="AM63" s="109"/>
      <c r="AN63" s="109"/>
      <c r="AO63" s="109"/>
      <c r="AP63" s="109"/>
      <c r="AQ63" s="109"/>
      <c r="AR63" s="109"/>
      <c r="AS63" s="109"/>
      <c r="AT63" s="109"/>
      <c r="AU63" s="109"/>
      <c r="AV63" s="109"/>
      <c r="AW63" s="109"/>
      <c r="AX63" s="109"/>
      <c r="AY63" s="109"/>
      <c r="AZ63" s="109"/>
      <c r="BA63" s="109"/>
      <c r="BB63" s="109"/>
      <c r="BC63" s="109"/>
      <c r="BD63" s="109"/>
      <c r="BE63" s="109"/>
      <c r="BF63" s="109"/>
      <c r="BG63" s="109"/>
      <c r="BH63" s="109"/>
      <c r="BI63" s="109"/>
      <c r="BJ63" s="109"/>
      <c r="BK63" s="109"/>
      <c r="BL63" s="109"/>
      <c r="BM63" s="109"/>
      <c r="BN63" s="109"/>
      <c r="BO63" s="109"/>
      <c r="BP63" s="109"/>
      <c r="BQ63" s="109"/>
      <c r="BR63" s="109"/>
      <c r="BS63" s="109"/>
    </row>
    <row r="64" spans="1:71">
      <c r="A64" s="49" t="s">
        <v>274</v>
      </c>
      <c r="B64" s="114" t="s">
        <v>285</v>
      </c>
      <c r="C64" s="115">
        <v>135.85</v>
      </c>
      <c r="D64" s="115">
        <v>121.21792499999999</v>
      </c>
      <c r="E64" s="115">
        <v>123.64228349999999</v>
      </c>
      <c r="F64" s="115">
        <v>126.11512916999999</v>
      </c>
      <c r="G64" s="115">
        <v>128.63743175339999</v>
      </c>
      <c r="H64" s="115">
        <v>134.39081256248181</v>
      </c>
      <c r="I64" s="115">
        <v>141.67417989154839</v>
      </c>
      <c r="J64" s="115">
        <v>149.49057964024993</v>
      </c>
      <c r="K64" s="115">
        <v>157.69622008091523</v>
      </c>
      <c r="L64" s="115">
        <v>166.3843643753336</v>
      </c>
      <c r="M64" s="115">
        <v>174.37924009065529</v>
      </c>
      <c r="N64" s="115">
        <v>178.21972551653121</v>
      </c>
      <c r="O64" s="115">
        <v>182.69575464829924</v>
      </c>
      <c r="P64" s="115">
        <v>187.5941807433741</v>
      </c>
      <c r="Q64" s="115">
        <v>194.90589800539041</v>
      </c>
      <c r="R64" s="115">
        <v>193.26153768984153</v>
      </c>
      <c r="S64" s="115">
        <v>197.68216142219592</v>
      </c>
      <c r="T64" s="115">
        <v>199.03783273719222</v>
      </c>
      <c r="U64" s="115">
        <v>197.69148522583552</v>
      </c>
      <c r="V64" s="115">
        <v>195.98220695532024</v>
      </c>
      <c r="W64" s="115">
        <v>195.79927241668287</v>
      </c>
      <c r="X64" s="115">
        <v>195.61650863357451</v>
      </c>
      <c r="Y64" s="115">
        <v>195.43391544660781</v>
      </c>
      <c r="Z64" s="115">
        <v>195.25149269654423</v>
      </c>
      <c r="AA64" s="115">
        <v>195.06924022429379</v>
      </c>
      <c r="AB64" s="115">
        <v>194.8871578709151</v>
      </c>
      <c r="AC64" s="115">
        <v>194.70524547761508</v>
      </c>
      <c r="AD64" s="115">
        <v>194.52350288574883</v>
      </c>
      <c r="AE64" s="115">
        <v>194.34192993681961</v>
      </c>
      <c r="AF64" s="115">
        <v>194.16052647247861</v>
      </c>
      <c r="AG64" s="115">
        <v>193.97929233452479</v>
      </c>
      <c r="AH64" s="115">
        <v>193.79822736490482</v>
      </c>
      <c r="AI64" s="115">
        <v>173.38159908479321</v>
      </c>
      <c r="AJ64" s="107"/>
      <c r="AK64" s="107"/>
      <c r="AL64" s="109"/>
      <c r="AM64" s="109"/>
      <c r="AN64" s="109"/>
      <c r="AO64" s="109"/>
      <c r="AP64" s="109"/>
      <c r="AQ64" s="109"/>
      <c r="AR64" s="109"/>
      <c r="AS64" s="109"/>
      <c r="AT64" s="109"/>
      <c r="AU64" s="109"/>
      <c r="AV64" s="109"/>
      <c r="AW64" s="109"/>
      <c r="AX64" s="109"/>
      <c r="AY64" s="109"/>
      <c r="AZ64" s="109"/>
      <c r="BA64" s="109"/>
      <c r="BB64" s="109"/>
      <c r="BC64" s="109"/>
      <c r="BD64" s="109"/>
      <c r="BE64" s="109"/>
      <c r="BF64" s="109"/>
      <c r="BG64" s="109"/>
      <c r="BH64" s="109"/>
      <c r="BI64" s="109"/>
      <c r="BJ64" s="109"/>
      <c r="BK64" s="109"/>
      <c r="BL64" s="109"/>
      <c r="BM64" s="109"/>
      <c r="BN64" s="109"/>
      <c r="BO64" s="109"/>
      <c r="BP64" s="109"/>
      <c r="BQ64" s="109"/>
      <c r="BR64" s="109"/>
      <c r="BS64" s="109"/>
    </row>
    <row r="65" spans="1:16384">
      <c r="A65" s="49" t="s">
        <v>275</v>
      </c>
      <c r="B65" s="114" t="s">
        <v>285</v>
      </c>
      <c r="C65" s="115" t="s">
        <v>190</v>
      </c>
      <c r="D65" s="115">
        <v>-0.10770758189179241</v>
      </c>
      <c r="E65" s="116">
        <v>2.0000000000000018E-2</v>
      </c>
      <c r="F65" s="116">
        <v>2.0000000000000018E-2</v>
      </c>
      <c r="G65" s="116">
        <v>2.0000000000000018E-2</v>
      </c>
      <c r="H65" s="179">
        <v>4.4725557177720532E-2</v>
      </c>
      <c r="I65" s="179">
        <v>5.419542593866189E-2</v>
      </c>
      <c r="J65" s="179">
        <v>5.5171660458419369E-2</v>
      </c>
      <c r="K65" s="179">
        <v>5.4890685823897556E-2</v>
      </c>
      <c r="L65" s="179">
        <v>5.509418228262164E-2</v>
      </c>
      <c r="M65" s="179">
        <v>4.8050643131867021E-2</v>
      </c>
      <c r="N65" s="179">
        <v>2.2023753652552713E-2</v>
      </c>
      <c r="O65" s="116">
        <v>2.5115228512417653E-2</v>
      </c>
      <c r="P65" s="116">
        <v>2.6811931697617419E-2</v>
      </c>
      <c r="Q65" s="116">
        <v>3.8976247733497837E-2</v>
      </c>
      <c r="R65" s="116">
        <v>-8.4366883320452501E-3</v>
      </c>
      <c r="S65" s="116">
        <v>2.2873789504090913E-2</v>
      </c>
      <c r="T65" s="116">
        <v>6.8578333282229842E-3</v>
      </c>
      <c r="U65" s="116">
        <v>-6.764279397748485E-3</v>
      </c>
      <c r="V65" s="116">
        <v>-8.6461906468184857E-3</v>
      </c>
      <c r="W65" s="116">
        <v>-9.3342421987863133E-4</v>
      </c>
      <c r="X65" s="116">
        <v>-9.3342421987863133E-4</v>
      </c>
      <c r="Y65" s="116">
        <v>-9.3342421987874236E-4</v>
      </c>
      <c r="Z65" s="116">
        <v>-9.3342421987863133E-4</v>
      </c>
      <c r="AA65" s="116">
        <v>-9.3342421987874236E-4</v>
      </c>
      <c r="AB65" s="116">
        <v>-9.3342421987863133E-4</v>
      </c>
      <c r="AC65" s="116">
        <v>-9.3342421987863133E-4</v>
      </c>
      <c r="AD65" s="116">
        <v>-9.3342421987885338E-4</v>
      </c>
      <c r="AE65" s="116">
        <v>-9.3342421987874236E-4</v>
      </c>
      <c r="AF65" s="116">
        <v>-9.3342421987874236E-4</v>
      </c>
      <c r="AG65" s="116">
        <v>-9.3342421987874236E-4</v>
      </c>
      <c r="AH65" s="116">
        <v>-9.3342421987863133E-4</v>
      </c>
      <c r="AI65" s="116">
        <v>-0.10534992274036081</v>
      </c>
      <c r="AJ65" s="107"/>
      <c r="AK65" s="107"/>
      <c r="AL65" s="109"/>
      <c r="AM65" s="109"/>
      <c r="AN65" s="109"/>
      <c r="AO65" s="109"/>
      <c r="AP65" s="109"/>
      <c r="AQ65" s="109"/>
      <c r="AR65" s="109"/>
      <c r="AS65" s="109"/>
      <c r="AT65" s="109"/>
      <c r="AU65" s="109"/>
      <c r="AV65" s="109"/>
      <c r="AW65" s="109"/>
      <c r="AX65" s="109"/>
      <c r="AY65" s="109"/>
      <c r="AZ65" s="109"/>
      <c r="BA65" s="109"/>
      <c r="BB65" s="109"/>
      <c r="BC65" s="109"/>
      <c r="BD65" s="109"/>
      <c r="BE65" s="109"/>
      <c r="BF65" s="109"/>
      <c r="BG65" s="109"/>
      <c r="BH65" s="109"/>
      <c r="BI65" s="109"/>
      <c r="BJ65" s="109"/>
      <c r="BK65" s="109"/>
      <c r="BL65" s="109"/>
      <c r="BM65" s="109"/>
      <c r="BN65" s="109"/>
      <c r="BO65" s="109"/>
      <c r="BP65" s="109"/>
      <c r="BQ65" s="109"/>
      <c r="BR65" s="109"/>
      <c r="BS65" s="109"/>
    </row>
    <row r="66" spans="1:16384">
      <c r="A66" s="49" t="s">
        <v>276</v>
      </c>
      <c r="B66" s="114" t="s">
        <v>288</v>
      </c>
      <c r="C66" s="117">
        <v>0.17652345477462908</v>
      </c>
      <c r="D66" s="117">
        <v>1.0186686371650229</v>
      </c>
      <c r="E66" s="117">
        <v>3.293590712712978</v>
      </c>
      <c r="F66" s="117">
        <v>5.7690069150364778</v>
      </c>
      <c r="G66" s="117">
        <v>8.5349085988602749</v>
      </c>
      <c r="H66" s="117">
        <v>11.451505206585937</v>
      </c>
      <c r="I66" s="117">
        <v>13.614878526793833</v>
      </c>
      <c r="J66" s="117">
        <v>15.497030570213969</v>
      </c>
      <c r="K66" s="117">
        <v>17.170750894394125</v>
      </c>
      <c r="L66" s="117">
        <v>18.389129650899584</v>
      </c>
      <c r="M66" s="117">
        <v>19.296487394457404</v>
      </c>
      <c r="N66" s="117">
        <v>20.167809730511973</v>
      </c>
      <c r="O66" s="117">
        <v>20.899674623727641</v>
      </c>
      <c r="P66" s="117">
        <v>21.301267622413743</v>
      </c>
      <c r="Q66" s="117">
        <v>21.157176447677333</v>
      </c>
      <c r="R66" s="117">
        <v>20.927100616913997</v>
      </c>
      <c r="S66" s="117">
        <v>20.48285540550085</v>
      </c>
      <c r="T66" s="117">
        <v>19.872228118378633</v>
      </c>
      <c r="U66" s="117">
        <v>19.054425149509367</v>
      </c>
      <c r="V66" s="117">
        <v>18.174619643880636</v>
      </c>
      <c r="W66" s="117">
        <v>17.227382685918435</v>
      </c>
      <c r="X66" s="117">
        <v>16.208712004633124</v>
      </c>
      <c r="Y66" s="117">
        <v>15.114425953745879</v>
      </c>
      <c r="Z66" s="117">
        <v>13.940112526556595</v>
      </c>
      <c r="AA66" s="117">
        <v>12.681117017955604</v>
      </c>
      <c r="AB66" s="117">
        <v>11.3325290363404</v>
      </c>
      <c r="AC66" s="117">
        <v>9.8891688315314745</v>
      </c>
      <c r="AD66" s="117">
        <v>8.3455729030244861</v>
      </c>
      <c r="AE66" s="117">
        <v>6.6959788510685643</v>
      </c>
      <c r="AF66" s="117">
        <v>4.9343094311178248</v>
      </c>
      <c r="AG66" s="117">
        <v>3.0541557701601389</v>
      </c>
      <c r="AH66" s="117">
        <v>1.0487597012788976</v>
      </c>
      <c r="AI66" s="117">
        <v>0</v>
      </c>
      <c r="AJ66" s="107"/>
      <c r="AK66" s="107"/>
      <c r="AL66" s="109"/>
      <c r="AM66" s="109"/>
      <c r="AN66" s="109"/>
      <c r="AO66" s="109"/>
      <c r="AP66" s="109"/>
      <c r="AQ66" s="109"/>
      <c r="AR66" s="109"/>
      <c r="AS66" s="109"/>
      <c r="AT66" s="109"/>
      <c r="AU66" s="109"/>
      <c r="AV66" s="109"/>
      <c r="AW66" s="109"/>
      <c r="AX66" s="109"/>
      <c r="AY66" s="109"/>
      <c r="AZ66" s="109"/>
      <c r="BA66" s="109"/>
      <c r="BB66" s="109"/>
      <c r="BC66" s="109"/>
      <c r="BD66" s="109"/>
      <c r="BE66" s="109"/>
      <c r="BF66" s="109"/>
      <c r="BG66" s="109"/>
      <c r="BH66" s="109"/>
      <c r="BI66" s="109"/>
      <c r="BJ66" s="109"/>
      <c r="BK66" s="109"/>
      <c r="BL66" s="109"/>
      <c r="BM66" s="109"/>
      <c r="BN66" s="109"/>
      <c r="BO66" s="109"/>
      <c r="BP66" s="109"/>
      <c r="BQ66" s="109"/>
      <c r="BR66" s="109"/>
      <c r="BS66" s="109"/>
    </row>
    <row r="67" spans="1:16384" s="49" customFormat="1">
      <c r="A67" s="49" t="s">
        <v>278</v>
      </c>
      <c r="B67" s="114" t="s">
        <v>285</v>
      </c>
      <c r="C67" s="117">
        <v>0.17217401747984218</v>
      </c>
      <c r="D67" s="117">
        <v>0.83768587018498919</v>
      </c>
      <c r="E67" s="117">
        <v>1.0333304867212914</v>
      </c>
      <c r="F67" s="117">
        <v>1.1201843109999408</v>
      </c>
      <c r="G67" s="117">
        <v>1.1994538220739206</v>
      </c>
      <c r="H67" s="180">
        <v>0.6327712270938064</v>
      </c>
      <c r="I67" s="180">
        <v>0.75402337051300405</v>
      </c>
      <c r="J67" s="180">
        <v>0.55441086396564287</v>
      </c>
      <c r="K67" s="180">
        <v>0.41303135573424787</v>
      </c>
      <c r="L67" s="180">
        <v>0.11937808901625385</v>
      </c>
      <c r="M67" s="180">
        <v>-4.3916310833292303E-2</v>
      </c>
      <c r="N67" s="180">
        <v>-6.0207956545641539E-2</v>
      </c>
      <c r="O67" s="117">
        <v>-0.16660589320110103</v>
      </c>
      <c r="P67" s="117">
        <v>-0.36421629429206448</v>
      </c>
      <c r="Q67" s="117">
        <v>-0.66179881321235734</v>
      </c>
      <c r="R67" s="117">
        <v>-0.64851271422045198</v>
      </c>
      <c r="S67" s="117">
        <v>-0.77186059187095224</v>
      </c>
      <c r="T67" s="117">
        <v>-0.83253704920405103</v>
      </c>
      <c r="U67" s="117">
        <v>-0.91051988601247191</v>
      </c>
      <c r="V67" s="117">
        <v>-0.9213604920279036</v>
      </c>
      <c r="W67" s="117">
        <v>-0.9325377983023686</v>
      </c>
      <c r="X67" s="117">
        <v>-0.94396978447882562</v>
      </c>
      <c r="Y67" s="117">
        <v>-0.95566436982993463</v>
      </c>
      <c r="Z67" s="117">
        <v>-0.9676297399016639</v>
      </c>
      <c r="AA67" s="117">
        <v>-0.97987435560514724</v>
      </c>
      <c r="AB67" s="117">
        <v>-0.99240696261986983</v>
      </c>
      <c r="AC67" s="117">
        <v>-1.0052366011188543</v>
      </c>
      <c r="AD67" s="117">
        <v>-1.0183726158268549</v>
      </c>
      <c r="AE67" s="117">
        <v>-1.0318246664230277</v>
      </c>
      <c r="AF67" s="117">
        <v>-1.0456027382998092</v>
      </c>
      <c r="AG67" s="117">
        <v>-1.0597171536902379</v>
      </c>
      <c r="AH67" s="117">
        <v>-1.0741785831763684</v>
      </c>
      <c r="AI67" s="117">
        <v>0</v>
      </c>
      <c r="AJ67" s="107"/>
      <c r="AK67" s="107"/>
      <c r="AL67" s="109"/>
      <c r="AM67" s="109"/>
      <c r="AN67" s="109"/>
      <c r="AO67" s="109"/>
      <c r="AP67" s="109"/>
      <c r="AQ67" s="109"/>
      <c r="AR67" s="109"/>
      <c r="AS67" s="109"/>
      <c r="AT67" s="109"/>
      <c r="AU67" s="109"/>
      <c r="AV67" s="109"/>
      <c r="AW67" s="109"/>
      <c r="AX67" s="109"/>
      <c r="AY67" s="109"/>
      <c r="AZ67" s="109"/>
      <c r="BA67" s="109"/>
      <c r="BB67" s="109"/>
      <c r="BC67" s="109"/>
      <c r="BD67" s="109"/>
      <c r="BE67" s="109"/>
      <c r="BF67" s="109"/>
      <c r="BG67" s="109"/>
      <c r="BH67" s="109"/>
      <c r="BI67" s="109"/>
      <c r="BJ67" s="109"/>
      <c r="BK67" s="109"/>
      <c r="BL67" s="109"/>
      <c r="BM67" s="109"/>
      <c r="BN67" s="109"/>
      <c r="BO67" s="109"/>
      <c r="BP67" s="109"/>
      <c r="BQ67" s="109"/>
      <c r="BR67" s="109"/>
      <c r="BS67" s="109"/>
    </row>
    <row r="68" spans="1:16384" s="49" customFormat="1">
      <c r="B68" s="11" t="s">
        <v>228</v>
      </c>
      <c r="C68" s="129" t="e">
        <f t="shared" ref="C68:AH68" si="11">B39-B40</f>
        <v>#VALUE!</v>
      </c>
      <c r="D68" s="129">
        <f t="shared" ca="1" si="11"/>
        <v>172.17401747984218</v>
      </c>
      <c r="E68" s="129">
        <f t="shared" ca="1" si="11"/>
        <v>837.6858701849892</v>
      </c>
      <c r="F68" s="129">
        <f t="shared" ca="1" si="11"/>
        <v>1160.1665927649483</v>
      </c>
      <c r="G68" s="129">
        <f t="shared" ca="1" si="11"/>
        <v>977.77863486296337</v>
      </c>
      <c r="H68" s="129">
        <f t="shared" ca="1" si="11"/>
        <v>1102.491956804487</v>
      </c>
      <c r="I68" s="129">
        <f t="shared" ca="1" si="11"/>
        <v>1006.6346677214051</v>
      </c>
      <c r="J68" s="129">
        <f t="shared" ca="1" si="11"/>
        <v>1127.3539554856952</v>
      </c>
      <c r="K68" s="129">
        <f t="shared" ca="1" si="11"/>
        <v>1024.8943484298306</v>
      </c>
      <c r="L68" s="129">
        <f t="shared" ca="1" si="11"/>
        <v>1006.6722319054679</v>
      </c>
      <c r="M68" s="129">
        <f t="shared" ca="1" si="11"/>
        <v>316.79673821182087</v>
      </c>
      <c r="N68" s="129">
        <f t="shared" ca="1" si="11"/>
        <v>514.91577921375483</v>
      </c>
      <c r="O68" s="129">
        <f t="shared" ca="1" si="11"/>
        <v>677.06402488885578</v>
      </c>
      <c r="P68" s="129">
        <f t="shared" ca="1" si="11"/>
        <v>649.01396580979826</v>
      </c>
      <c r="Q68" s="129">
        <f t="shared" ca="1" si="11"/>
        <v>546.41515399816262</v>
      </c>
      <c r="R68" s="129">
        <f t="shared" ca="1" si="11"/>
        <v>502.13771139491109</v>
      </c>
      <c r="S68" s="129">
        <f t="shared" ca="1" si="11"/>
        <v>445.67078632894481</v>
      </c>
      <c r="T68" s="129">
        <f t="shared" ca="1" si="11"/>
        <v>423.00991430240083</v>
      </c>
      <c r="U68" s="129">
        <f t="shared" ca="1" si="11"/>
        <v>257.58433859230627</v>
      </c>
      <c r="V68" s="129">
        <f t="shared" ca="1" si="11"/>
        <v>178.5628018227012</v>
      </c>
      <c r="W68" s="129">
        <f t="shared" ca="1" si="11"/>
        <v>52.471607762582607</v>
      </c>
      <c r="X68" s="129">
        <f t="shared" ca="1" si="11"/>
        <v>-9.5183143893391389</v>
      </c>
      <c r="Y68" s="129">
        <f t="shared" ca="1" si="11"/>
        <v>-42.988635098668965</v>
      </c>
      <c r="Z68" s="129">
        <f t="shared" ca="1" si="11"/>
        <v>-60.207956545641537</v>
      </c>
      <c r="AA68" s="129">
        <f t="shared" ca="1" si="11"/>
        <v>-130.06690259529023</v>
      </c>
      <c r="AB68" s="129">
        <f t="shared" ca="1" si="11"/>
        <v>-166.60589320110103</v>
      </c>
      <c r="AC68" s="129">
        <f t="shared" ca="1" si="11"/>
        <v>-295.98070050907518</v>
      </c>
      <c r="AD68" s="129">
        <f t="shared" ca="1" si="11"/>
        <v>-364.21629429206541</v>
      </c>
      <c r="AE68" s="129">
        <f t="shared" ca="1" si="11"/>
        <v>-558.00928353535437</v>
      </c>
      <c r="AF68" s="129">
        <f t="shared" ca="1" si="11"/>
        <v>-661.79881321235735</v>
      </c>
      <c r="AG68" s="129">
        <f t="shared" ca="1" si="11"/>
        <v>-647.64372710891439</v>
      </c>
      <c r="AH68" s="129">
        <f t="shared" ca="1" si="11"/>
        <v>-648.51271422045329</v>
      </c>
      <c r="AI68" s="129">
        <f t="shared" ref="AI68:BS68" ca="1" si="12">AH39-AH40</f>
        <v>-724.74635748222045</v>
      </c>
      <c r="AJ68" s="129">
        <f t="shared" ca="1" si="12"/>
        <v>-771.86059187095225</v>
      </c>
      <c r="AK68" s="129">
        <f t="shared" ca="1" si="12"/>
        <v>-798.8407963445452</v>
      </c>
      <c r="AL68" s="129">
        <f t="shared" ca="1" si="12"/>
        <v>-809.95524704502805</v>
      </c>
      <c r="AM68" s="129">
        <f t="shared" ca="1" si="12"/>
        <v>-807.36023850246738</v>
      </c>
      <c r="AN68" s="129">
        <f t="shared" ca="1" si="12"/>
        <v>-815.95194377576036</v>
      </c>
      <c r="AO68" s="129">
        <f t="shared" ca="1" si="12"/>
        <v>-816.21877567842103</v>
      </c>
      <c r="AP68" s="129">
        <f t="shared" ca="1" si="12"/>
        <v>-826.35696604403211</v>
      </c>
      <c r="AQ68" s="129">
        <f t="shared" ca="1" si="12"/>
        <v>-826.64618621642785</v>
      </c>
      <c r="AR68" s="129">
        <f t="shared" ca="1" si="12"/>
        <v>-836.93652776076397</v>
      </c>
      <c r="AS68" s="129">
        <f t="shared" ca="1" si="12"/>
        <v>-837.30577994964892</v>
      </c>
      <c r="AT68" s="129">
        <f t="shared" ca="1" si="12"/>
        <v>-847.76700848164137</v>
      </c>
      <c r="AU68" s="129">
        <f t="shared" ca="1" si="12"/>
        <v>-848.21947616593752</v>
      </c>
      <c r="AV68" s="129">
        <f t="shared" ca="1" si="12"/>
        <v>-858.85630381645183</v>
      </c>
      <c r="AW68" s="129">
        <f t="shared" ca="1" si="12"/>
        <v>-859.3952823324164</v>
      </c>
      <c r="AX68" s="129">
        <f t="shared" ca="1" si="12"/>
        <v>-870.21257549941265</v>
      </c>
      <c r="AY68" s="129">
        <f t="shared" ca="1" si="12"/>
        <v>-870.84147589086569</v>
      </c>
      <c r="AZ68" s="129">
        <f t="shared" ca="1" si="12"/>
        <v>-881.84426048008072</v>
      </c>
      <c r="BA68" s="129">
        <f t="shared" ca="1" si="12"/>
        <v>-882.56661348068678</v>
      </c>
      <c r="BB68" s="129">
        <f t="shared" ca="1" si="12"/>
        <v>-893.76008032561094</v>
      </c>
      <c r="BC68" s="129">
        <f t="shared" ca="1" si="12"/>
        <v>-894.57954047772819</v>
      </c>
      <c r="BD68" s="129">
        <f t="shared" ca="1" si="12"/>
        <v>-905.9690509449747</v>
      </c>
      <c r="BE68" s="129">
        <f t="shared" ca="1" si="12"/>
        <v>-906.88940085971194</v>
      </c>
      <c r="BF68" s="129">
        <f t="shared" ca="1" si="12"/>
        <v>-918.48049264622364</v>
      </c>
      <c r="BG68" s="129">
        <f t="shared" ca="1" si="12"/>
        <v>-919.50564740963864</v>
      </c>
      <c r="BH68" s="129">
        <f t="shared" ca="1" si="12"/>
        <v>-931.30404053817472</v>
      </c>
      <c r="BI68" s="129">
        <f t="shared" ca="1" si="12"/>
        <v>-932.438052268506</v>
      </c>
      <c r="BJ68" s="129">
        <f t="shared" ca="1" si="12"/>
        <v>-944.44965528833404</v>
      </c>
      <c r="BK68" s="129">
        <f t="shared" ca="1" si="12"/>
        <v>-945.69671784954016</v>
      </c>
      <c r="BL68" s="129">
        <f t="shared" ca="1" si="12"/>
        <v>-957.92763424925181</v>
      </c>
      <c r="BM68" s="129">
        <f t="shared" ca="1" si="12"/>
        <v>-959.29208812614343</v>
      </c>
      <c r="BN68" s="129">
        <f t="shared" ca="1" si="12"/>
        <v>-971.74862296594779</v>
      </c>
      <c r="BO68" s="129">
        <f t="shared" ca="1" si="12"/>
        <v>-973.23496030649028</v>
      </c>
      <c r="BP68" s="129">
        <f t="shared" ca="1" si="12"/>
        <v>0</v>
      </c>
      <c r="BQ68" s="129">
        <f t="shared" ca="1" si="12"/>
        <v>0</v>
      </c>
      <c r="BR68" s="129">
        <f t="shared" ca="1" si="12"/>
        <v>0</v>
      </c>
      <c r="BS68" s="129">
        <f t="shared" ca="1" si="12"/>
        <v>0</v>
      </c>
    </row>
    <row r="69" spans="1:16384" s="49" customFormat="1">
      <c r="B69" s="36"/>
      <c r="C69" s="134"/>
      <c r="D69" s="134"/>
      <c r="E69" s="134"/>
      <c r="F69" s="134"/>
      <c r="G69" s="134"/>
      <c r="H69" s="134"/>
      <c r="I69" s="134"/>
      <c r="J69" s="134"/>
      <c r="K69" s="134"/>
      <c r="L69" s="134"/>
      <c r="M69" s="134"/>
      <c r="N69" s="134"/>
      <c r="O69" s="134"/>
      <c r="P69" s="134"/>
      <c r="Q69" s="134"/>
      <c r="R69" s="134"/>
      <c r="S69" s="134"/>
      <c r="T69" s="134"/>
      <c r="U69" s="134"/>
      <c r="V69" s="134"/>
      <c r="W69" s="134"/>
      <c r="X69" s="134"/>
      <c r="Y69" s="134"/>
      <c r="Z69" s="134"/>
      <c r="AA69" s="134"/>
      <c r="AB69" s="134"/>
      <c r="AC69" s="134"/>
      <c r="AD69" s="134"/>
      <c r="AE69" s="134"/>
      <c r="AF69" s="134"/>
      <c r="AG69" s="134"/>
      <c r="AH69" s="134"/>
      <c r="AI69" s="134"/>
      <c r="AJ69" s="134"/>
      <c r="AK69" s="134"/>
      <c r="AL69" s="134"/>
      <c r="AM69" s="134"/>
      <c r="AN69" s="134"/>
      <c r="AO69" s="134"/>
      <c r="AP69" s="134"/>
      <c r="AQ69" s="134"/>
      <c r="AR69" s="134"/>
      <c r="AS69" s="134"/>
      <c r="AT69" s="134"/>
      <c r="AU69" s="134"/>
      <c r="AV69" s="134"/>
      <c r="AW69" s="134"/>
      <c r="AX69" s="134"/>
      <c r="AY69" s="134"/>
      <c r="AZ69" s="134"/>
      <c r="BA69" s="134"/>
      <c r="BB69" s="134"/>
      <c r="BC69" s="134"/>
      <c r="BD69" s="134"/>
      <c r="BE69" s="134"/>
      <c r="BF69" s="134"/>
      <c r="BG69" s="134"/>
      <c r="BH69" s="134"/>
      <c r="BI69" s="134"/>
      <c r="BJ69" s="134"/>
      <c r="BK69" s="134"/>
      <c r="BL69" s="134"/>
      <c r="BM69" s="134"/>
      <c r="BN69" s="134"/>
      <c r="BO69" s="134"/>
      <c r="BP69" s="134"/>
      <c r="BQ69" s="134"/>
      <c r="BR69" s="134"/>
    </row>
    <row r="70" spans="1:16384" s="137" customFormat="1">
      <c r="B70" s="138" t="s">
        <v>229</v>
      </c>
      <c r="C70" s="139">
        <f t="shared" ref="C70:U70" ca="1" si="13">C48</f>
        <v>135.85</v>
      </c>
      <c r="D70" s="139">
        <f t="shared" ca="1" si="13"/>
        <v>121.21792499999999</v>
      </c>
      <c r="E70" s="139">
        <f t="shared" ca="1" si="13"/>
        <v>121.21792499999999</v>
      </c>
      <c r="F70" s="139">
        <f t="shared" ca="1" si="13"/>
        <v>124.85446275</v>
      </c>
      <c r="G70" s="139">
        <f t="shared" ca="1" si="13"/>
        <v>124.85446275</v>
      </c>
      <c r="H70" s="139">
        <f t="shared" ca="1" si="13"/>
        <v>128.6000966325</v>
      </c>
      <c r="I70" s="139">
        <f t="shared" ca="1" si="13"/>
        <v>128.6000966325</v>
      </c>
      <c r="J70" s="139">
        <f t="shared" ca="1" si="13"/>
        <v>132.458099531475</v>
      </c>
      <c r="K70" s="139">
        <f t="shared" ca="1" si="13"/>
        <v>132.458099531475</v>
      </c>
      <c r="L70" s="139">
        <f t="shared" ca="1" si="13"/>
        <v>132.458099531475</v>
      </c>
      <c r="M70" s="139">
        <f t="shared" ca="1" si="13"/>
        <v>138.16174516544393</v>
      </c>
      <c r="N70" s="139">
        <f t="shared" ca="1" si="13"/>
        <v>142.04930690241957</v>
      </c>
      <c r="O70" s="139">
        <f t="shared" ca="1" si="13"/>
        <v>143.98124977577478</v>
      </c>
      <c r="P70" s="139">
        <f t="shared" ca="1" si="13"/>
        <v>148.42895223741687</v>
      </c>
      <c r="Q70" s="139">
        <f t="shared" ca="1" si="13"/>
        <v>150.6392597913385</v>
      </c>
      <c r="R70" s="139">
        <f t="shared" ca="1" si="13"/>
        <v>155.20734014373815</v>
      </c>
      <c r="S70" s="139">
        <f t="shared" ca="1" si="13"/>
        <v>157.47747008091523</v>
      </c>
      <c r="T70" s="139">
        <f t="shared" ca="1" si="13"/>
        <v>162.5604415885515</v>
      </c>
      <c r="U70" s="139">
        <f t="shared" ca="1" si="13"/>
        <v>165.08644921082148</v>
      </c>
      <c r="V70" s="135"/>
      <c r="W70" s="135"/>
      <c r="X70" s="135"/>
      <c r="Y70" s="135"/>
      <c r="Z70" s="135"/>
      <c r="AA70" s="135"/>
      <c r="AB70" s="135"/>
      <c r="AC70" s="135"/>
      <c r="AD70" s="135"/>
      <c r="AE70" s="135"/>
      <c r="AF70" s="135"/>
      <c r="AG70" s="135"/>
      <c r="AH70" s="135"/>
      <c r="AI70" s="135"/>
      <c r="AJ70" s="135"/>
      <c r="AK70" s="135"/>
      <c r="AL70" s="135"/>
      <c r="AM70" s="135"/>
      <c r="AN70" s="135"/>
      <c r="AO70" s="135"/>
      <c r="AP70" s="135"/>
      <c r="AQ70" s="135"/>
      <c r="AR70" s="135"/>
      <c r="AS70" s="135"/>
      <c r="AT70" s="135"/>
      <c r="AU70" s="135"/>
      <c r="AV70" s="135"/>
      <c r="AW70" s="135"/>
      <c r="AX70" s="135"/>
      <c r="AY70" s="135"/>
      <c r="AZ70" s="135"/>
      <c r="BA70" s="135"/>
      <c r="BB70" s="135"/>
      <c r="BC70" s="135"/>
      <c r="BD70" s="135"/>
      <c r="BE70" s="135"/>
      <c r="BF70" s="135"/>
      <c r="BG70" s="135"/>
      <c r="BH70" s="135"/>
      <c r="BI70" s="135"/>
      <c r="BJ70" s="135"/>
      <c r="BK70" s="135"/>
      <c r="BL70" s="135"/>
      <c r="BM70" s="135"/>
      <c r="BN70" s="135"/>
      <c r="BO70" s="135"/>
      <c r="BP70" s="135"/>
      <c r="BQ70" s="135"/>
      <c r="BR70" s="135"/>
      <c r="BS70" s="136"/>
      <c r="BT70" s="136"/>
      <c r="BU70" s="136"/>
      <c r="BV70" s="136"/>
      <c r="BW70" s="136"/>
      <c r="BX70" s="136"/>
      <c r="BY70" s="136"/>
      <c r="BZ70" s="136"/>
      <c r="CA70" s="136"/>
      <c r="CB70" s="136"/>
      <c r="CC70" s="136"/>
      <c r="CD70" s="136"/>
      <c r="CE70" s="136"/>
      <c r="CF70" s="136"/>
      <c r="CG70" s="136"/>
      <c r="CH70" s="136"/>
      <c r="CI70" s="136"/>
      <c r="CJ70" s="136"/>
      <c r="CK70" s="136"/>
      <c r="CL70" s="136"/>
      <c r="CM70" s="136"/>
      <c r="CN70" s="136"/>
      <c r="CO70" s="136"/>
      <c r="CP70" s="136"/>
      <c r="CQ70" s="136"/>
      <c r="CR70" s="136"/>
      <c r="CS70" s="136"/>
      <c r="CT70" s="136"/>
      <c r="CU70" s="136"/>
      <c r="CV70" s="136"/>
      <c r="CW70" s="136"/>
      <c r="CX70" s="136"/>
      <c r="CY70" s="136"/>
      <c r="CZ70" s="136"/>
      <c r="DA70" s="136"/>
      <c r="DB70" s="136"/>
      <c r="DC70" s="136"/>
      <c r="DD70" s="136"/>
      <c r="DE70" s="136"/>
      <c r="DF70" s="136"/>
      <c r="DG70" s="136"/>
      <c r="DH70" s="136"/>
      <c r="DI70" s="136"/>
      <c r="DJ70" s="136"/>
      <c r="DK70" s="136"/>
      <c r="DL70" s="136"/>
      <c r="DM70" s="136"/>
      <c r="DN70" s="136"/>
      <c r="DO70" s="136"/>
      <c r="DP70" s="136"/>
      <c r="DQ70" s="136"/>
      <c r="DR70" s="136"/>
      <c r="DS70" s="136"/>
      <c r="DT70" s="136"/>
      <c r="DU70" s="136"/>
      <c r="DV70" s="136"/>
      <c r="DW70" s="136"/>
      <c r="DX70" s="136"/>
      <c r="DY70" s="136"/>
      <c r="DZ70" s="136"/>
      <c r="EA70" s="136"/>
      <c r="EB70" s="136"/>
      <c r="EC70" s="136"/>
      <c r="ED70" s="136"/>
      <c r="EE70" s="136"/>
      <c r="EF70" s="136"/>
      <c r="EG70" s="136"/>
      <c r="EH70" s="136"/>
      <c r="EI70" s="136"/>
      <c r="EJ70" s="136"/>
      <c r="EK70" s="136"/>
      <c r="EL70" s="136"/>
      <c r="EM70" s="136"/>
      <c r="EN70" s="136"/>
      <c r="EO70" s="136"/>
      <c r="EP70" s="136"/>
      <c r="EQ70" s="136"/>
      <c r="ER70" s="136"/>
      <c r="ES70" s="136"/>
      <c r="ET70" s="136"/>
      <c r="EU70" s="136"/>
      <c r="EV70" s="136"/>
      <c r="EW70" s="136"/>
      <c r="EX70" s="136"/>
      <c r="EY70" s="136"/>
      <c r="EZ70" s="136"/>
      <c r="FA70" s="136"/>
      <c r="FB70" s="136"/>
      <c r="FC70" s="136"/>
      <c r="FD70" s="136"/>
      <c r="FE70" s="136"/>
      <c r="FF70" s="136"/>
      <c r="FG70" s="136"/>
      <c r="FH70" s="136"/>
      <c r="FI70" s="136"/>
      <c r="FJ70" s="136"/>
      <c r="FK70" s="136"/>
      <c r="FL70" s="136"/>
      <c r="FM70" s="136"/>
      <c r="FN70" s="136"/>
      <c r="FO70" s="136"/>
      <c r="FP70" s="136"/>
      <c r="FQ70" s="136"/>
      <c r="FR70" s="136"/>
      <c r="FS70" s="136"/>
      <c r="FT70" s="136"/>
      <c r="FU70" s="136"/>
      <c r="FV70" s="136"/>
      <c r="FW70" s="136"/>
      <c r="FX70" s="136"/>
      <c r="FY70" s="136"/>
      <c r="FZ70" s="136"/>
      <c r="GA70" s="136"/>
      <c r="GB70" s="136"/>
      <c r="GC70" s="136"/>
      <c r="GD70" s="136"/>
      <c r="GE70" s="136"/>
      <c r="GF70" s="136"/>
      <c r="GG70" s="136"/>
      <c r="GH70" s="136"/>
      <c r="GI70" s="136"/>
      <c r="GJ70" s="136"/>
      <c r="GK70" s="136"/>
      <c r="GL70" s="136"/>
      <c r="GM70" s="136"/>
      <c r="GN70" s="136"/>
      <c r="GO70" s="136"/>
      <c r="GP70" s="136"/>
      <c r="GQ70" s="136"/>
      <c r="GR70" s="136"/>
      <c r="GS70" s="136"/>
      <c r="GT70" s="136"/>
      <c r="GU70" s="136"/>
      <c r="GV70" s="136"/>
      <c r="GW70" s="136"/>
      <c r="GX70" s="136"/>
      <c r="GY70" s="136"/>
      <c r="GZ70" s="136"/>
      <c r="HA70" s="136"/>
      <c r="HB70" s="136"/>
      <c r="HC70" s="136"/>
      <c r="HD70" s="136"/>
      <c r="HE70" s="136"/>
      <c r="HF70" s="136"/>
      <c r="HG70" s="136"/>
      <c r="HH70" s="136"/>
      <c r="HI70" s="136"/>
      <c r="HJ70" s="136"/>
      <c r="HK70" s="136"/>
      <c r="HL70" s="136"/>
      <c r="HM70" s="136"/>
      <c r="HN70" s="136"/>
      <c r="HO70" s="136"/>
      <c r="HP70" s="136"/>
      <c r="HQ70" s="136"/>
      <c r="HR70" s="136"/>
      <c r="HS70" s="136"/>
      <c r="HT70" s="136"/>
      <c r="HU70" s="136"/>
      <c r="HV70" s="136"/>
      <c r="HW70" s="136"/>
      <c r="HX70" s="136"/>
      <c r="HY70" s="136"/>
      <c r="HZ70" s="136"/>
      <c r="IA70" s="136"/>
      <c r="IB70" s="136"/>
      <c r="IC70" s="136"/>
      <c r="ID70" s="136"/>
      <c r="IE70" s="136"/>
      <c r="IF70" s="136"/>
      <c r="IG70" s="136"/>
      <c r="IH70" s="136"/>
      <c r="II70" s="136"/>
      <c r="IJ70" s="136"/>
      <c r="IK70" s="136"/>
      <c r="IL70" s="136"/>
      <c r="IM70" s="136"/>
      <c r="IN70" s="136"/>
      <c r="IO70" s="136"/>
      <c r="IP70" s="136"/>
      <c r="IQ70" s="136"/>
      <c r="IR70" s="136"/>
      <c r="IS70" s="136"/>
      <c r="IT70" s="136"/>
      <c r="IU70" s="136"/>
      <c r="IV70" s="136"/>
      <c r="IW70" s="136"/>
      <c r="IX70" s="136"/>
      <c r="IY70" s="136"/>
      <c r="IZ70" s="136"/>
      <c r="JA70" s="136"/>
      <c r="JB70" s="136"/>
      <c r="JC70" s="136"/>
      <c r="JD70" s="136"/>
      <c r="JE70" s="136"/>
      <c r="JF70" s="136"/>
      <c r="JG70" s="136"/>
      <c r="JH70" s="136"/>
      <c r="JI70" s="136"/>
      <c r="JJ70" s="136"/>
      <c r="JK70" s="136"/>
      <c r="JL70" s="136"/>
      <c r="JM70" s="136"/>
      <c r="JN70" s="136"/>
      <c r="JO70" s="136"/>
      <c r="JP70" s="136"/>
      <c r="JQ70" s="136"/>
      <c r="JR70" s="136"/>
      <c r="JS70" s="136"/>
      <c r="JT70" s="136"/>
      <c r="JU70" s="136"/>
      <c r="JV70" s="136"/>
      <c r="JW70" s="136"/>
      <c r="JX70" s="136"/>
      <c r="JY70" s="136"/>
      <c r="JZ70" s="136"/>
      <c r="KA70" s="136"/>
      <c r="KB70" s="136"/>
      <c r="KC70" s="136"/>
      <c r="KD70" s="136"/>
      <c r="KE70" s="136"/>
      <c r="KF70" s="136"/>
      <c r="KG70" s="136"/>
      <c r="KH70" s="136"/>
      <c r="KI70" s="136"/>
      <c r="KJ70" s="136"/>
      <c r="KK70" s="136"/>
      <c r="KL70" s="136"/>
      <c r="KM70" s="136"/>
      <c r="KN70" s="136"/>
      <c r="KO70" s="136"/>
      <c r="KP70" s="136"/>
      <c r="KQ70" s="136"/>
      <c r="KR70" s="136"/>
      <c r="KS70" s="136"/>
      <c r="KT70" s="136"/>
      <c r="KU70" s="136"/>
      <c r="KV70" s="136"/>
      <c r="KW70" s="136"/>
      <c r="KX70" s="136"/>
      <c r="KY70" s="136"/>
      <c r="KZ70" s="136"/>
      <c r="LA70" s="136"/>
      <c r="LB70" s="136"/>
      <c r="LC70" s="136"/>
      <c r="LD70" s="136"/>
      <c r="LE70" s="136"/>
      <c r="LF70" s="136"/>
      <c r="LG70" s="136"/>
      <c r="LH70" s="136"/>
      <c r="LI70" s="136"/>
      <c r="LJ70" s="136"/>
      <c r="LK70" s="136"/>
      <c r="LL70" s="136"/>
      <c r="LM70" s="136"/>
      <c r="LN70" s="136"/>
      <c r="LO70" s="136"/>
      <c r="LP70" s="136"/>
      <c r="LQ70" s="136"/>
      <c r="LR70" s="136"/>
      <c r="LS70" s="136"/>
      <c r="LT70" s="136"/>
      <c r="LU70" s="136"/>
      <c r="LV70" s="136"/>
      <c r="LW70" s="136"/>
      <c r="LX70" s="136"/>
      <c r="LY70" s="136"/>
      <c r="LZ70" s="136"/>
      <c r="MA70" s="136"/>
      <c r="MB70" s="136"/>
      <c r="MC70" s="136"/>
      <c r="MD70" s="136"/>
      <c r="ME70" s="136"/>
      <c r="MF70" s="136"/>
      <c r="MG70" s="136"/>
      <c r="MH70" s="136"/>
      <c r="MI70" s="136"/>
      <c r="MJ70" s="136"/>
      <c r="MK70" s="136"/>
      <c r="ML70" s="136"/>
      <c r="MM70" s="136"/>
      <c r="MN70" s="136"/>
      <c r="MO70" s="136"/>
      <c r="MP70" s="136"/>
      <c r="MQ70" s="136"/>
      <c r="MR70" s="136"/>
      <c r="MS70" s="136"/>
      <c r="MT70" s="136"/>
      <c r="MU70" s="136"/>
      <c r="MV70" s="136"/>
      <c r="MW70" s="136"/>
      <c r="MX70" s="136"/>
      <c r="MY70" s="136"/>
      <c r="MZ70" s="136"/>
      <c r="NA70" s="136"/>
      <c r="NB70" s="136"/>
      <c r="NC70" s="136"/>
      <c r="ND70" s="136"/>
      <c r="NE70" s="136"/>
      <c r="NF70" s="136"/>
      <c r="NG70" s="136"/>
      <c r="NH70" s="136"/>
      <c r="NI70" s="136"/>
      <c r="NJ70" s="136"/>
      <c r="NK70" s="136"/>
      <c r="NL70" s="136"/>
      <c r="NM70" s="136"/>
      <c r="NN70" s="136"/>
      <c r="NO70" s="136"/>
      <c r="NP70" s="136"/>
      <c r="NQ70" s="136"/>
      <c r="NR70" s="136"/>
      <c r="NS70" s="136"/>
      <c r="NT70" s="136"/>
      <c r="NU70" s="136"/>
      <c r="NV70" s="136"/>
      <c r="NW70" s="136"/>
      <c r="NX70" s="136"/>
      <c r="NY70" s="136"/>
      <c r="NZ70" s="136"/>
      <c r="OA70" s="136"/>
      <c r="OB70" s="136"/>
      <c r="OC70" s="136"/>
      <c r="OD70" s="136"/>
      <c r="OE70" s="136"/>
      <c r="OF70" s="136"/>
      <c r="OG70" s="136"/>
      <c r="OH70" s="136"/>
      <c r="OI70" s="136"/>
      <c r="OJ70" s="136"/>
      <c r="OK70" s="136"/>
      <c r="OL70" s="136"/>
      <c r="OM70" s="136"/>
      <c r="ON70" s="136"/>
      <c r="OO70" s="136"/>
      <c r="OP70" s="136"/>
      <c r="OQ70" s="136"/>
      <c r="OR70" s="136"/>
      <c r="OS70" s="136"/>
      <c r="OT70" s="136"/>
      <c r="OU70" s="136"/>
      <c r="OV70" s="136"/>
      <c r="OW70" s="136"/>
      <c r="OX70" s="136"/>
      <c r="OY70" s="136"/>
      <c r="OZ70" s="136"/>
      <c r="PA70" s="136"/>
      <c r="PB70" s="136"/>
      <c r="PC70" s="136"/>
      <c r="PD70" s="136"/>
      <c r="PE70" s="136"/>
      <c r="PF70" s="136"/>
      <c r="PG70" s="136"/>
      <c r="PH70" s="136"/>
      <c r="PI70" s="136"/>
      <c r="PJ70" s="136"/>
      <c r="PK70" s="136"/>
      <c r="PL70" s="136"/>
      <c r="PM70" s="136"/>
      <c r="PN70" s="136"/>
      <c r="PO70" s="136"/>
      <c r="PP70" s="136"/>
      <c r="PQ70" s="136"/>
      <c r="PR70" s="136"/>
      <c r="PS70" s="136"/>
      <c r="PT70" s="136"/>
      <c r="PU70" s="136"/>
      <c r="PV70" s="136"/>
      <c r="PW70" s="136"/>
      <c r="PX70" s="136"/>
      <c r="PY70" s="136"/>
      <c r="PZ70" s="136"/>
      <c r="QA70" s="136"/>
      <c r="QB70" s="136"/>
      <c r="QC70" s="136"/>
      <c r="QD70" s="136"/>
      <c r="QE70" s="136"/>
      <c r="QF70" s="136"/>
      <c r="QG70" s="136"/>
      <c r="QH70" s="136"/>
      <c r="QI70" s="136"/>
      <c r="QJ70" s="136"/>
      <c r="QK70" s="136"/>
      <c r="QL70" s="136"/>
      <c r="QM70" s="136"/>
      <c r="QN70" s="136"/>
      <c r="QO70" s="136"/>
      <c r="QP70" s="136"/>
      <c r="QQ70" s="136"/>
      <c r="QR70" s="136"/>
      <c r="QS70" s="136"/>
      <c r="QT70" s="136"/>
      <c r="QU70" s="136"/>
      <c r="QV70" s="136"/>
      <c r="QW70" s="136"/>
      <c r="QX70" s="136"/>
      <c r="QY70" s="136"/>
      <c r="QZ70" s="136"/>
      <c r="RA70" s="136"/>
      <c r="RB70" s="136"/>
      <c r="RC70" s="136"/>
      <c r="RD70" s="136"/>
      <c r="RE70" s="136"/>
      <c r="RF70" s="136"/>
      <c r="RG70" s="136"/>
      <c r="RH70" s="136"/>
      <c r="RI70" s="136"/>
      <c r="RJ70" s="136"/>
      <c r="RK70" s="136"/>
      <c r="RL70" s="136"/>
      <c r="RM70" s="136"/>
      <c r="RN70" s="136"/>
      <c r="RO70" s="136"/>
      <c r="RP70" s="136"/>
      <c r="RQ70" s="136"/>
      <c r="RR70" s="136"/>
      <c r="RS70" s="136"/>
      <c r="RT70" s="136"/>
      <c r="RU70" s="136"/>
      <c r="RV70" s="136"/>
      <c r="RW70" s="136"/>
      <c r="RX70" s="136"/>
      <c r="RY70" s="136"/>
      <c r="RZ70" s="136"/>
      <c r="SA70" s="136"/>
      <c r="SB70" s="136"/>
      <c r="SC70" s="136"/>
      <c r="SD70" s="136"/>
      <c r="SE70" s="136"/>
      <c r="SF70" s="136"/>
      <c r="SG70" s="136"/>
      <c r="SH70" s="136"/>
      <c r="SI70" s="136"/>
      <c r="SJ70" s="136"/>
      <c r="SK70" s="136"/>
      <c r="SL70" s="136"/>
      <c r="SM70" s="136"/>
      <c r="SN70" s="136"/>
      <c r="SO70" s="136"/>
      <c r="SP70" s="136"/>
      <c r="SQ70" s="136"/>
      <c r="SR70" s="136"/>
      <c r="SS70" s="136"/>
      <c r="ST70" s="136"/>
      <c r="SU70" s="136"/>
      <c r="SV70" s="136"/>
      <c r="SW70" s="136"/>
      <c r="SX70" s="136"/>
      <c r="SY70" s="136"/>
      <c r="SZ70" s="136"/>
      <c r="TA70" s="136"/>
      <c r="TB70" s="136"/>
      <c r="TC70" s="136"/>
      <c r="TD70" s="136"/>
      <c r="TE70" s="136"/>
      <c r="TF70" s="136"/>
      <c r="TG70" s="136"/>
      <c r="TH70" s="136"/>
      <c r="TI70" s="136"/>
      <c r="TJ70" s="136"/>
      <c r="TK70" s="136"/>
      <c r="TL70" s="136"/>
      <c r="TM70" s="136"/>
      <c r="TN70" s="136"/>
      <c r="TO70" s="136"/>
      <c r="TP70" s="136"/>
      <c r="TQ70" s="136"/>
      <c r="TR70" s="136"/>
      <c r="TS70" s="136"/>
      <c r="TT70" s="136"/>
      <c r="TU70" s="136"/>
      <c r="TV70" s="136"/>
      <c r="TW70" s="136"/>
      <c r="TX70" s="136"/>
      <c r="TY70" s="136"/>
      <c r="TZ70" s="136"/>
      <c r="UA70" s="136"/>
      <c r="UB70" s="136"/>
      <c r="UC70" s="136"/>
      <c r="UD70" s="136"/>
      <c r="UE70" s="136"/>
      <c r="UF70" s="136"/>
      <c r="UG70" s="136"/>
      <c r="UH70" s="136"/>
      <c r="UI70" s="136"/>
      <c r="UJ70" s="136"/>
      <c r="UK70" s="136"/>
      <c r="UL70" s="136"/>
      <c r="UM70" s="136"/>
      <c r="UN70" s="136"/>
      <c r="UO70" s="136"/>
      <c r="UP70" s="136"/>
      <c r="UQ70" s="136"/>
      <c r="UR70" s="136"/>
      <c r="US70" s="136"/>
      <c r="UT70" s="136"/>
      <c r="UU70" s="136"/>
      <c r="UV70" s="136"/>
      <c r="UW70" s="136"/>
      <c r="UX70" s="136"/>
      <c r="UY70" s="136"/>
      <c r="UZ70" s="136"/>
      <c r="VA70" s="136"/>
      <c r="VB70" s="136"/>
      <c r="VC70" s="136"/>
      <c r="VD70" s="136"/>
      <c r="VE70" s="136"/>
      <c r="VF70" s="136"/>
      <c r="VG70" s="136"/>
      <c r="VH70" s="136"/>
      <c r="VI70" s="136"/>
      <c r="VJ70" s="136"/>
      <c r="VK70" s="136"/>
      <c r="VL70" s="136"/>
      <c r="VM70" s="136"/>
      <c r="VN70" s="136"/>
      <c r="VO70" s="136"/>
      <c r="VP70" s="136"/>
      <c r="VQ70" s="136"/>
      <c r="VR70" s="136"/>
      <c r="VS70" s="136"/>
      <c r="VT70" s="136"/>
      <c r="VU70" s="136"/>
      <c r="VV70" s="136"/>
      <c r="VW70" s="136"/>
      <c r="VX70" s="136"/>
      <c r="VY70" s="136"/>
      <c r="VZ70" s="136"/>
      <c r="WA70" s="136"/>
      <c r="WB70" s="136"/>
      <c r="WC70" s="136"/>
      <c r="WD70" s="136"/>
      <c r="WE70" s="136"/>
      <c r="WF70" s="136"/>
      <c r="WG70" s="136"/>
      <c r="WH70" s="136"/>
      <c r="WI70" s="136"/>
      <c r="WJ70" s="136"/>
      <c r="WK70" s="136"/>
      <c r="WL70" s="136"/>
      <c r="WM70" s="136"/>
      <c r="WN70" s="136"/>
      <c r="WO70" s="136"/>
      <c r="WP70" s="136"/>
      <c r="WQ70" s="136"/>
      <c r="WR70" s="136"/>
      <c r="WS70" s="136"/>
      <c r="WT70" s="136"/>
      <c r="WU70" s="136"/>
      <c r="WV70" s="136"/>
      <c r="WW70" s="136"/>
      <c r="WX70" s="136"/>
      <c r="WY70" s="136"/>
      <c r="WZ70" s="136"/>
      <c r="XA70" s="136"/>
      <c r="XB70" s="136"/>
      <c r="XC70" s="136"/>
      <c r="XD70" s="136"/>
      <c r="XE70" s="136"/>
      <c r="XF70" s="136"/>
      <c r="XG70" s="136"/>
      <c r="XH70" s="136"/>
      <c r="XI70" s="136"/>
      <c r="XJ70" s="136"/>
      <c r="XK70" s="136"/>
      <c r="XL70" s="136"/>
      <c r="XM70" s="136"/>
      <c r="XN70" s="136"/>
      <c r="XO70" s="136"/>
      <c r="XP70" s="136"/>
      <c r="XQ70" s="136"/>
      <c r="XR70" s="136"/>
      <c r="XS70" s="136"/>
      <c r="XT70" s="136"/>
      <c r="XU70" s="136"/>
      <c r="XV70" s="136"/>
      <c r="XW70" s="136"/>
      <c r="XX70" s="136"/>
      <c r="XY70" s="136"/>
      <c r="XZ70" s="136"/>
      <c r="YA70" s="136"/>
      <c r="YB70" s="136"/>
      <c r="YC70" s="136"/>
      <c r="YD70" s="136"/>
      <c r="YE70" s="136"/>
      <c r="YF70" s="136"/>
      <c r="YG70" s="136"/>
      <c r="YH70" s="136"/>
      <c r="YI70" s="136"/>
      <c r="YJ70" s="136"/>
      <c r="YK70" s="136"/>
      <c r="YL70" s="136"/>
      <c r="YM70" s="136"/>
      <c r="YN70" s="136"/>
      <c r="YO70" s="136"/>
      <c r="YP70" s="136"/>
      <c r="YQ70" s="136"/>
      <c r="YR70" s="136"/>
      <c r="YS70" s="136"/>
      <c r="YT70" s="136"/>
      <c r="YU70" s="136"/>
      <c r="YV70" s="136"/>
      <c r="YW70" s="136"/>
      <c r="YX70" s="136"/>
      <c r="YY70" s="136"/>
      <c r="YZ70" s="136"/>
      <c r="ZA70" s="136"/>
      <c r="ZB70" s="136"/>
      <c r="ZC70" s="136"/>
      <c r="ZD70" s="136"/>
      <c r="ZE70" s="136"/>
      <c r="ZF70" s="136"/>
      <c r="ZG70" s="136"/>
      <c r="ZH70" s="136"/>
      <c r="ZI70" s="136"/>
      <c r="ZJ70" s="136"/>
      <c r="ZK70" s="136"/>
      <c r="ZL70" s="136"/>
      <c r="ZM70" s="136"/>
      <c r="ZN70" s="136"/>
      <c r="ZO70" s="136"/>
      <c r="ZP70" s="136"/>
      <c r="ZQ70" s="136"/>
      <c r="ZR70" s="136"/>
      <c r="ZS70" s="136"/>
      <c r="ZT70" s="136"/>
      <c r="ZU70" s="136"/>
      <c r="ZV70" s="136"/>
      <c r="ZW70" s="136"/>
      <c r="ZX70" s="136"/>
      <c r="ZY70" s="136"/>
      <c r="ZZ70" s="136"/>
      <c r="AAA70" s="136"/>
      <c r="AAB70" s="136"/>
      <c r="AAC70" s="136"/>
      <c r="AAD70" s="136"/>
      <c r="AAE70" s="136"/>
      <c r="AAF70" s="136"/>
      <c r="AAG70" s="136"/>
      <c r="AAH70" s="136"/>
      <c r="AAI70" s="136"/>
      <c r="AAJ70" s="136"/>
      <c r="AAK70" s="136"/>
      <c r="AAL70" s="136"/>
      <c r="AAM70" s="136"/>
      <c r="AAN70" s="136"/>
      <c r="AAO70" s="136"/>
      <c r="AAP70" s="136"/>
      <c r="AAQ70" s="136"/>
      <c r="AAR70" s="136"/>
      <c r="AAS70" s="136"/>
      <c r="AAT70" s="136"/>
      <c r="AAU70" s="136"/>
      <c r="AAV70" s="136"/>
      <c r="AAW70" s="136"/>
      <c r="AAX70" s="136"/>
      <c r="AAY70" s="136"/>
      <c r="AAZ70" s="136"/>
      <c r="ABA70" s="136"/>
      <c r="ABB70" s="136"/>
      <c r="ABC70" s="136"/>
      <c r="ABD70" s="136"/>
      <c r="ABE70" s="136"/>
      <c r="ABF70" s="136"/>
      <c r="ABG70" s="136"/>
      <c r="ABH70" s="136"/>
      <c r="ABI70" s="136"/>
      <c r="ABJ70" s="136"/>
      <c r="ABK70" s="136"/>
      <c r="ABL70" s="136"/>
      <c r="ABM70" s="136"/>
      <c r="ABN70" s="136"/>
      <c r="ABO70" s="136"/>
      <c r="ABP70" s="136"/>
      <c r="ABQ70" s="136"/>
      <c r="ABR70" s="136"/>
      <c r="ABS70" s="136"/>
      <c r="ABT70" s="136"/>
      <c r="ABU70" s="136"/>
      <c r="ABV70" s="136"/>
      <c r="ABW70" s="136"/>
      <c r="ABX70" s="136"/>
      <c r="ABY70" s="136"/>
      <c r="ABZ70" s="136"/>
      <c r="ACA70" s="136"/>
      <c r="ACB70" s="136"/>
      <c r="ACC70" s="136"/>
      <c r="ACD70" s="136"/>
      <c r="ACE70" s="136"/>
      <c r="ACF70" s="136"/>
      <c r="ACG70" s="136"/>
      <c r="ACH70" s="136"/>
      <c r="ACI70" s="136"/>
      <c r="ACJ70" s="136"/>
      <c r="ACK70" s="136"/>
      <c r="ACL70" s="136"/>
      <c r="ACM70" s="136"/>
      <c r="ACN70" s="136"/>
      <c r="ACO70" s="136"/>
      <c r="ACP70" s="136"/>
      <c r="ACQ70" s="136"/>
      <c r="ACR70" s="136"/>
      <c r="ACS70" s="136"/>
      <c r="ACT70" s="136"/>
      <c r="ACU70" s="136"/>
      <c r="ACV70" s="136"/>
      <c r="ACW70" s="136"/>
      <c r="ACX70" s="136"/>
      <c r="ACY70" s="136"/>
      <c r="ACZ70" s="136"/>
      <c r="ADA70" s="136"/>
      <c r="ADB70" s="136"/>
      <c r="ADC70" s="136"/>
      <c r="ADD70" s="136"/>
      <c r="ADE70" s="136"/>
      <c r="ADF70" s="136"/>
      <c r="ADG70" s="136"/>
      <c r="ADH70" s="136"/>
      <c r="ADI70" s="136"/>
      <c r="ADJ70" s="136"/>
      <c r="ADK70" s="136"/>
      <c r="ADL70" s="136"/>
      <c r="ADM70" s="136"/>
      <c r="ADN70" s="136"/>
      <c r="ADO70" s="136"/>
      <c r="ADP70" s="136"/>
      <c r="ADQ70" s="136"/>
      <c r="ADR70" s="136"/>
      <c r="ADS70" s="136"/>
      <c r="ADT70" s="136"/>
      <c r="ADU70" s="136"/>
      <c r="ADV70" s="136"/>
      <c r="ADW70" s="136"/>
      <c r="ADX70" s="136"/>
      <c r="ADY70" s="136"/>
      <c r="ADZ70" s="136"/>
      <c r="AEA70" s="136"/>
      <c r="AEB70" s="136"/>
      <c r="AEC70" s="136"/>
      <c r="AED70" s="136"/>
      <c r="AEE70" s="136"/>
      <c r="AEF70" s="136"/>
      <c r="AEG70" s="136"/>
      <c r="AEH70" s="136"/>
      <c r="AEI70" s="136"/>
      <c r="AEJ70" s="136"/>
      <c r="AEK70" s="136"/>
      <c r="AEL70" s="136"/>
      <c r="AEM70" s="136"/>
      <c r="AEN70" s="136"/>
      <c r="AEO70" s="136"/>
      <c r="AEP70" s="136"/>
      <c r="AEQ70" s="136"/>
      <c r="AER70" s="136"/>
      <c r="AES70" s="136"/>
      <c r="AET70" s="136"/>
      <c r="AEU70" s="136"/>
      <c r="AEV70" s="136"/>
      <c r="AEW70" s="136"/>
      <c r="AEX70" s="136"/>
      <c r="AEY70" s="136"/>
      <c r="AEZ70" s="136"/>
      <c r="AFA70" s="136"/>
      <c r="AFB70" s="136"/>
      <c r="AFC70" s="136"/>
      <c r="AFD70" s="136"/>
      <c r="AFE70" s="136"/>
      <c r="AFF70" s="136"/>
      <c r="AFG70" s="136"/>
      <c r="AFH70" s="136"/>
      <c r="AFI70" s="136"/>
      <c r="AFJ70" s="136"/>
      <c r="AFK70" s="136"/>
      <c r="AFL70" s="136"/>
      <c r="AFM70" s="136"/>
      <c r="AFN70" s="136"/>
      <c r="AFO70" s="136"/>
      <c r="AFP70" s="136"/>
      <c r="AFQ70" s="136"/>
      <c r="AFR70" s="136"/>
      <c r="AFS70" s="136"/>
      <c r="AFT70" s="136"/>
      <c r="AFU70" s="136"/>
      <c r="AFV70" s="136"/>
      <c r="AFW70" s="136"/>
      <c r="AFX70" s="136"/>
      <c r="AFY70" s="136"/>
      <c r="AFZ70" s="136"/>
      <c r="AGA70" s="136"/>
      <c r="AGB70" s="136"/>
      <c r="AGC70" s="136"/>
      <c r="AGD70" s="136"/>
      <c r="AGE70" s="136"/>
      <c r="AGF70" s="136"/>
      <c r="AGG70" s="136"/>
      <c r="AGH70" s="136"/>
      <c r="AGI70" s="136"/>
      <c r="AGJ70" s="136"/>
      <c r="AGK70" s="136"/>
      <c r="AGL70" s="136"/>
      <c r="AGM70" s="136"/>
      <c r="AGN70" s="136"/>
      <c r="AGO70" s="136"/>
      <c r="AGP70" s="136"/>
      <c r="AGQ70" s="136"/>
      <c r="AGR70" s="136"/>
      <c r="AGS70" s="136"/>
      <c r="AGT70" s="136"/>
      <c r="AGU70" s="136"/>
      <c r="AGV70" s="136"/>
      <c r="AGW70" s="136"/>
      <c r="AGX70" s="136"/>
      <c r="AGY70" s="136"/>
      <c r="AGZ70" s="136"/>
      <c r="AHA70" s="136"/>
      <c r="AHB70" s="136"/>
      <c r="AHC70" s="136"/>
      <c r="AHD70" s="136"/>
      <c r="AHE70" s="136"/>
      <c r="AHF70" s="136"/>
      <c r="AHG70" s="136"/>
      <c r="AHH70" s="136"/>
      <c r="AHI70" s="136"/>
      <c r="AHJ70" s="136"/>
      <c r="AHK70" s="136"/>
      <c r="AHL70" s="136"/>
      <c r="AHM70" s="136"/>
      <c r="AHN70" s="136"/>
      <c r="AHO70" s="136"/>
      <c r="AHP70" s="136"/>
      <c r="AHQ70" s="136"/>
      <c r="AHR70" s="136"/>
      <c r="AHS70" s="136"/>
      <c r="AHT70" s="136"/>
      <c r="AHU70" s="136"/>
      <c r="AHV70" s="136"/>
      <c r="AHW70" s="136"/>
      <c r="AHX70" s="136"/>
      <c r="AHY70" s="136"/>
      <c r="AHZ70" s="136"/>
      <c r="AIA70" s="136"/>
      <c r="AIB70" s="136"/>
      <c r="AIC70" s="136"/>
      <c r="AID70" s="136"/>
      <c r="AIE70" s="136"/>
      <c r="AIF70" s="136"/>
      <c r="AIG70" s="136"/>
      <c r="AIH70" s="136"/>
      <c r="AII70" s="136"/>
      <c r="AIJ70" s="136"/>
      <c r="AIK70" s="136"/>
      <c r="AIL70" s="136"/>
      <c r="AIM70" s="136"/>
      <c r="AIN70" s="136"/>
      <c r="AIO70" s="136"/>
      <c r="AIP70" s="136"/>
      <c r="AIQ70" s="136"/>
      <c r="AIR70" s="136"/>
      <c r="AIS70" s="136"/>
      <c r="AIT70" s="136"/>
      <c r="AIU70" s="136"/>
      <c r="AIV70" s="136"/>
      <c r="AIW70" s="136"/>
      <c r="AIX70" s="136"/>
      <c r="AIY70" s="136"/>
      <c r="AIZ70" s="136"/>
      <c r="AJA70" s="136"/>
      <c r="AJB70" s="136"/>
      <c r="AJC70" s="136"/>
      <c r="AJD70" s="136"/>
      <c r="AJE70" s="136"/>
      <c r="AJF70" s="136"/>
      <c r="AJG70" s="136"/>
      <c r="AJH70" s="136"/>
      <c r="AJI70" s="136"/>
      <c r="AJJ70" s="136"/>
      <c r="AJK70" s="136"/>
      <c r="AJL70" s="136"/>
      <c r="AJM70" s="136"/>
      <c r="AJN70" s="136"/>
      <c r="AJO70" s="136"/>
      <c r="AJP70" s="136"/>
      <c r="AJQ70" s="136"/>
      <c r="AJR70" s="136"/>
      <c r="AJS70" s="136"/>
      <c r="AJT70" s="136"/>
      <c r="AJU70" s="136"/>
      <c r="AJV70" s="136"/>
      <c r="AJW70" s="136"/>
      <c r="AJX70" s="136"/>
      <c r="AJY70" s="136"/>
      <c r="AJZ70" s="136"/>
      <c r="AKA70" s="136"/>
      <c r="AKB70" s="136"/>
      <c r="AKC70" s="136"/>
      <c r="AKD70" s="136"/>
      <c r="AKE70" s="136"/>
      <c r="AKF70" s="136"/>
      <c r="AKG70" s="136"/>
      <c r="AKH70" s="136"/>
      <c r="AKI70" s="136"/>
      <c r="AKJ70" s="136"/>
      <c r="AKK70" s="136"/>
      <c r="AKL70" s="136"/>
      <c r="AKM70" s="136"/>
      <c r="AKN70" s="136"/>
      <c r="AKO70" s="136"/>
      <c r="AKP70" s="136"/>
      <c r="AKQ70" s="136"/>
      <c r="AKR70" s="136"/>
      <c r="AKS70" s="136"/>
      <c r="AKT70" s="136"/>
      <c r="AKU70" s="136"/>
      <c r="AKV70" s="136"/>
      <c r="AKW70" s="136"/>
      <c r="AKX70" s="136"/>
      <c r="AKY70" s="136"/>
      <c r="AKZ70" s="136"/>
      <c r="ALA70" s="136"/>
      <c r="ALB70" s="136"/>
      <c r="ALC70" s="136"/>
      <c r="ALD70" s="136"/>
      <c r="ALE70" s="136"/>
      <c r="ALF70" s="136"/>
      <c r="ALG70" s="136"/>
      <c r="ALH70" s="136"/>
      <c r="ALI70" s="136"/>
      <c r="ALJ70" s="136"/>
      <c r="ALK70" s="136"/>
      <c r="ALL70" s="136"/>
      <c r="ALM70" s="136"/>
      <c r="ALN70" s="136"/>
      <c r="ALO70" s="136"/>
      <c r="ALP70" s="136"/>
      <c r="ALQ70" s="136"/>
      <c r="ALR70" s="136"/>
      <c r="ALS70" s="136"/>
      <c r="ALT70" s="136"/>
      <c r="ALU70" s="136"/>
      <c r="ALV70" s="136"/>
      <c r="ALW70" s="136"/>
      <c r="ALX70" s="136"/>
      <c r="ALY70" s="136"/>
      <c r="ALZ70" s="136"/>
      <c r="AMA70" s="136"/>
      <c r="AMB70" s="136"/>
      <c r="AMC70" s="136"/>
      <c r="AMD70" s="136"/>
      <c r="AME70" s="136"/>
      <c r="AMF70" s="136"/>
      <c r="AMG70" s="136"/>
      <c r="AMH70" s="136"/>
      <c r="AMI70" s="136"/>
      <c r="AMJ70" s="136"/>
      <c r="AMK70" s="136"/>
      <c r="AML70" s="136"/>
      <c r="AMM70" s="136"/>
      <c r="AMN70" s="136"/>
      <c r="AMO70" s="136"/>
      <c r="AMP70" s="136"/>
      <c r="AMQ70" s="136"/>
      <c r="AMR70" s="136"/>
      <c r="AMS70" s="136"/>
      <c r="AMT70" s="136"/>
      <c r="AMU70" s="136"/>
      <c r="AMV70" s="136"/>
      <c r="AMW70" s="136"/>
      <c r="AMX70" s="136"/>
      <c r="AMY70" s="136"/>
      <c r="AMZ70" s="136"/>
      <c r="ANA70" s="136"/>
      <c r="ANB70" s="136"/>
      <c r="ANC70" s="136"/>
      <c r="AND70" s="136"/>
      <c r="ANE70" s="136"/>
      <c r="ANF70" s="136"/>
      <c r="ANG70" s="136"/>
      <c r="ANH70" s="136"/>
      <c r="ANI70" s="136"/>
      <c r="ANJ70" s="136"/>
      <c r="ANK70" s="136"/>
      <c r="ANL70" s="136"/>
      <c r="ANM70" s="136"/>
      <c r="ANN70" s="136"/>
      <c r="ANO70" s="136"/>
      <c r="ANP70" s="136"/>
      <c r="ANQ70" s="136"/>
      <c r="ANR70" s="136"/>
      <c r="ANS70" s="136"/>
      <c r="ANT70" s="136"/>
      <c r="ANU70" s="136"/>
      <c r="ANV70" s="136"/>
      <c r="ANW70" s="136"/>
      <c r="ANX70" s="136"/>
      <c r="ANY70" s="136"/>
      <c r="ANZ70" s="136"/>
      <c r="AOA70" s="136"/>
      <c r="AOB70" s="136"/>
      <c r="AOC70" s="136"/>
      <c r="AOD70" s="136"/>
      <c r="AOE70" s="136"/>
      <c r="AOF70" s="136"/>
      <c r="AOG70" s="136"/>
      <c r="AOH70" s="136"/>
      <c r="AOI70" s="136"/>
      <c r="AOJ70" s="136"/>
      <c r="AOK70" s="136"/>
      <c r="AOL70" s="136"/>
      <c r="AOM70" s="136"/>
      <c r="AON70" s="136"/>
      <c r="AOO70" s="136"/>
      <c r="AOP70" s="136"/>
      <c r="AOQ70" s="136"/>
      <c r="AOR70" s="136"/>
      <c r="AOS70" s="136"/>
      <c r="AOT70" s="136"/>
      <c r="AOU70" s="136"/>
      <c r="AOV70" s="136"/>
      <c r="AOW70" s="136"/>
      <c r="AOX70" s="136"/>
      <c r="AOY70" s="136"/>
      <c r="AOZ70" s="136"/>
      <c r="APA70" s="136"/>
      <c r="APB70" s="136"/>
      <c r="APC70" s="136"/>
      <c r="APD70" s="136"/>
      <c r="APE70" s="136"/>
      <c r="APF70" s="136"/>
      <c r="APG70" s="136"/>
      <c r="APH70" s="136"/>
      <c r="API70" s="136"/>
      <c r="APJ70" s="136"/>
      <c r="APK70" s="136"/>
      <c r="APL70" s="136"/>
      <c r="APM70" s="136"/>
      <c r="APN70" s="136"/>
      <c r="APO70" s="136"/>
      <c r="APP70" s="136"/>
      <c r="APQ70" s="136"/>
      <c r="APR70" s="136"/>
      <c r="APS70" s="136"/>
      <c r="APT70" s="136"/>
      <c r="APU70" s="136"/>
      <c r="APV70" s="136"/>
      <c r="APW70" s="136"/>
      <c r="APX70" s="136"/>
      <c r="APY70" s="136"/>
      <c r="APZ70" s="136"/>
      <c r="AQA70" s="136"/>
      <c r="AQB70" s="136"/>
      <c r="AQC70" s="136"/>
      <c r="AQD70" s="136"/>
      <c r="AQE70" s="136"/>
      <c r="AQF70" s="136"/>
      <c r="AQG70" s="136"/>
      <c r="AQH70" s="136"/>
      <c r="AQI70" s="136"/>
      <c r="AQJ70" s="136"/>
      <c r="AQK70" s="136"/>
      <c r="AQL70" s="136"/>
      <c r="AQM70" s="136"/>
      <c r="AQN70" s="136"/>
      <c r="AQO70" s="136"/>
      <c r="AQP70" s="136"/>
      <c r="AQQ70" s="136"/>
      <c r="AQR70" s="136"/>
      <c r="AQS70" s="136"/>
      <c r="AQT70" s="136"/>
      <c r="AQU70" s="136"/>
      <c r="AQV70" s="136"/>
      <c r="AQW70" s="136"/>
      <c r="AQX70" s="136"/>
      <c r="AQY70" s="136"/>
      <c r="AQZ70" s="136"/>
      <c r="ARA70" s="136"/>
      <c r="ARB70" s="136"/>
      <c r="ARC70" s="136"/>
      <c r="ARD70" s="136"/>
      <c r="ARE70" s="136"/>
      <c r="ARF70" s="136"/>
      <c r="ARG70" s="136"/>
      <c r="ARH70" s="136"/>
      <c r="ARI70" s="136"/>
      <c r="ARJ70" s="136"/>
      <c r="ARK70" s="136"/>
      <c r="ARL70" s="136"/>
      <c r="ARM70" s="136"/>
      <c r="ARN70" s="136"/>
      <c r="ARO70" s="136"/>
      <c r="ARP70" s="136"/>
      <c r="ARQ70" s="136"/>
      <c r="ARR70" s="136"/>
      <c r="ARS70" s="136"/>
      <c r="ART70" s="136"/>
      <c r="ARU70" s="136"/>
      <c r="ARV70" s="136"/>
      <c r="ARW70" s="136"/>
      <c r="ARX70" s="136"/>
      <c r="ARY70" s="136"/>
      <c r="ARZ70" s="136"/>
      <c r="ASA70" s="136"/>
      <c r="ASB70" s="136"/>
      <c r="ASC70" s="136"/>
      <c r="ASD70" s="136"/>
      <c r="ASE70" s="136"/>
      <c r="ASF70" s="136"/>
      <c r="ASG70" s="136"/>
      <c r="ASH70" s="136"/>
      <c r="ASI70" s="136"/>
      <c r="ASJ70" s="136"/>
      <c r="ASK70" s="136"/>
      <c r="ASL70" s="136"/>
      <c r="ASM70" s="136"/>
      <c r="ASN70" s="136"/>
      <c r="ASO70" s="136"/>
      <c r="ASP70" s="136"/>
      <c r="ASQ70" s="136"/>
      <c r="ASR70" s="136"/>
      <c r="ASS70" s="136"/>
      <c r="AST70" s="136"/>
      <c r="ASU70" s="136"/>
      <c r="ASV70" s="136"/>
      <c r="ASW70" s="136"/>
      <c r="ASX70" s="136"/>
      <c r="ASY70" s="136"/>
      <c r="ASZ70" s="136"/>
      <c r="ATA70" s="136"/>
      <c r="ATB70" s="136"/>
      <c r="ATC70" s="136"/>
      <c r="ATD70" s="136"/>
      <c r="ATE70" s="136"/>
      <c r="ATF70" s="136"/>
      <c r="ATG70" s="136"/>
      <c r="ATH70" s="136"/>
      <c r="ATI70" s="136"/>
      <c r="ATJ70" s="136"/>
      <c r="ATK70" s="136"/>
      <c r="ATL70" s="136"/>
      <c r="ATM70" s="136"/>
      <c r="ATN70" s="136"/>
      <c r="ATO70" s="136"/>
      <c r="ATP70" s="136"/>
      <c r="ATQ70" s="136"/>
      <c r="ATR70" s="136"/>
      <c r="ATS70" s="136"/>
      <c r="ATT70" s="136"/>
      <c r="ATU70" s="136"/>
      <c r="ATV70" s="136"/>
      <c r="ATW70" s="136"/>
      <c r="ATX70" s="136"/>
      <c r="ATY70" s="136"/>
      <c r="ATZ70" s="136"/>
      <c r="AUA70" s="136"/>
      <c r="AUB70" s="136"/>
      <c r="AUC70" s="136"/>
      <c r="AUD70" s="136"/>
      <c r="AUE70" s="136"/>
      <c r="AUF70" s="136"/>
      <c r="AUG70" s="136"/>
      <c r="AUH70" s="136"/>
      <c r="AUI70" s="136"/>
      <c r="AUJ70" s="136"/>
      <c r="AUK70" s="136"/>
      <c r="AUL70" s="136"/>
      <c r="AUM70" s="136"/>
      <c r="AUN70" s="136"/>
      <c r="AUO70" s="136"/>
      <c r="AUP70" s="136"/>
      <c r="AUQ70" s="136"/>
      <c r="AUR70" s="136"/>
      <c r="AUS70" s="136"/>
      <c r="AUT70" s="136"/>
      <c r="AUU70" s="136"/>
      <c r="AUV70" s="136"/>
      <c r="AUW70" s="136"/>
      <c r="AUX70" s="136"/>
      <c r="AUY70" s="136"/>
      <c r="AUZ70" s="136"/>
      <c r="AVA70" s="136"/>
      <c r="AVB70" s="136"/>
      <c r="AVC70" s="136"/>
      <c r="AVD70" s="136"/>
      <c r="AVE70" s="136"/>
      <c r="AVF70" s="136"/>
      <c r="AVG70" s="136"/>
      <c r="AVH70" s="136"/>
      <c r="AVI70" s="136"/>
      <c r="AVJ70" s="136"/>
      <c r="AVK70" s="136"/>
      <c r="AVL70" s="136"/>
      <c r="AVM70" s="136"/>
      <c r="AVN70" s="136"/>
      <c r="AVO70" s="136"/>
      <c r="AVP70" s="136"/>
      <c r="AVQ70" s="136"/>
      <c r="AVR70" s="136"/>
      <c r="AVS70" s="136"/>
      <c r="AVT70" s="136"/>
      <c r="AVU70" s="136"/>
      <c r="AVV70" s="136"/>
      <c r="AVW70" s="136"/>
      <c r="AVX70" s="136"/>
      <c r="AVY70" s="136"/>
      <c r="AVZ70" s="136"/>
      <c r="AWA70" s="136"/>
      <c r="AWB70" s="136"/>
      <c r="AWC70" s="136"/>
      <c r="AWD70" s="136"/>
      <c r="AWE70" s="136"/>
      <c r="AWF70" s="136"/>
      <c r="AWG70" s="136"/>
      <c r="AWH70" s="136"/>
      <c r="AWI70" s="136"/>
      <c r="AWJ70" s="136"/>
      <c r="AWK70" s="136"/>
      <c r="AWL70" s="136"/>
      <c r="AWM70" s="136"/>
      <c r="AWN70" s="136"/>
      <c r="AWO70" s="136"/>
      <c r="AWP70" s="136"/>
      <c r="AWQ70" s="136"/>
      <c r="AWR70" s="136"/>
      <c r="AWS70" s="136"/>
      <c r="AWT70" s="136"/>
      <c r="AWU70" s="136"/>
      <c r="AWV70" s="136"/>
      <c r="AWW70" s="136"/>
      <c r="AWX70" s="136"/>
      <c r="AWY70" s="136"/>
      <c r="AWZ70" s="136"/>
      <c r="AXA70" s="136"/>
      <c r="AXB70" s="136"/>
      <c r="AXC70" s="136"/>
      <c r="AXD70" s="136"/>
      <c r="AXE70" s="136"/>
      <c r="AXF70" s="136"/>
      <c r="AXG70" s="136"/>
      <c r="AXH70" s="136"/>
      <c r="AXI70" s="136"/>
      <c r="AXJ70" s="136"/>
      <c r="AXK70" s="136"/>
      <c r="AXL70" s="136"/>
      <c r="AXM70" s="136"/>
      <c r="AXN70" s="136"/>
      <c r="AXO70" s="136"/>
      <c r="AXP70" s="136"/>
      <c r="AXQ70" s="136"/>
      <c r="AXR70" s="136"/>
      <c r="AXS70" s="136"/>
      <c r="AXT70" s="136"/>
      <c r="AXU70" s="136"/>
      <c r="AXV70" s="136"/>
      <c r="AXW70" s="136"/>
      <c r="AXX70" s="136"/>
      <c r="AXY70" s="136"/>
      <c r="AXZ70" s="136"/>
      <c r="AYA70" s="136"/>
      <c r="AYB70" s="136"/>
      <c r="AYC70" s="136"/>
      <c r="AYD70" s="136"/>
      <c r="AYE70" s="136"/>
      <c r="AYF70" s="136"/>
      <c r="AYG70" s="136"/>
      <c r="AYH70" s="136"/>
      <c r="AYI70" s="136"/>
      <c r="AYJ70" s="136"/>
      <c r="AYK70" s="136"/>
      <c r="AYL70" s="136"/>
      <c r="AYM70" s="136"/>
      <c r="AYN70" s="136"/>
      <c r="AYO70" s="136"/>
      <c r="AYP70" s="136"/>
      <c r="AYQ70" s="136"/>
      <c r="AYR70" s="136"/>
      <c r="AYS70" s="136"/>
      <c r="AYT70" s="136"/>
      <c r="AYU70" s="136"/>
      <c r="AYV70" s="136"/>
      <c r="AYW70" s="136"/>
      <c r="AYX70" s="136"/>
      <c r="AYY70" s="136"/>
      <c r="AYZ70" s="136"/>
      <c r="AZA70" s="136"/>
      <c r="AZB70" s="136"/>
      <c r="AZC70" s="136"/>
      <c r="AZD70" s="136"/>
      <c r="AZE70" s="136"/>
      <c r="AZF70" s="136"/>
      <c r="AZG70" s="136"/>
      <c r="AZH70" s="136"/>
      <c r="AZI70" s="136"/>
      <c r="AZJ70" s="136"/>
      <c r="AZK70" s="136"/>
      <c r="AZL70" s="136"/>
      <c r="AZM70" s="136"/>
      <c r="AZN70" s="136"/>
      <c r="AZO70" s="136"/>
      <c r="AZP70" s="136"/>
      <c r="AZQ70" s="136"/>
      <c r="AZR70" s="136"/>
      <c r="AZS70" s="136"/>
      <c r="AZT70" s="136"/>
      <c r="AZU70" s="136"/>
      <c r="AZV70" s="136"/>
      <c r="AZW70" s="136"/>
      <c r="AZX70" s="136"/>
      <c r="AZY70" s="136"/>
      <c r="AZZ70" s="136"/>
      <c r="BAA70" s="136"/>
      <c r="BAB70" s="136"/>
      <c r="BAC70" s="136"/>
      <c r="BAD70" s="136"/>
      <c r="BAE70" s="136"/>
      <c r="BAF70" s="136"/>
      <c r="BAG70" s="136"/>
      <c r="BAH70" s="136"/>
      <c r="BAI70" s="136"/>
      <c r="BAJ70" s="136"/>
      <c r="BAK70" s="136"/>
      <c r="BAL70" s="136"/>
      <c r="BAM70" s="136"/>
      <c r="BAN70" s="136"/>
      <c r="BAO70" s="136"/>
      <c r="BAP70" s="136"/>
      <c r="BAQ70" s="136"/>
      <c r="BAR70" s="136"/>
      <c r="BAS70" s="136"/>
      <c r="BAT70" s="136"/>
      <c r="BAU70" s="136"/>
      <c r="BAV70" s="136"/>
      <c r="BAW70" s="136"/>
      <c r="BAX70" s="136"/>
      <c r="BAY70" s="136"/>
      <c r="BAZ70" s="136"/>
      <c r="BBA70" s="136"/>
      <c r="BBB70" s="136"/>
      <c r="BBC70" s="136"/>
      <c r="BBD70" s="136"/>
      <c r="BBE70" s="136"/>
      <c r="BBF70" s="136"/>
      <c r="BBG70" s="136"/>
      <c r="BBH70" s="136"/>
      <c r="BBI70" s="136"/>
      <c r="BBJ70" s="136"/>
      <c r="BBK70" s="136"/>
      <c r="BBL70" s="136"/>
      <c r="BBM70" s="136"/>
      <c r="BBN70" s="136"/>
      <c r="BBO70" s="136"/>
      <c r="BBP70" s="136"/>
      <c r="BBQ70" s="136"/>
      <c r="BBR70" s="136"/>
      <c r="BBS70" s="136"/>
      <c r="BBT70" s="136"/>
      <c r="BBU70" s="136"/>
      <c r="BBV70" s="136"/>
      <c r="BBW70" s="136"/>
      <c r="BBX70" s="136"/>
      <c r="BBY70" s="136"/>
      <c r="BBZ70" s="136"/>
      <c r="BCA70" s="136"/>
      <c r="BCB70" s="136"/>
      <c r="BCC70" s="136"/>
      <c r="BCD70" s="136"/>
      <c r="BCE70" s="136"/>
      <c r="BCF70" s="136"/>
      <c r="BCG70" s="136"/>
      <c r="BCH70" s="136"/>
      <c r="BCI70" s="136"/>
      <c r="BCJ70" s="136"/>
      <c r="BCK70" s="136"/>
      <c r="BCL70" s="136"/>
      <c r="BCM70" s="136"/>
      <c r="BCN70" s="136"/>
      <c r="BCO70" s="136"/>
      <c r="BCP70" s="136"/>
      <c r="BCQ70" s="136"/>
      <c r="BCR70" s="136"/>
      <c r="BCS70" s="136"/>
      <c r="BCT70" s="136"/>
      <c r="BCU70" s="136"/>
      <c r="BCV70" s="136"/>
      <c r="BCW70" s="136"/>
      <c r="BCX70" s="136"/>
      <c r="BCY70" s="136"/>
      <c r="BCZ70" s="136"/>
      <c r="BDA70" s="136"/>
      <c r="BDB70" s="136"/>
      <c r="BDC70" s="136"/>
      <c r="BDD70" s="136"/>
      <c r="BDE70" s="136"/>
      <c r="BDF70" s="136"/>
      <c r="BDG70" s="136"/>
      <c r="BDH70" s="136"/>
      <c r="BDI70" s="136"/>
      <c r="BDJ70" s="136"/>
      <c r="BDK70" s="136"/>
      <c r="BDL70" s="136"/>
      <c r="BDM70" s="136"/>
      <c r="BDN70" s="136"/>
      <c r="BDO70" s="136"/>
      <c r="BDP70" s="136"/>
      <c r="BDQ70" s="136"/>
      <c r="BDR70" s="136"/>
      <c r="BDS70" s="136"/>
      <c r="BDT70" s="136"/>
      <c r="BDU70" s="136"/>
      <c r="BDV70" s="136"/>
      <c r="BDW70" s="136"/>
      <c r="BDX70" s="136"/>
      <c r="BDY70" s="136"/>
      <c r="BDZ70" s="136"/>
      <c r="BEA70" s="136"/>
      <c r="BEB70" s="136"/>
      <c r="BEC70" s="136"/>
      <c r="BED70" s="136"/>
      <c r="BEE70" s="136"/>
      <c r="BEF70" s="136"/>
      <c r="BEG70" s="136"/>
      <c r="BEH70" s="136"/>
      <c r="BEI70" s="136"/>
      <c r="BEJ70" s="136"/>
      <c r="BEK70" s="136"/>
      <c r="BEL70" s="136"/>
      <c r="BEM70" s="136"/>
      <c r="BEN70" s="136"/>
      <c r="BEO70" s="136"/>
      <c r="BEP70" s="136"/>
      <c r="BEQ70" s="136"/>
      <c r="BER70" s="136"/>
      <c r="BES70" s="136"/>
      <c r="BET70" s="136"/>
      <c r="BEU70" s="136"/>
      <c r="BEV70" s="136"/>
      <c r="BEW70" s="136"/>
      <c r="BEX70" s="136"/>
      <c r="BEY70" s="136"/>
      <c r="BEZ70" s="136"/>
      <c r="BFA70" s="136"/>
      <c r="BFB70" s="136"/>
      <c r="BFC70" s="136"/>
      <c r="BFD70" s="136"/>
      <c r="BFE70" s="136"/>
      <c r="BFF70" s="136"/>
      <c r="BFG70" s="136"/>
      <c r="BFH70" s="136"/>
      <c r="BFI70" s="136"/>
      <c r="BFJ70" s="136"/>
      <c r="BFK70" s="136"/>
      <c r="BFL70" s="136"/>
      <c r="BFM70" s="136"/>
      <c r="BFN70" s="136"/>
      <c r="BFO70" s="136"/>
      <c r="BFP70" s="136"/>
      <c r="BFQ70" s="136"/>
      <c r="BFR70" s="136"/>
      <c r="BFS70" s="136"/>
      <c r="BFT70" s="136"/>
      <c r="BFU70" s="136"/>
      <c r="BFV70" s="136"/>
      <c r="BFW70" s="136"/>
      <c r="BFX70" s="136"/>
      <c r="BFY70" s="136"/>
      <c r="BFZ70" s="136"/>
      <c r="BGA70" s="136"/>
      <c r="BGB70" s="136"/>
      <c r="BGC70" s="136"/>
      <c r="BGD70" s="136"/>
      <c r="BGE70" s="136"/>
      <c r="BGF70" s="136"/>
      <c r="BGG70" s="136"/>
      <c r="BGH70" s="136"/>
      <c r="BGI70" s="136"/>
      <c r="BGJ70" s="136"/>
      <c r="BGK70" s="136"/>
      <c r="BGL70" s="136"/>
      <c r="BGM70" s="136"/>
      <c r="BGN70" s="136"/>
      <c r="BGO70" s="136"/>
      <c r="BGP70" s="136"/>
      <c r="BGQ70" s="136"/>
      <c r="BGR70" s="136"/>
      <c r="BGS70" s="136"/>
      <c r="BGT70" s="136"/>
      <c r="BGU70" s="136"/>
      <c r="BGV70" s="136"/>
      <c r="BGW70" s="136"/>
      <c r="BGX70" s="136"/>
      <c r="BGY70" s="136"/>
      <c r="BGZ70" s="136"/>
      <c r="BHA70" s="136"/>
      <c r="BHB70" s="136"/>
      <c r="BHC70" s="136"/>
      <c r="BHD70" s="136"/>
      <c r="BHE70" s="136"/>
      <c r="BHF70" s="136"/>
      <c r="BHG70" s="136"/>
      <c r="BHH70" s="136"/>
      <c r="BHI70" s="136"/>
      <c r="BHJ70" s="136"/>
      <c r="BHK70" s="136"/>
      <c r="BHL70" s="136"/>
      <c r="BHM70" s="136"/>
      <c r="BHN70" s="136"/>
      <c r="BHO70" s="136"/>
      <c r="BHP70" s="136"/>
      <c r="BHQ70" s="136"/>
      <c r="BHR70" s="136"/>
      <c r="BHS70" s="136"/>
      <c r="BHT70" s="136"/>
      <c r="BHU70" s="136"/>
      <c r="BHV70" s="136"/>
      <c r="BHW70" s="136"/>
      <c r="BHX70" s="136"/>
      <c r="BHY70" s="136"/>
      <c r="BHZ70" s="136"/>
      <c r="BIA70" s="136"/>
      <c r="BIB70" s="136"/>
      <c r="BIC70" s="136"/>
      <c r="BID70" s="136"/>
      <c r="BIE70" s="136"/>
      <c r="BIF70" s="136"/>
      <c r="BIG70" s="136"/>
      <c r="BIH70" s="136"/>
      <c r="BII70" s="136"/>
      <c r="BIJ70" s="136"/>
      <c r="BIK70" s="136"/>
      <c r="BIL70" s="136"/>
      <c r="BIM70" s="136"/>
      <c r="BIN70" s="136"/>
      <c r="BIO70" s="136"/>
      <c r="BIP70" s="136"/>
      <c r="BIQ70" s="136"/>
      <c r="BIR70" s="136"/>
      <c r="BIS70" s="136"/>
      <c r="BIT70" s="136"/>
      <c r="BIU70" s="136"/>
      <c r="BIV70" s="136"/>
      <c r="BIW70" s="136"/>
      <c r="BIX70" s="136"/>
      <c r="BIY70" s="136"/>
      <c r="BIZ70" s="136"/>
      <c r="BJA70" s="136"/>
      <c r="BJB70" s="136"/>
      <c r="BJC70" s="136"/>
      <c r="BJD70" s="136"/>
      <c r="BJE70" s="136"/>
      <c r="BJF70" s="136"/>
      <c r="BJG70" s="136"/>
      <c r="BJH70" s="136"/>
      <c r="BJI70" s="136"/>
      <c r="BJJ70" s="136"/>
      <c r="BJK70" s="136"/>
      <c r="BJL70" s="136"/>
      <c r="BJM70" s="136"/>
      <c r="BJN70" s="136"/>
      <c r="BJO70" s="136"/>
      <c r="BJP70" s="136"/>
      <c r="BJQ70" s="136"/>
      <c r="BJR70" s="136"/>
      <c r="BJS70" s="136"/>
      <c r="BJT70" s="136"/>
      <c r="BJU70" s="136"/>
      <c r="BJV70" s="136"/>
      <c r="BJW70" s="136"/>
      <c r="BJX70" s="136"/>
      <c r="BJY70" s="136"/>
      <c r="BJZ70" s="136"/>
      <c r="BKA70" s="136"/>
      <c r="BKB70" s="136"/>
      <c r="BKC70" s="136"/>
      <c r="BKD70" s="136"/>
      <c r="BKE70" s="136"/>
      <c r="BKF70" s="136"/>
      <c r="BKG70" s="136"/>
      <c r="BKH70" s="136"/>
      <c r="BKI70" s="136"/>
      <c r="BKJ70" s="136"/>
      <c r="BKK70" s="136"/>
      <c r="BKL70" s="136"/>
      <c r="BKM70" s="136"/>
      <c r="BKN70" s="136"/>
      <c r="BKO70" s="136"/>
      <c r="BKP70" s="136"/>
      <c r="BKQ70" s="136"/>
      <c r="BKR70" s="136"/>
      <c r="BKS70" s="136"/>
      <c r="BKT70" s="136"/>
      <c r="BKU70" s="136"/>
      <c r="BKV70" s="136"/>
      <c r="BKW70" s="136"/>
      <c r="BKX70" s="136"/>
      <c r="BKY70" s="136"/>
      <c r="BKZ70" s="136"/>
      <c r="BLA70" s="136"/>
      <c r="BLB70" s="136"/>
      <c r="BLC70" s="136"/>
      <c r="BLD70" s="136"/>
      <c r="BLE70" s="136"/>
      <c r="BLF70" s="136"/>
      <c r="BLG70" s="136"/>
      <c r="BLH70" s="136"/>
      <c r="BLI70" s="136"/>
      <c r="BLJ70" s="136"/>
      <c r="BLK70" s="136"/>
      <c r="BLL70" s="136"/>
      <c r="BLM70" s="136"/>
      <c r="BLN70" s="136"/>
      <c r="BLO70" s="136"/>
      <c r="BLP70" s="136"/>
      <c r="BLQ70" s="136"/>
      <c r="BLR70" s="136"/>
      <c r="BLS70" s="136"/>
      <c r="BLT70" s="136"/>
      <c r="BLU70" s="136"/>
      <c r="BLV70" s="136"/>
      <c r="BLW70" s="136"/>
      <c r="BLX70" s="136"/>
      <c r="BLY70" s="136"/>
      <c r="BLZ70" s="136"/>
      <c r="BMA70" s="136"/>
      <c r="BMB70" s="136"/>
      <c r="BMC70" s="136"/>
      <c r="BMD70" s="136"/>
      <c r="BME70" s="136"/>
      <c r="BMF70" s="136"/>
      <c r="BMG70" s="136"/>
      <c r="BMH70" s="136"/>
      <c r="BMI70" s="136"/>
      <c r="BMJ70" s="136"/>
      <c r="BMK70" s="136"/>
      <c r="BML70" s="136"/>
      <c r="BMM70" s="136"/>
      <c r="BMN70" s="136"/>
      <c r="BMO70" s="136"/>
      <c r="BMP70" s="136"/>
      <c r="BMQ70" s="136"/>
      <c r="BMR70" s="136"/>
      <c r="BMS70" s="136"/>
      <c r="BMT70" s="136"/>
      <c r="BMU70" s="136"/>
      <c r="BMV70" s="136"/>
      <c r="BMW70" s="136"/>
      <c r="BMX70" s="136"/>
      <c r="BMY70" s="136"/>
      <c r="BMZ70" s="136"/>
      <c r="BNA70" s="136"/>
      <c r="BNB70" s="136"/>
      <c r="BNC70" s="136"/>
      <c r="BND70" s="136"/>
      <c r="BNE70" s="136"/>
      <c r="BNF70" s="136"/>
      <c r="BNG70" s="136"/>
      <c r="BNH70" s="136"/>
      <c r="BNI70" s="136"/>
      <c r="BNJ70" s="136"/>
      <c r="BNK70" s="136"/>
      <c r="BNL70" s="136"/>
      <c r="BNM70" s="136"/>
      <c r="BNN70" s="136"/>
      <c r="BNO70" s="136"/>
      <c r="BNP70" s="136"/>
      <c r="BNQ70" s="136"/>
      <c r="BNR70" s="136"/>
      <c r="BNS70" s="136"/>
      <c r="BNT70" s="136"/>
      <c r="BNU70" s="136"/>
      <c r="BNV70" s="136"/>
      <c r="BNW70" s="136"/>
      <c r="BNX70" s="136"/>
      <c r="BNY70" s="136"/>
      <c r="BNZ70" s="136"/>
      <c r="BOA70" s="136"/>
      <c r="BOB70" s="136"/>
      <c r="BOC70" s="136"/>
      <c r="BOD70" s="136"/>
      <c r="BOE70" s="136"/>
      <c r="BOF70" s="136"/>
      <c r="BOG70" s="136"/>
      <c r="BOH70" s="136"/>
      <c r="BOI70" s="136"/>
      <c r="BOJ70" s="136"/>
      <c r="BOK70" s="136"/>
      <c r="BOL70" s="136"/>
      <c r="BOM70" s="136"/>
      <c r="BON70" s="136"/>
      <c r="BOO70" s="136"/>
      <c r="BOP70" s="136"/>
      <c r="BOQ70" s="136"/>
      <c r="BOR70" s="136"/>
      <c r="BOS70" s="136"/>
      <c r="BOT70" s="136"/>
      <c r="BOU70" s="136"/>
      <c r="BOV70" s="136"/>
      <c r="BOW70" s="136"/>
      <c r="BOX70" s="136"/>
      <c r="BOY70" s="136"/>
      <c r="BOZ70" s="136"/>
      <c r="BPA70" s="136"/>
      <c r="BPB70" s="136"/>
      <c r="BPC70" s="136"/>
      <c r="BPD70" s="136"/>
      <c r="BPE70" s="136"/>
      <c r="BPF70" s="136"/>
      <c r="BPG70" s="136"/>
      <c r="BPH70" s="136"/>
      <c r="BPI70" s="136"/>
      <c r="BPJ70" s="136"/>
      <c r="BPK70" s="136"/>
      <c r="BPL70" s="136"/>
      <c r="BPM70" s="136"/>
      <c r="BPN70" s="136"/>
      <c r="BPO70" s="136"/>
      <c r="BPP70" s="136"/>
      <c r="BPQ70" s="136"/>
      <c r="BPR70" s="136"/>
      <c r="BPS70" s="136"/>
      <c r="BPT70" s="136"/>
      <c r="BPU70" s="136"/>
      <c r="BPV70" s="136"/>
      <c r="BPW70" s="136"/>
      <c r="BPX70" s="136"/>
      <c r="BPY70" s="136"/>
      <c r="BPZ70" s="136"/>
      <c r="BQA70" s="136"/>
      <c r="BQB70" s="136"/>
      <c r="BQC70" s="136"/>
      <c r="BQD70" s="136"/>
      <c r="BQE70" s="136"/>
      <c r="BQF70" s="136"/>
      <c r="BQG70" s="136"/>
      <c r="BQH70" s="136"/>
      <c r="BQI70" s="136"/>
      <c r="BQJ70" s="136"/>
      <c r="BQK70" s="136"/>
      <c r="BQL70" s="136"/>
      <c r="BQM70" s="136"/>
      <c r="BQN70" s="136"/>
      <c r="BQO70" s="136"/>
      <c r="BQP70" s="136"/>
      <c r="BQQ70" s="136"/>
      <c r="BQR70" s="136"/>
      <c r="BQS70" s="136"/>
      <c r="BQT70" s="136"/>
      <c r="BQU70" s="136"/>
      <c r="BQV70" s="136"/>
      <c r="BQW70" s="136"/>
      <c r="BQX70" s="136"/>
      <c r="BQY70" s="136"/>
      <c r="BQZ70" s="136"/>
      <c r="BRA70" s="136"/>
      <c r="BRB70" s="136"/>
      <c r="BRC70" s="136"/>
      <c r="BRD70" s="136"/>
      <c r="BRE70" s="136"/>
      <c r="BRF70" s="136"/>
      <c r="BRG70" s="136"/>
      <c r="BRH70" s="136"/>
      <c r="BRI70" s="136"/>
      <c r="BRJ70" s="136"/>
      <c r="BRK70" s="136"/>
      <c r="BRL70" s="136"/>
      <c r="BRM70" s="136"/>
      <c r="BRN70" s="136"/>
      <c r="BRO70" s="136"/>
      <c r="BRP70" s="136"/>
      <c r="BRQ70" s="136"/>
      <c r="BRR70" s="136"/>
      <c r="BRS70" s="136"/>
      <c r="BRT70" s="136"/>
      <c r="BRU70" s="136"/>
      <c r="BRV70" s="136"/>
      <c r="BRW70" s="136"/>
      <c r="BRX70" s="136"/>
      <c r="BRY70" s="136"/>
      <c r="BRZ70" s="136"/>
      <c r="BSA70" s="136"/>
      <c r="BSB70" s="136"/>
      <c r="BSC70" s="136"/>
      <c r="BSD70" s="136"/>
      <c r="BSE70" s="136"/>
      <c r="BSF70" s="136"/>
      <c r="BSG70" s="136"/>
      <c r="BSH70" s="136"/>
      <c r="BSI70" s="136"/>
      <c r="BSJ70" s="136"/>
      <c r="BSK70" s="136"/>
      <c r="BSL70" s="136"/>
      <c r="BSM70" s="136"/>
      <c r="BSN70" s="136"/>
      <c r="BSO70" s="136"/>
      <c r="BSP70" s="136"/>
      <c r="BSQ70" s="136"/>
      <c r="BSR70" s="136"/>
      <c r="BSS70" s="136"/>
      <c r="BST70" s="136"/>
      <c r="BSU70" s="136"/>
      <c r="BSV70" s="136"/>
      <c r="BSW70" s="136"/>
      <c r="BSX70" s="136"/>
      <c r="BSY70" s="136"/>
      <c r="BSZ70" s="136"/>
      <c r="BTA70" s="136"/>
      <c r="BTB70" s="136"/>
      <c r="BTC70" s="136"/>
      <c r="BTD70" s="136"/>
      <c r="BTE70" s="136"/>
      <c r="BTF70" s="136"/>
      <c r="BTG70" s="136"/>
      <c r="BTH70" s="136"/>
      <c r="BTI70" s="136"/>
      <c r="BTJ70" s="136"/>
      <c r="BTK70" s="136"/>
      <c r="BTL70" s="136"/>
      <c r="BTM70" s="136"/>
      <c r="BTN70" s="136"/>
      <c r="BTO70" s="136"/>
      <c r="BTP70" s="136"/>
      <c r="BTQ70" s="136"/>
      <c r="BTR70" s="136"/>
      <c r="BTS70" s="136"/>
      <c r="BTT70" s="136"/>
      <c r="BTU70" s="136"/>
      <c r="BTV70" s="136"/>
      <c r="BTW70" s="136"/>
      <c r="BTX70" s="136"/>
      <c r="BTY70" s="136"/>
      <c r="BTZ70" s="136"/>
      <c r="BUA70" s="136"/>
      <c r="BUB70" s="136"/>
      <c r="BUC70" s="136"/>
      <c r="BUD70" s="136"/>
      <c r="BUE70" s="136"/>
      <c r="BUF70" s="136"/>
      <c r="BUG70" s="136"/>
      <c r="BUH70" s="136"/>
      <c r="BUI70" s="136"/>
      <c r="BUJ70" s="136"/>
      <c r="BUK70" s="136"/>
      <c r="BUL70" s="136"/>
      <c r="BUM70" s="136"/>
      <c r="BUN70" s="136"/>
      <c r="BUO70" s="136"/>
      <c r="BUP70" s="136"/>
      <c r="BUQ70" s="136"/>
      <c r="BUR70" s="136"/>
      <c r="BUS70" s="136"/>
      <c r="BUT70" s="136"/>
      <c r="BUU70" s="136"/>
      <c r="BUV70" s="136"/>
      <c r="BUW70" s="136"/>
      <c r="BUX70" s="136"/>
      <c r="BUY70" s="136"/>
      <c r="BUZ70" s="136"/>
      <c r="BVA70" s="136"/>
      <c r="BVB70" s="136"/>
      <c r="BVC70" s="136"/>
      <c r="BVD70" s="136"/>
      <c r="BVE70" s="136"/>
      <c r="BVF70" s="136"/>
      <c r="BVG70" s="136"/>
      <c r="BVH70" s="136"/>
      <c r="BVI70" s="136"/>
      <c r="BVJ70" s="136"/>
      <c r="BVK70" s="136"/>
      <c r="BVL70" s="136"/>
      <c r="BVM70" s="136"/>
      <c r="BVN70" s="136"/>
      <c r="BVO70" s="136"/>
      <c r="BVP70" s="136"/>
      <c r="BVQ70" s="136"/>
      <c r="BVR70" s="136"/>
      <c r="BVS70" s="136"/>
      <c r="BVT70" s="136"/>
      <c r="BVU70" s="136"/>
      <c r="BVV70" s="136"/>
      <c r="BVW70" s="136"/>
      <c r="BVX70" s="136"/>
      <c r="BVY70" s="136"/>
      <c r="BVZ70" s="136"/>
      <c r="BWA70" s="136"/>
      <c r="BWB70" s="136"/>
      <c r="BWC70" s="136"/>
      <c r="BWD70" s="136"/>
      <c r="BWE70" s="136"/>
      <c r="BWF70" s="136"/>
      <c r="BWG70" s="136"/>
      <c r="BWH70" s="136"/>
      <c r="BWI70" s="136"/>
      <c r="BWJ70" s="136"/>
      <c r="BWK70" s="136"/>
      <c r="BWL70" s="136"/>
      <c r="BWM70" s="136"/>
      <c r="BWN70" s="136"/>
      <c r="BWO70" s="136"/>
      <c r="BWP70" s="136"/>
      <c r="BWQ70" s="136"/>
      <c r="BWR70" s="136"/>
      <c r="BWS70" s="136"/>
      <c r="BWT70" s="136"/>
      <c r="BWU70" s="136"/>
      <c r="BWV70" s="136"/>
      <c r="BWW70" s="136"/>
      <c r="BWX70" s="136"/>
      <c r="BWY70" s="136"/>
      <c r="BWZ70" s="136"/>
      <c r="BXA70" s="136"/>
      <c r="BXB70" s="136"/>
      <c r="BXC70" s="136"/>
      <c r="BXD70" s="136"/>
      <c r="BXE70" s="136"/>
      <c r="BXF70" s="136"/>
      <c r="BXG70" s="136"/>
      <c r="BXH70" s="136"/>
      <c r="BXI70" s="136"/>
      <c r="BXJ70" s="136"/>
      <c r="BXK70" s="136"/>
      <c r="BXL70" s="136"/>
      <c r="BXM70" s="136"/>
      <c r="BXN70" s="136"/>
      <c r="BXO70" s="136"/>
      <c r="BXP70" s="136"/>
      <c r="BXQ70" s="136"/>
      <c r="BXR70" s="136"/>
      <c r="BXS70" s="136"/>
      <c r="BXT70" s="136"/>
      <c r="BXU70" s="136"/>
      <c r="BXV70" s="136"/>
      <c r="BXW70" s="136"/>
      <c r="BXX70" s="136"/>
      <c r="BXY70" s="136"/>
      <c r="BXZ70" s="136"/>
      <c r="BYA70" s="136"/>
      <c r="BYB70" s="136"/>
      <c r="BYC70" s="136"/>
      <c r="BYD70" s="136"/>
      <c r="BYE70" s="136"/>
      <c r="BYF70" s="136"/>
      <c r="BYG70" s="136"/>
      <c r="BYH70" s="136"/>
      <c r="BYI70" s="136"/>
      <c r="BYJ70" s="136"/>
      <c r="BYK70" s="136"/>
      <c r="BYL70" s="136"/>
      <c r="BYM70" s="136"/>
      <c r="BYN70" s="136"/>
      <c r="BYO70" s="136"/>
      <c r="BYP70" s="136"/>
      <c r="BYQ70" s="136"/>
      <c r="BYR70" s="136"/>
      <c r="BYS70" s="136"/>
      <c r="BYT70" s="136"/>
      <c r="BYU70" s="136"/>
      <c r="BYV70" s="136"/>
      <c r="BYW70" s="136"/>
      <c r="BYX70" s="136"/>
      <c r="BYY70" s="136"/>
      <c r="BYZ70" s="136"/>
      <c r="BZA70" s="136"/>
      <c r="BZB70" s="136"/>
      <c r="BZC70" s="136"/>
      <c r="BZD70" s="136"/>
      <c r="BZE70" s="136"/>
      <c r="BZF70" s="136"/>
      <c r="BZG70" s="136"/>
      <c r="BZH70" s="136"/>
      <c r="BZI70" s="136"/>
      <c r="BZJ70" s="136"/>
      <c r="BZK70" s="136"/>
      <c r="BZL70" s="136"/>
      <c r="BZM70" s="136"/>
      <c r="BZN70" s="136"/>
      <c r="BZO70" s="136"/>
      <c r="BZP70" s="136"/>
      <c r="BZQ70" s="136"/>
      <c r="BZR70" s="136"/>
      <c r="BZS70" s="136"/>
      <c r="BZT70" s="136"/>
      <c r="BZU70" s="136"/>
      <c r="BZV70" s="136"/>
      <c r="BZW70" s="136"/>
      <c r="BZX70" s="136"/>
      <c r="BZY70" s="136"/>
      <c r="BZZ70" s="136"/>
      <c r="CAA70" s="136"/>
      <c r="CAB70" s="136"/>
      <c r="CAC70" s="136"/>
      <c r="CAD70" s="136"/>
      <c r="CAE70" s="136"/>
      <c r="CAF70" s="136"/>
      <c r="CAG70" s="136"/>
      <c r="CAH70" s="136"/>
      <c r="CAI70" s="136"/>
      <c r="CAJ70" s="136"/>
      <c r="CAK70" s="136"/>
      <c r="CAL70" s="136"/>
      <c r="CAM70" s="136"/>
      <c r="CAN70" s="136"/>
      <c r="CAO70" s="136"/>
      <c r="CAP70" s="136"/>
      <c r="CAQ70" s="136"/>
      <c r="CAR70" s="136"/>
      <c r="CAS70" s="136"/>
      <c r="CAT70" s="136"/>
      <c r="CAU70" s="136"/>
      <c r="CAV70" s="136"/>
      <c r="CAW70" s="136"/>
      <c r="CAX70" s="136"/>
      <c r="CAY70" s="136"/>
      <c r="CAZ70" s="136"/>
      <c r="CBA70" s="136"/>
      <c r="CBB70" s="136"/>
      <c r="CBC70" s="136"/>
      <c r="CBD70" s="136"/>
      <c r="CBE70" s="136"/>
      <c r="CBF70" s="136"/>
      <c r="CBG70" s="136"/>
      <c r="CBH70" s="136"/>
      <c r="CBI70" s="136"/>
      <c r="CBJ70" s="136"/>
      <c r="CBK70" s="136"/>
      <c r="CBL70" s="136"/>
      <c r="CBM70" s="136"/>
      <c r="CBN70" s="136"/>
      <c r="CBO70" s="136"/>
      <c r="CBP70" s="136"/>
      <c r="CBQ70" s="136"/>
      <c r="CBR70" s="136"/>
      <c r="CBS70" s="136"/>
      <c r="CBT70" s="136"/>
      <c r="CBU70" s="136"/>
      <c r="CBV70" s="136"/>
      <c r="CBW70" s="136"/>
      <c r="CBX70" s="136"/>
      <c r="CBY70" s="136"/>
      <c r="CBZ70" s="136"/>
      <c r="CCA70" s="136"/>
      <c r="CCB70" s="136"/>
      <c r="CCC70" s="136"/>
      <c r="CCD70" s="136"/>
      <c r="CCE70" s="136"/>
      <c r="CCF70" s="136"/>
      <c r="CCG70" s="136"/>
      <c r="CCH70" s="136"/>
      <c r="CCI70" s="136"/>
      <c r="CCJ70" s="136"/>
      <c r="CCK70" s="136"/>
      <c r="CCL70" s="136"/>
      <c r="CCM70" s="136"/>
      <c r="CCN70" s="136"/>
      <c r="CCO70" s="136"/>
      <c r="CCP70" s="136"/>
      <c r="CCQ70" s="136"/>
      <c r="CCR70" s="136"/>
      <c r="CCS70" s="136"/>
      <c r="CCT70" s="136"/>
      <c r="CCU70" s="136"/>
      <c r="CCV70" s="136"/>
      <c r="CCW70" s="136"/>
      <c r="CCX70" s="136"/>
      <c r="CCY70" s="136"/>
      <c r="CCZ70" s="136"/>
      <c r="CDA70" s="136"/>
      <c r="CDB70" s="136"/>
      <c r="CDC70" s="136"/>
      <c r="CDD70" s="136"/>
      <c r="CDE70" s="136"/>
      <c r="CDF70" s="136"/>
      <c r="CDG70" s="136"/>
      <c r="CDH70" s="136"/>
      <c r="CDI70" s="136"/>
      <c r="CDJ70" s="136"/>
      <c r="CDK70" s="136"/>
      <c r="CDL70" s="136"/>
      <c r="CDM70" s="136"/>
      <c r="CDN70" s="136"/>
      <c r="CDO70" s="136"/>
      <c r="CDP70" s="136"/>
      <c r="CDQ70" s="136"/>
      <c r="CDR70" s="136"/>
      <c r="CDS70" s="136"/>
      <c r="CDT70" s="136"/>
      <c r="CDU70" s="136"/>
      <c r="CDV70" s="136"/>
      <c r="CDW70" s="136"/>
      <c r="CDX70" s="136"/>
      <c r="CDY70" s="136"/>
      <c r="CDZ70" s="136"/>
      <c r="CEA70" s="136"/>
      <c r="CEB70" s="136"/>
      <c r="CEC70" s="136"/>
      <c r="CED70" s="136"/>
      <c r="CEE70" s="136"/>
      <c r="CEF70" s="136"/>
      <c r="CEG70" s="136"/>
      <c r="CEH70" s="136"/>
      <c r="CEI70" s="136"/>
      <c r="CEJ70" s="136"/>
      <c r="CEK70" s="136"/>
      <c r="CEL70" s="136"/>
      <c r="CEM70" s="136"/>
      <c r="CEN70" s="136"/>
      <c r="CEO70" s="136"/>
      <c r="CEP70" s="136"/>
      <c r="CEQ70" s="136"/>
      <c r="CER70" s="136"/>
      <c r="CES70" s="136"/>
      <c r="CET70" s="136"/>
      <c r="CEU70" s="136"/>
      <c r="CEV70" s="136"/>
      <c r="CEW70" s="136"/>
      <c r="CEX70" s="136"/>
      <c r="CEY70" s="136"/>
      <c r="CEZ70" s="136"/>
      <c r="CFA70" s="136"/>
      <c r="CFB70" s="136"/>
      <c r="CFC70" s="136"/>
      <c r="CFD70" s="136"/>
      <c r="CFE70" s="136"/>
      <c r="CFF70" s="136"/>
      <c r="CFG70" s="136"/>
      <c r="CFH70" s="136"/>
      <c r="CFI70" s="136"/>
      <c r="CFJ70" s="136"/>
      <c r="CFK70" s="136"/>
      <c r="CFL70" s="136"/>
      <c r="CFM70" s="136"/>
      <c r="CFN70" s="136"/>
      <c r="CFO70" s="136"/>
      <c r="CFP70" s="136"/>
      <c r="CFQ70" s="136"/>
      <c r="CFR70" s="136"/>
      <c r="CFS70" s="136"/>
      <c r="CFT70" s="136"/>
      <c r="CFU70" s="136"/>
      <c r="CFV70" s="136"/>
      <c r="CFW70" s="136"/>
      <c r="CFX70" s="136"/>
      <c r="CFY70" s="136"/>
      <c r="CFZ70" s="136"/>
      <c r="CGA70" s="136"/>
      <c r="CGB70" s="136"/>
      <c r="CGC70" s="136"/>
      <c r="CGD70" s="136"/>
      <c r="CGE70" s="136"/>
      <c r="CGF70" s="136"/>
      <c r="CGG70" s="136"/>
      <c r="CGH70" s="136"/>
      <c r="CGI70" s="136"/>
      <c r="CGJ70" s="136"/>
      <c r="CGK70" s="136"/>
      <c r="CGL70" s="136"/>
      <c r="CGM70" s="136"/>
      <c r="CGN70" s="136"/>
      <c r="CGO70" s="136"/>
      <c r="CGP70" s="136"/>
      <c r="CGQ70" s="136"/>
      <c r="CGR70" s="136"/>
      <c r="CGS70" s="136"/>
      <c r="CGT70" s="136"/>
      <c r="CGU70" s="136"/>
      <c r="CGV70" s="136"/>
      <c r="CGW70" s="136"/>
      <c r="CGX70" s="136"/>
      <c r="CGY70" s="136"/>
      <c r="CGZ70" s="136"/>
      <c r="CHA70" s="136"/>
      <c r="CHB70" s="136"/>
      <c r="CHC70" s="136"/>
      <c r="CHD70" s="136"/>
      <c r="CHE70" s="136"/>
      <c r="CHF70" s="136"/>
      <c r="CHG70" s="136"/>
      <c r="CHH70" s="136"/>
      <c r="CHI70" s="136"/>
      <c r="CHJ70" s="136"/>
      <c r="CHK70" s="136"/>
      <c r="CHL70" s="136"/>
      <c r="CHM70" s="136"/>
      <c r="CHN70" s="136"/>
      <c r="CHO70" s="136"/>
      <c r="CHP70" s="136"/>
      <c r="CHQ70" s="136"/>
      <c r="CHR70" s="136"/>
      <c r="CHS70" s="136"/>
      <c r="CHT70" s="136"/>
      <c r="CHU70" s="136"/>
      <c r="CHV70" s="136"/>
      <c r="CHW70" s="136"/>
      <c r="CHX70" s="136"/>
      <c r="CHY70" s="136"/>
      <c r="CHZ70" s="136"/>
      <c r="CIA70" s="136"/>
      <c r="CIB70" s="136"/>
      <c r="CIC70" s="136"/>
      <c r="CID70" s="136"/>
      <c r="CIE70" s="136"/>
      <c r="CIF70" s="136"/>
      <c r="CIG70" s="136"/>
      <c r="CIH70" s="136"/>
      <c r="CII70" s="136"/>
      <c r="CIJ70" s="136"/>
      <c r="CIK70" s="136"/>
      <c r="CIL70" s="136"/>
      <c r="CIM70" s="136"/>
      <c r="CIN70" s="136"/>
      <c r="CIO70" s="136"/>
      <c r="CIP70" s="136"/>
      <c r="CIQ70" s="136"/>
      <c r="CIR70" s="136"/>
      <c r="CIS70" s="136"/>
      <c r="CIT70" s="136"/>
      <c r="CIU70" s="136"/>
      <c r="CIV70" s="136"/>
      <c r="CIW70" s="136"/>
      <c r="CIX70" s="136"/>
      <c r="CIY70" s="136"/>
      <c r="CIZ70" s="136"/>
      <c r="CJA70" s="136"/>
      <c r="CJB70" s="136"/>
      <c r="CJC70" s="136"/>
      <c r="CJD70" s="136"/>
      <c r="CJE70" s="136"/>
      <c r="CJF70" s="136"/>
      <c r="CJG70" s="136"/>
      <c r="CJH70" s="136"/>
      <c r="CJI70" s="136"/>
      <c r="CJJ70" s="136"/>
      <c r="CJK70" s="136"/>
      <c r="CJL70" s="136"/>
      <c r="CJM70" s="136"/>
      <c r="CJN70" s="136"/>
      <c r="CJO70" s="136"/>
      <c r="CJP70" s="136"/>
      <c r="CJQ70" s="136"/>
      <c r="CJR70" s="136"/>
      <c r="CJS70" s="136"/>
      <c r="CJT70" s="136"/>
      <c r="CJU70" s="136"/>
      <c r="CJV70" s="136"/>
      <c r="CJW70" s="136"/>
      <c r="CJX70" s="136"/>
      <c r="CJY70" s="136"/>
      <c r="CJZ70" s="136"/>
      <c r="CKA70" s="136"/>
      <c r="CKB70" s="136"/>
      <c r="CKC70" s="136"/>
      <c r="CKD70" s="136"/>
      <c r="CKE70" s="136"/>
      <c r="CKF70" s="136"/>
      <c r="CKG70" s="136"/>
      <c r="CKH70" s="136"/>
      <c r="CKI70" s="136"/>
      <c r="CKJ70" s="136"/>
      <c r="CKK70" s="136"/>
      <c r="CKL70" s="136"/>
      <c r="CKM70" s="136"/>
      <c r="CKN70" s="136"/>
      <c r="CKO70" s="136"/>
      <c r="CKP70" s="136"/>
      <c r="CKQ70" s="136"/>
      <c r="CKR70" s="136"/>
      <c r="CKS70" s="136"/>
      <c r="CKT70" s="136"/>
      <c r="CKU70" s="136"/>
      <c r="CKV70" s="136"/>
      <c r="CKW70" s="136"/>
      <c r="CKX70" s="136"/>
      <c r="CKY70" s="136"/>
      <c r="CKZ70" s="136"/>
      <c r="CLA70" s="136"/>
      <c r="CLB70" s="136"/>
      <c r="CLC70" s="136"/>
      <c r="CLD70" s="136"/>
      <c r="CLE70" s="136"/>
      <c r="CLF70" s="136"/>
      <c r="CLG70" s="136"/>
      <c r="CLH70" s="136"/>
      <c r="CLI70" s="136"/>
      <c r="CLJ70" s="136"/>
      <c r="CLK70" s="136"/>
      <c r="CLL70" s="136"/>
      <c r="CLM70" s="136"/>
      <c r="CLN70" s="136"/>
      <c r="CLO70" s="136"/>
      <c r="CLP70" s="136"/>
      <c r="CLQ70" s="136"/>
      <c r="CLR70" s="136"/>
      <c r="CLS70" s="136"/>
      <c r="CLT70" s="136"/>
      <c r="CLU70" s="136"/>
      <c r="CLV70" s="136"/>
      <c r="CLW70" s="136"/>
      <c r="CLX70" s="136"/>
      <c r="CLY70" s="136"/>
      <c r="CLZ70" s="136"/>
      <c r="CMA70" s="136"/>
      <c r="CMB70" s="136"/>
      <c r="CMC70" s="136"/>
      <c r="CMD70" s="136"/>
      <c r="CME70" s="136"/>
      <c r="CMF70" s="136"/>
      <c r="CMG70" s="136"/>
      <c r="CMH70" s="136"/>
      <c r="CMI70" s="136"/>
      <c r="CMJ70" s="136"/>
      <c r="CMK70" s="136"/>
      <c r="CML70" s="136"/>
      <c r="CMM70" s="136"/>
      <c r="CMN70" s="136"/>
      <c r="CMO70" s="136"/>
      <c r="CMP70" s="136"/>
      <c r="CMQ70" s="136"/>
      <c r="CMR70" s="136"/>
      <c r="CMS70" s="136"/>
      <c r="CMT70" s="136"/>
      <c r="CMU70" s="136"/>
      <c r="CMV70" s="136"/>
      <c r="CMW70" s="136"/>
      <c r="CMX70" s="136"/>
      <c r="CMY70" s="136"/>
      <c r="CMZ70" s="136"/>
      <c r="CNA70" s="136"/>
      <c r="CNB70" s="136"/>
      <c r="CNC70" s="136"/>
      <c r="CND70" s="136"/>
      <c r="CNE70" s="136"/>
      <c r="CNF70" s="136"/>
      <c r="CNG70" s="136"/>
      <c r="CNH70" s="136"/>
      <c r="CNI70" s="136"/>
      <c r="CNJ70" s="136"/>
      <c r="CNK70" s="136"/>
      <c r="CNL70" s="136"/>
      <c r="CNM70" s="136"/>
      <c r="CNN70" s="136"/>
      <c r="CNO70" s="136"/>
      <c r="CNP70" s="136"/>
      <c r="CNQ70" s="136"/>
      <c r="CNR70" s="136"/>
      <c r="CNS70" s="136"/>
      <c r="CNT70" s="136"/>
      <c r="CNU70" s="136"/>
      <c r="CNV70" s="136"/>
      <c r="CNW70" s="136"/>
      <c r="CNX70" s="136"/>
      <c r="CNY70" s="136"/>
      <c r="CNZ70" s="136"/>
      <c r="COA70" s="136"/>
      <c r="COB70" s="136"/>
      <c r="COC70" s="136"/>
      <c r="COD70" s="136"/>
      <c r="COE70" s="136"/>
      <c r="COF70" s="136"/>
      <c r="COG70" s="136"/>
      <c r="COH70" s="136"/>
      <c r="COI70" s="136"/>
      <c r="COJ70" s="136"/>
      <c r="COK70" s="136"/>
      <c r="COL70" s="136"/>
      <c r="COM70" s="136"/>
      <c r="CON70" s="136"/>
      <c r="COO70" s="136"/>
      <c r="COP70" s="136"/>
      <c r="COQ70" s="136"/>
      <c r="COR70" s="136"/>
      <c r="COS70" s="136"/>
      <c r="COT70" s="136"/>
      <c r="COU70" s="136"/>
      <c r="COV70" s="136"/>
      <c r="COW70" s="136"/>
      <c r="COX70" s="136"/>
      <c r="COY70" s="136"/>
      <c r="COZ70" s="136"/>
      <c r="CPA70" s="136"/>
      <c r="CPB70" s="136"/>
      <c r="CPC70" s="136"/>
      <c r="CPD70" s="136"/>
      <c r="CPE70" s="136"/>
      <c r="CPF70" s="136"/>
      <c r="CPG70" s="136"/>
      <c r="CPH70" s="136"/>
      <c r="CPI70" s="136"/>
      <c r="CPJ70" s="136"/>
      <c r="CPK70" s="136"/>
      <c r="CPL70" s="136"/>
      <c r="CPM70" s="136"/>
      <c r="CPN70" s="136"/>
      <c r="CPO70" s="136"/>
      <c r="CPP70" s="136"/>
      <c r="CPQ70" s="136"/>
      <c r="CPR70" s="136"/>
      <c r="CPS70" s="136"/>
      <c r="CPT70" s="136"/>
      <c r="CPU70" s="136"/>
      <c r="CPV70" s="136"/>
      <c r="CPW70" s="136"/>
      <c r="CPX70" s="136"/>
      <c r="CPY70" s="136"/>
      <c r="CPZ70" s="136"/>
      <c r="CQA70" s="136"/>
      <c r="CQB70" s="136"/>
      <c r="CQC70" s="136"/>
      <c r="CQD70" s="136"/>
      <c r="CQE70" s="136"/>
      <c r="CQF70" s="136"/>
      <c r="CQG70" s="136"/>
      <c r="CQH70" s="136"/>
      <c r="CQI70" s="136"/>
      <c r="CQJ70" s="136"/>
      <c r="CQK70" s="136"/>
      <c r="CQL70" s="136"/>
      <c r="CQM70" s="136"/>
      <c r="CQN70" s="136"/>
      <c r="CQO70" s="136"/>
      <c r="CQP70" s="136"/>
      <c r="CQQ70" s="136"/>
      <c r="CQR70" s="136"/>
      <c r="CQS70" s="136"/>
      <c r="CQT70" s="136"/>
      <c r="CQU70" s="136"/>
      <c r="CQV70" s="136"/>
      <c r="CQW70" s="136"/>
      <c r="CQX70" s="136"/>
      <c r="CQY70" s="136"/>
      <c r="CQZ70" s="136"/>
      <c r="CRA70" s="136"/>
      <c r="CRB70" s="136"/>
      <c r="CRC70" s="136"/>
      <c r="CRD70" s="136"/>
      <c r="CRE70" s="136"/>
      <c r="CRF70" s="136"/>
      <c r="CRG70" s="136"/>
      <c r="CRH70" s="136"/>
      <c r="CRI70" s="136"/>
      <c r="CRJ70" s="136"/>
      <c r="CRK70" s="136"/>
      <c r="CRL70" s="136"/>
      <c r="CRM70" s="136"/>
      <c r="CRN70" s="136"/>
      <c r="CRO70" s="136"/>
      <c r="CRP70" s="136"/>
      <c r="CRQ70" s="136"/>
      <c r="CRR70" s="136"/>
      <c r="CRS70" s="136"/>
      <c r="CRT70" s="136"/>
      <c r="CRU70" s="136"/>
      <c r="CRV70" s="136"/>
      <c r="CRW70" s="136"/>
      <c r="CRX70" s="136"/>
      <c r="CRY70" s="136"/>
      <c r="CRZ70" s="136"/>
      <c r="CSA70" s="136"/>
      <c r="CSB70" s="136"/>
      <c r="CSC70" s="136"/>
      <c r="CSD70" s="136"/>
      <c r="CSE70" s="136"/>
      <c r="CSF70" s="136"/>
      <c r="CSG70" s="136"/>
      <c r="CSH70" s="136"/>
      <c r="CSI70" s="136"/>
      <c r="CSJ70" s="136"/>
      <c r="CSK70" s="136"/>
      <c r="CSL70" s="136"/>
      <c r="CSM70" s="136"/>
      <c r="CSN70" s="136"/>
      <c r="CSO70" s="136"/>
      <c r="CSP70" s="136"/>
      <c r="CSQ70" s="136"/>
      <c r="CSR70" s="136"/>
      <c r="CSS70" s="136"/>
      <c r="CST70" s="136"/>
      <c r="CSU70" s="136"/>
      <c r="CSV70" s="136"/>
      <c r="CSW70" s="136"/>
      <c r="CSX70" s="136"/>
      <c r="CSY70" s="136"/>
      <c r="CSZ70" s="136"/>
      <c r="CTA70" s="136"/>
      <c r="CTB70" s="136"/>
      <c r="CTC70" s="136"/>
      <c r="CTD70" s="136"/>
      <c r="CTE70" s="136"/>
      <c r="CTF70" s="136"/>
      <c r="CTG70" s="136"/>
      <c r="CTH70" s="136"/>
      <c r="CTI70" s="136"/>
      <c r="CTJ70" s="136"/>
      <c r="CTK70" s="136"/>
      <c r="CTL70" s="136"/>
      <c r="CTM70" s="136"/>
      <c r="CTN70" s="136"/>
      <c r="CTO70" s="136"/>
      <c r="CTP70" s="136"/>
      <c r="CTQ70" s="136"/>
      <c r="CTR70" s="136"/>
      <c r="CTS70" s="136"/>
      <c r="CTT70" s="136"/>
      <c r="CTU70" s="136"/>
      <c r="CTV70" s="136"/>
      <c r="CTW70" s="136"/>
      <c r="CTX70" s="136"/>
      <c r="CTY70" s="136"/>
      <c r="CTZ70" s="136"/>
      <c r="CUA70" s="136"/>
      <c r="CUB70" s="136"/>
      <c r="CUC70" s="136"/>
      <c r="CUD70" s="136"/>
      <c r="CUE70" s="136"/>
      <c r="CUF70" s="136"/>
      <c r="CUG70" s="136"/>
      <c r="CUH70" s="136"/>
      <c r="CUI70" s="136"/>
      <c r="CUJ70" s="136"/>
      <c r="CUK70" s="136"/>
      <c r="CUL70" s="136"/>
      <c r="CUM70" s="136"/>
      <c r="CUN70" s="136"/>
      <c r="CUO70" s="136"/>
      <c r="CUP70" s="136"/>
      <c r="CUQ70" s="136"/>
      <c r="CUR70" s="136"/>
      <c r="CUS70" s="136"/>
      <c r="CUT70" s="136"/>
      <c r="CUU70" s="136"/>
      <c r="CUV70" s="136"/>
      <c r="CUW70" s="136"/>
      <c r="CUX70" s="136"/>
      <c r="CUY70" s="136"/>
      <c r="CUZ70" s="136"/>
      <c r="CVA70" s="136"/>
      <c r="CVB70" s="136"/>
      <c r="CVC70" s="136"/>
      <c r="CVD70" s="136"/>
      <c r="CVE70" s="136"/>
      <c r="CVF70" s="136"/>
      <c r="CVG70" s="136"/>
      <c r="CVH70" s="136"/>
      <c r="CVI70" s="136"/>
      <c r="CVJ70" s="136"/>
      <c r="CVK70" s="136"/>
      <c r="CVL70" s="136"/>
      <c r="CVM70" s="136"/>
      <c r="CVN70" s="136"/>
      <c r="CVO70" s="136"/>
      <c r="CVP70" s="136"/>
      <c r="CVQ70" s="136"/>
      <c r="CVR70" s="136"/>
      <c r="CVS70" s="136"/>
      <c r="CVT70" s="136"/>
      <c r="CVU70" s="136"/>
      <c r="CVV70" s="136"/>
      <c r="CVW70" s="136"/>
      <c r="CVX70" s="136"/>
      <c r="CVY70" s="136"/>
      <c r="CVZ70" s="136"/>
      <c r="CWA70" s="136"/>
      <c r="CWB70" s="136"/>
      <c r="CWC70" s="136"/>
      <c r="CWD70" s="136"/>
      <c r="CWE70" s="136"/>
      <c r="CWF70" s="136"/>
      <c r="CWG70" s="136"/>
      <c r="CWH70" s="136"/>
      <c r="CWI70" s="136"/>
      <c r="CWJ70" s="136"/>
      <c r="CWK70" s="136"/>
      <c r="CWL70" s="136"/>
      <c r="CWM70" s="136"/>
      <c r="CWN70" s="136"/>
      <c r="CWO70" s="136"/>
      <c r="CWP70" s="136"/>
      <c r="CWQ70" s="136"/>
      <c r="CWR70" s="136"/>
      <c r="CWS70" s="136"/>
      <c r="CWT70" s="136"/>
      <c r="CWU70" s="136"/>
      <c r="CWV70" s="136"/>
      <c r="CWW70" s="136"/>
      <c r="CWX70" s="136"/>
      <c r="CWY70" s="136"/>
      <c r="CWZ70" s="136"/>
      <c r="CXA70" s="136"/>
      <c r="CXB70" s="136"/>
      <c r="CXC70" s="136"/>
      <c r="CXD70" s="136"/>
      <c r="CXE70" s="136"/>
      <c r="CXF70" s="136"/>
      <c r="CXG70" s="136"/>
      <c r="CXH70" s="136"/>
      <c r="CXI70" s="136"/>
      <c r="CXJ70" s="136"/>
      <c r="CXK70" s="136"/>
      <c r="CXL70" s="136"/>
      <c r="CXM70" s="136"/>
      <c r="CXN70" s="136"/>
      <c r="CXO70" s="136"/>
      <c r="CXP70" s="136"/>
      <c r="CXQ70" s="136"/>
      <c r="CXR70" s="136"/>
      <c r="CXS70" s="136"/>
      <c r="CXT70" s="136"/>
      <c r="CXU70" s="136"/>
      <c r="CXV70" s="136"/>
      <c r="CXW70" s="136"/>
      <c r="CXX70" s="136"/>
      <c r="CXY70" s="136"/>
      <c r="CXZ70" s="136"/>
      <c r="CYA70" s="136"/>
      <c r="CYB70" s="136"/>
      <c r="CYC70" s="136"/>
      <c r="CYD70" s="136"/>
      <c r="CYE70" s="136"/>
      <c r="CYF70" s="136"/>
      <c r="CYG70" s="136"/>
      <c r="CYH70" s="136"/>
      <c r="CYI70" s="136"/>
      <c r="CYJ70" s="136"/>
      <c r="CYK70" s="136"/>
      <c r="CYL70" s="136"/>
      <c r="CYM70" s="136"/>
      <c r="CYN70" s="136"/>
      <c r="CYO70" s="136"/>
      <c r="CYP70" s="136"/>
      <c r="CYQ70" s="136"/>
      <c r="CYR70" s="136"/>
      <c r="CYS70" s="136"/>
      <c r="CYT70" s="136"/>
      <c r="CYU70" s="136"/>
      <c r="CYV70" s="136"/>
      <c r="CYW70" s="136"/>
      <c r="CYX70" s="136"/>
      <c r="CYY70" s="136"/>
      <c r="CYZ70" s="136"/>
      <c r="CZA70" s="136"/>
      <c r="CZB70" s="136"/>
      <c r="CZC70" s="136"/>
      <c r="CZD70" s="136"/>
      <c r="CZE70" s="136"/>
      <c r="CZF70" s="136"/>
      <c r="CZG70" s="136"/>
      <c r="CZH70" s="136"/>
      <c r="CZI70" s="136"/>
      <c r="CZJ70" s="136"/>
      <c r="CZK70" s="136"/>
      <c r="CZL70" s="136"/>
      <c r="CZM70" s="136"/>
      <c r="CZN70" s="136"/>
      <c r="CZO70" s="136"/>
      <c r="CZP70" s="136"/>
      <c r="CZQ70" s="136"/>
      <c r="CZR70" s="136"/>
      <c r="CZS70" s="136"/>
      <c r="CZT70" s="136"/>
      <c r="CZU70" s="136"/>
      <c r="CZV70" s="136"/>
      <c r="CZW70" s="136"/>
      <c r="CZX70" s="136"/>
      <c r="CZY70" s="136"/>
      <c r="CZZ70" s="136"/>
      <c r="DAA70" s="136"/>
      <c r="DAB70" s="136"/>
      <c r="DAC70" s="136"/>
      <c r="DAD70" s="136"/>
      <c r="DAE70" s="136"/>
      <c r="DAF70" s="136"/>
      <c r="DAG70" s="136"/>
      <c r="DAH70" s="136"/>
      <c r="DAI70" s="136"/>
      <c r="DAJ70" s="136"/>
      <c r="DAK70" s="136"/>
      <c r="DAL70" s="136"/>
      <c r="DAM70" s="136"/>
      <c r="DAN70" s="136"/>
      <c r="DAO70" s="136"/>
      <c r="DAP70" s="136"/>
      <c r="DAQ70" s="136"/>
      <c r="DAR70" s="136"/>
      <c r="DAS70" s="136"/>
      <c r="DAT70" s="136"/>
      <c r="DAU70" s="136"/>
      <c r="DAV70" s="136"/>
      <c r="DAW70" s="136"/>
      <c r="DAX70" s="136"/>
      <c r="DAY70" s="136"/>
      <c r="DAZ70" s="136"/>
      <c r="DBA70" s="136"/>
      <c r="DBB70" s="136"/>
      <c r="DBC70" s="136"/>
      <c r="DBD70" s="136"/>
      <c r="DBE70" s="136"/>
      <c r="DBF70" s="136"/>
      <c r="DBG70" s="136"/>
      <c r="DBH70" s="136"/>
      <c r="DBI70" s="136"/>
      <c r="DBJ70" s="136"/>
      <c r="DBK70" s="136"/>
      <c r="DBL70" s="136"/>
      <c r="DBM70" s="136"/>
      <c r="DBN70" s="136"/>
      <c r="DBO70" s="136"/>
      <c r="DBP70" s="136"/>
      <c r="DBQ70" s="136"/>
      <c r="DBR70" s="136"/>
      <c r="DBS70" s="136"/>
      <c r="DBT70" s="136"/>
      <c r="DBU70" s="136"/>
      <c r="DBV70" s="136"/>
      <c r="DBW70" s="136"/>
      <c r="DBX70" s="136"/>
      <c r="DBY70" s="136"/>
      <c r="DBZ70" s="136"/>
      <c r="DCA70" s="136"/>
      <c r="DCB70" s="136"/>
      <c r="DCC70" s="136"/>
      <c r="DCD70" s="136"/>
      <c r="DCE70" s="136"/>
      <c r="DCF70" s="136"/>
      <c r="DCG70" s="136"/>
      <c r="DCH70" s="136"/>
      <c r="DCI70" s="136"/>
      <c r="DCJ70" s="136"/>
      <c r="DCK70" s="136"/>
      <c r="DCL70" s="136"/>
      <c r="DCM70" s="136"/>
      <c r="DCN70" s="136"/>
      <c r="DCO70" s="136"/>
      <c r="DCP70" s="136"/>
      <c r="DCQ70" s="136"/>
      <c r="DCR70" s="136"/>
      <c r="DCS70" s="136"/>
      <c r="DCT70" s="136"/>
      <c r="DCU70" s="136"/>
      <c r="DCV70" s="136"/>
      <c r="DCW70" s="136"/>
      <c r="DCX70" s="136"/>
      <c r="DCY70" s="136"/>
      <c r="DCZ70" s="136"/>
      <c r="DDA70" s="136"/>
      <c r="DDB70" s="136"/>
      <c r="DDC70" s="136"/>
      <c r="DDD70" s="136"/>
      <c r="DDE70" s="136"/>
      <c r="DDF70" s="136"/>
      <c r="DDG70" s="136"/>
      <c r="DDH70" s="136"/>
      <c r="DDI70" s="136"/>
      <c r="DDJ70" s="136"/>
      <c r="DDK70" s="136"/>
      <c r="DDL70" s="136"/>
      <c r="DDM70" s="136"/>
      <c r="DDN70" s="136"/>
      <c r="DDO70" s="136"/>
      <c r="DDP70" s="136"/>
      <c r="DDQ70" s="136"/>
      <c r="DDR70" s="136"/>
      <c r="DDS70" s="136"/>
      <c r="DDT70" s="136"/>
      <c r="DDU70" s="136"/>
      <c r="DDV70" s="136"/>
      <c r="DDW70" s="136"/>
      <c r="DDX70" s="136"/>
      <c r="DDY70" s="136"/>
      <c r="DDZ70" s="136"/>
      <c r="DEA70" s="136"/>
      <c r="DEB70" s="136"/>
      <c r="DEC70" s="136"/>
      <c r="DED70" s="136"/>
      <c r="DEE70" s="136"/>
      <c r="DEF70" s="136"/>
      <c r="DEG70" s="136"/>
      <c r="DEH70" s="136"/>
      <c r="DEI70" s="136"/>
      <c r="DEJ70" s="136"/>
      <c r="DEK70" s="136"/>
      <c r="DEL70" s="136"/>
      <c r="DEM70" s="136"/>
      <c r="DEN70" s="136"/>
      <c r="DEO70" s="136"/>
      <c r="DEP70" s="136"/>
      <c r="DEQ70" s="136"/>
      <c r="DER70" s="136"/>
      <c r="DES70" s="136"/>
      <c r="DET70" s="136"/>
      <c r="DEU70" s="136"/>
      <c r="DEV70" s="136"/>
      <c r="DEW70" s="136"/>
      <c r="DEX70" s="136"/>
      <c r="DEY70" s="136"/>
      <c r="DEZ70" s="136"/>
      <c r="DFA70" s="136"/>
      <c r="DFB70" s="136"/>
      <c r="DFC70" s="136"/>
      <c r="DFD70" s="136"/>
      <c r="DFE70" s="136"/>
      <c r="DFF70" s="136"/>
      <c r="DFG70" s="136"/>
      <c r="DFH70" s="136"/>
      <c r="DFI70" s="136"/>
      <c r="DFJ70" s="136"/>
      <c r="DFK70" s="136"/>
      <c r="DFL70" s="136"/>
      <c r="DFM70" s="136"/>
      <c r="DFN70" s="136"/>
      <c r="DFO70" s="136"/>
      <c r="DFP70" s="136"/>
      <c r="DFQ70" s="136"/>
      <c r="DFR70" s="136"/>
      <c r="DFS70" s="136"/>
      <c r="DFT70" s="136"/>
      <c r="DFU70" s="136"/>
      <c r="DFV70" s="136"/>
      <c r="DFW70" s="136"/>
      <c r="DFX70" s="136"/>
      <c r="DFY70" s="136"/>
      <c r="DFZ70" s="136"/>
      <c r="DGA70" s="136"/>
      <c r="DGB70" s="136"/>
      <c r="DGC70" s="136"/>
      <c r="DGD70" s="136"/>
      <c r="DGE70" s="136"/>
      <c r="DGF70" s="136"/>
      <c r="DGG70" s="136"/>
      <c r="DGH70" s="136"/>
      <c r="DGI70" s="136"/>
      <c r="DGJ70" s="136"/>
      <c r="DGK70" s="136"/>
      <c r="DGL70" s="136"/>
      <c r="DGM70" s="136"/>
      <c r="DGN70" s="136"/>
      <c r="DGO70" s="136"/>
      <c r="DGP70" s="136"/>
      <c r="DGQ70" s="136"/>
      <c r="DGR70" s="136"/>
      <c r="DGS70" s="136"/>
      <c r="DGT70" s="136"/>
      <c r="DGU70" s="136"/>
      <c r="DGV70" s="136"/>
      <c r="DGW70" s="136"/>
      <c r="DGX70" s="136"/>
      <c r="DGY70" s="136"/>
      <c r="DGZ70" s="136"/>
      <c r="DHA70" s="136"/>
      <c r="DHB70" s="136"/>
      <c r="DHC70" s="136"/>
      <c r="DHD70" s="136"/>
      <c r="DHE70" s="136"/>
      <c r="DHF70" s="136"/>
      <c r="DHG70" s="136"/>
      <c r="DHH70" s="136"/>
      <c r="DHI70" s="136"/>
      <c r="DHJ70" s="136"/>
      <c r="DHK70" s="136"/>
      <c r="DHL70" s="136"/>
      <c r="DHM70" s="136"/>
      <c r="DHN70" s="136"/>
      <c r="DHO70" s="136"/>
      <c r="DHP70" s="136"/>
      <c r="DHQ70" s="136"/>
      <c r="DHR70" s="136"/>
      <c r="DHS70" s="136"/>
      <c r="DHT70" s="136"/>
      <c r="DHU70" s="136"/>
      <c r="DHV70" s="136"/>
      <c r="DHW70" s="136"/>
      <c r="DHX70" s="136"/>
      <c r="DHY70" s="136"/>
      <c r="DHZ70" s="136"/>
      <c r="DIA70" s="136"/>
      <c r="DIB70" s="136"/>
      <c r="DIC70" s="136"/>
      <c r="DID70" s="136"/>
      <c r="DIE70" s="136"/>
      <c r="DIF70" s="136"/>
      <c r="DIG70" s="136"/>
      <c r="DIH70" s="136"/>
      <c r="DII70" s="136"/>
      <c r="DIJ70" s="136"/>
      <c r="DIK70" s="136"/>
      <c r="DIL70" s="136"/>
      <c r="DIM70" s="136"/>
      <c r="DIN70" s="136"/>
      <c r="DIO70" s="136"/>
      <c r="DIP70" s="136"/>
      <c r="DIQ70" s="136"/>
      <c r="DIR70" s="136"/>
      <c r="DIS70" s="136"/>
      <c r="DIT70" s="136"/>
      <c r="DIU70" s="136"/>
      <c r="DIV70" s="136"/>
      <c r="DIW70" s="136"/>
      <c r="DIX70" s="136"/>
      <c r="DIY70" s="136"/>
      <c r="DIZ70" s="136"/>
      <c r="DJA70" s="136"/>
      <c r="DJB70" s="136"/>
      <c r="DJC70" s="136"/>
      <c r="DJD70" s="136"/>
      <c r="DJE70" s="136"/>
      <c r="DJF70" s="136"/>
      <c r="DJG70" s="136"/>
      <c r="DJH70" s="136"/>
      <c r="DJI70" s="136"/>
      <c r="DJJ70" s="136"/>
      <c r="DJK70" s="136"/>
      <c r="DJL70" s="136"/>
      <c r="DJM70" s="136"/>
      <c r="DJN70" s="136"/>
      <c r="DJO70" s="136"/>
      <c r="DJP70" s="136"/>
      <c r="DJQ70" s="136"/>
      <c r="DJR70" s="136"/>
      <c r="DJS70" s="136"/>
      <c r="DJT70" s="136"/>
      <c r="DJU70" s="136"/>
      <c r="DJV70" s="136"/>
      <c r="DJW70" s="136"/>
      <c r="DJX70" s="136"/>
      <c r="DJY70" s="136"/>
      <c r="DJZ70" s="136"/>
      <c r="DKA70" s="136"/>
      <c r="DKB70" s="136"/>
      <c r="DKC70" s="136"/>
      <c r="DKD70" s="136"/>
      <c r="DKE70" s="136"/>
      <c r="DKF70" s="136"/>
      <c r="DKG70" s="136"/>
      <c r="DKH70" s="136"/>
      <c r="DKI70" s="136"/>
      <c r="DKJ70" s="136"/>
      <c r="DKK70" s="136"/>
      <c r="DKL70" s="136"/>
      <c r="DKM70" s="136"/>
      <c r="DKN70" s="136"/>
      <c r="DKO70" s="136"/>
      <c r="DKP70" s="136"/>
      <c r="DKQ70" s="136"/>
      <c r="DKR70" s="136"/>
      <c r="DKS70" s="136"/>
      <c r="DKT70" s="136"/>
      <c r="DKU70" s="136"/>
      <c r="DKV70" s="136"/>
      <c r="DKW70" s="136"/>
      <c r="DKX70" s="136"/>
      <c r="DKY70" s="136"/>
      <c r="DKZ70" s="136"/>
      <c r="DLA70" s="136"/>
      <c r="DLB70" s="136"/>
      <c r="DLC70" s="136"/>
      <c r="DLD70" s="136"/>
      <c r="DLE70" s="136"/>
      <c r="DLF70" s="136"/>
      <c r="DLG70" s="136"/>
      <c r="DLH70" s="136"/>
      <c r="DLI70" s="136"/>
      <c r="DLJ70" s="136"/>
      <c r="DLK70" s="136"/>
      <c r="DLL70" s="136"/>
      <c r="DLM70" s="136"/>
      <c r="DLN70" s="136"/>
      <c r="DLO70" s="136"/>
      <c r="DLP70" s="136"/>
      <c r="DLQ70" s="136"/>
      <c r="DLR70" s="136"/>
      <c r="DLS70" s="136"/>
      <c r="DLT70" s="136"/>
      <c r="DLU70" s="136"/>
      <c r="DLV70" s="136"/>
      <c r="DLW70" s="136"/>
      <c r="DLX70" s="136"/>
      <c r="DLY70" s="136"/>
      <c r="DLZ70" s="136"/>
      <c r="DMA70" s="136"/>
      <c r="DMB70" s="136"/>
      <c r="DMC70" s="136"/>
      <c r="DMD70" s="136"/>
      <c r="DME70" s="136"/>
      <c r="DMF70" s="136"/>
      <c r="DMG70" s="136"/>
      <c r="DMH70" s="136"/>
      <c r="DMI70" s="136"/>
      <c r="DMJ70" s="136"/>
      <c r="DMK70" s="136"/>
      <c r="DML70" s="136"/>
      <c r="DMM70" s="136"/>
      <c r="DMN70" s="136"/>
      <c r="DMO70" s="136"/>
      <c r="DMP70" s="136"/>
      <c r="DMQ70" s="136"/>
      <c r="DMR70" s="136"/>
      <c r="DMS70" s="136"/>
      <c r="DMT70" s="136"/>
      <c r="DMU70" s="136"/>
      <c r="DMV70" s="136"/>
      <c r="DMW70" s="136"/>
      <c r="DMX70" s="136"/>
      <c r="DMY70" s="136"/>
      <c r="DMZ70" s="136"/>
      <c r="DNA70" s="136"/>
      <c r="DNB70" s="136"/>
      <c r="DNC70" s="136"/>
      <c r="DND70" s="136"/>
      <c r="DNE70" s="136"/>
      <c r="DNF70" s="136"/>
      <c r="DNG70" s="136"/>
      <c r="DNH70" s="136"/>
      <c r="DNI70" s="136"/>
      <c r="DNJ70" s="136"/>
      <c r="DNK70" s="136"/>
      <c r="DNL70" s="136"/>
      <c r="DNM70" s="136"/>
      <c r="DNN70" s="136"/>
      <c r="DNO70" s="136"/>
      <c r="DNP70" s="136"/>
      <c r="DNQ70" s="136"/>
      <c r="DNR70" s="136"/>
      <c r="DNS70" s="136"/>
      <c r="DNT70" s="136"/>
      <c r="DNU70" s="136"/>
      <c r="DNV70" s="136"/>
      <c r="DNW70" s="136"/>
      <c r="DNX70" s="136"/>
      <c r="DNY70" s="136"/>
      <c r="DNZ70" s="136"/>
      <c r="DOA70" s="136"/>
      <c r="DOB70" s="136"/>
      <c r="DOC70" s="136"/>
      <c r="DOD70" s="136"/>
      <c r="DOE70" s="136"/>
      <c r="DOF70" s="136"/>
      <c r="DOG70" s="136"/>
      <c r="DOH70" s="136"/>
      <c r="DOI70" s="136"/>
      <c r="DOJ70" s="136"/>
      <c r="DOK70" s="136"/>
      <c r="DOL70" s="136"/>
      <c r="DOM70" s="136"/>
      <c r="DON70" s="136"/>
      <c r="DOO70" s="136"/>
      <c r="DOP70" s="136"/>
      <c r="DOQ70" s="136"/>
      <c r="DOR70" s="136"/>
      <c r="DOS70" s="136"/>
      <c r="DOT70" s="136"/>
      <c r="DOU70" s="136"/>
      <c r="DOV70" s="136"/>
      <c r="DOW70" s="136"/>
      <c r="DOX70" s="136"/>
      <c r="DOY70" s="136"/>
      <c r="DOZ70" s="136"/>
      <c r="DPA70" s="136"/>
      <c r="DPB70" s="136"/>
      <c r="DPC70" s="136"/>
      <c r="DPD70" s="136"/>
      <c r="DPE70" s="136"/>
      <c r="DPF70" s="136"/>
      <c r="DPG70" s="136"/>
      <c r="DPH70" s="136"/>
      <c r="DPI70" s="136"/>
      <c r="DPJ70" s="136"/>
      <c r="DPK70" s="136"/>
      <c r="DPL70" s="136"/>
      <c r="DPM70" s="136"/>
      <c r="DPN70" s="136"/>
      <c r="DPO70" s="136"/>
      <c r="DPP70" s="136"/>
      <c r="DPQ70" s="136"/>
      <c r="DPR70" s="136"/>
      <c r="DPS70" s="136"/>
      <c r="DPT70" s="136"/>
      <c r="DPU70" s="136"/>
      <c r="DPV70" s="136"/>
      <c r="DPW70" s="136"/>
      <c r="DPX70" s="136"/>
      <c r="DPY70" s="136"/>
      <c r="DPZ70" s="136"/>
      <c r="DQA70" s="136"/>
      <c r="DQB70" s="136"/>
      <c r="DQC70" s="136"/>
      <c r="DQD70" s="136"/>
      <c r="DQE70" s="136"/>
      <c r="DQF70" s="136"/>
      <c r="DQG70" s="136"/>
      <c r="DQH70" s="136"/>
      <c r="DQI70" s="136"/>
      <c r="DQJ70" s="136"/>
      <c r="DQK70" s="136"/>
      <c r="DQL70" s="136"/>
      <c r="DQM70" s="136"/>
      <c r="DQN70" s="136"/>
      <c r="DQO70" s="136"/>
      <c r="DQP70" s="136"/>
      <c r="DQQ70" s="136"/>
      <c r="DQR70" s="136"/>
      <c r="DQS70" s="136"/>
      <c r="DQT70" s="136"/>
      <c r="DQU70" s="136"/>
      <c r="DQV70" s="136"/>
      <c r="DQW70" s="136"/>
      <c r="DQX70" s="136"/>
      <c r="DQY70" s="136"/>
      <c r="DQZ70" s="136"/>
      <c r="DRA70" s="136"/>
      <c r="DRB70" s="136"/>
      <c r="DRC70" s="136"/>
      <c r="DRD70" s="136"/>
      <c r="DRE70" s="136"/>
      <c r="DRF70" s="136"/>
      <c r="DRG70" s="136"/>
      <c r="DRH70" s="136"/>
      <c r="DRI70" s="136"/>
      <c r="DRJ70" s="136"/>
      <c r="DRK70" s="136"/>
      <c r="DRL70" s="136"/>
      <c r="DRM70" s="136"/>
      <c r="DRN70" s="136"/>
      <c r="DRO70" s="136"/>
      <c r="DRP70" s="136"/>
      <c r="DRQ70" s="136"/>
      <c r="DRR70" s="136"/>
      <c r="DRS70" s="136"/>
      <c r="DRT70" s="136"/>
      <c r="DRU70" s="136"/>
      <c r="DRV70" s="136"/>
      <c r="DRW70" s="136"/>
      <c r="DRX70" s="136"/>
      <c r="DRY70" s="136"/>
      <c r="DRZ70" s="136"/>
      <c r="DSA70" s="136"/>
      <c r="DSB70" s="136"/>
      <c r="DSC70" s="136"/>
      <c r="DSD70" s="136"/>
      <c r="DSE70" s="136"/>
      <c r="DSF70" s="136"/>
      <c r="DSG70" s="136"/>
      <c r="DSH70" s="136"/>
      <c r="DSI70" s="136"/>
      <c r="DSJ70" s="136"/>
      <c r="DSK70" s="136"/>
      <c r="DSL70" s="136"/>
      <c r="DSM70" s="136"/>
      <c r="DSN70" s="136"/>
      <c r="DSO70" s="136"/>
      <c r="DSP70" s="136"/>
      <c r="DSQ70" s="136"/>
      <c r="DSR70" s="136"/>
      <c r="DSS70" s="136"/>
      <c r="DST70" s="136"/>
      <c r="DSU70" s="136"/>
      <c r="DSV70" s="136"/>
      <c r="DSW70" s="136"/>
      <c r="DSX70" s="136"/>
      <c r="DSY70" s="136"/>
      <c r="DSZ70" s="136"/>
      <c r="DTA70" s="136"/>
      <c r="DTB70" s="136"/>
      <c r="DTC70" s="136"/>
      <c r="DTD70" s="136"/>
      <c r="DTE70" s="136"/>
      <c r="DTF70" s="136"/>
      <c r="DTG70" s="136"/>
      <c r="DTH70" s="136"/>
      <c r="DTI70" s="136"/>
      <c r="DTJ70" s="136"/>
      <c r="DTK70" s="136"/>
      <c r="DTL70" s="136"/>
      <c r="DTM70" s="136"/>
      <c r="DTN70" s="136"/>
      <c r="DTO70" s="136"/>
      <c r="DTP70" s="136"/>
      <c r="DTQ70" s="136"/>
      <c r="DTR70" s="136"/>
      <c r="DTS70" s="136"/>
      <c r="DTT70" s="136"/>
      <c r="DTU70" s="136"/>
      <c r="DTV70" s="136"/>
      <c r="DTW70" s="136"/>
      <c r="DTX70" s="136"/>
      <c r="DTY70" s="136"/>
      <c r="DTZ70" s="136"/>
      <c r="DUA70" s="136"/>
      <c r="DUB70" s="136"/>
      <c r="DUC70" s="136"/>
      <c r="DUD70" s="136"/>
      <c r="DUE70" s="136"/>
      <c r="DUF70" s="136"/>
      <c r="DUG70" s="136"/>
      <c r="DUH70" s="136"/>
      <c r="DUI70" s="136"/>
      <c r="DUJ70" s="136"/>
      <c r="DUK70" s="136"/>
      <c r="DUL70" s="136"/>
      <c r="DUM70" s="136"/>
      <c r="DUN70" s="136"/>
      <c r="DUO70" s="136"/>
      <c r="DUP70" s="136"/>
      <c r="DUQ70" s="136"/>
      <c r="DUR70" s="136"/>
      <c r="DUS70" s="136"/>
      <c r="DUT70" s="136"/>
      <c r="DUU70" s="136"/>
      <c r="DUV70" s="136"/>
      <c r="DUW70" s="136"/>
      <c r="DUX70" s="136"/>
      <c r="DUY70" s="136"/>
      <c r="DUZ70" s="136"/>
      <c r="DVA70" s="136"/>
      <c r="DVB70" s="136"/>
      <c r="DVC70" s="136"/>
      <c r="DVD70" s="136"/>
      <c r="DVE70" s="136"/>
      <c r="DVF70" s="136"/>
      <c r="DVG70" s="136"/>
      <c r="DVH70" s="136"/>
      <c r="DVI70" s="136"/>
      <c r="DVJ70" s="136"/>
      <c r="DVK70" s="136"/>
      <c r="DVL70" s="136"/>
      <c r="DVM70" s="136"/>
      <c r="DVN70" s="136"/>
      <c r="DVO70" s="136"/>
      <c r="DVP70" s="136"/>
      <c r="DVQ70" s="136"/>
      <c r="DVR70" s="136"/>
      <c r="DVS70" s="136"/>
      <c r="DVT70" s="136"/>
      <c r="DVU70" s="136"/>
      <c r="DVV70" s="136"/>
      <c r="DVW70" s="136"/>
      <c r="DVX70" s="136"/>
      <c r="DVY70" s="136"/>
      <c r="DVZ70" s="136"/>
      <c r="DWA70" s="136"/>
      <c r="DWB70" s="136"/>
      <c r="DWC70" s="136"/>
      <c r="DWD70" s="136"/>
      <c r="DWE70" s="136"/>
      <c r="DWF70" s="136"/>
      <c r="DWG70" s="136"/>
      <c r="DWH70" s="136"/>
      <c r="DWI70" s="136"/>
      <c r="DWJ70" s="136"/>
      <c r="DWK70" s="136"/>
      <c r="DWL70" s="136"/>
      <c r="DWM70" s="136"/>
      <c r="DWN70" s="136"/>
      <c r="DWO70" s="136"/>
      <c r="DWP70" s="136"/>
      <c r="DWQ70" s="136"/>
      <c r="DWR70" s="136"/>
      <c r="DWS70" s="136"/>
      <c r="DWT70" s="136"/>
      <c r="DWU70" s="136"/>
      <c r="DWV70" s="136"/>
      <c r="DWW70" s="136"/>
      <c r="DWX70" s="136"/>
      <c r="DWY70" s="136"/>
      <c r="DWZ70" s="136"/>
      <c r="DXA70" s="136"/>
      <c r="DXB70" s="136"/>
      <c r="DXC70" s="136"/>
      <c r="DXD70" s="136"/>
      <c r="DXE70" s="136"/>
      <c r="DXF70" s="136"/>
      <c r="DXG70" s="136"/>
      <c r="DXH70" s="136"/>
      <c r="DXI70" s="136"/>
      <c r="DXJ70" s="136"/>
      <c r="DXK70" s="136"/>
      <c r="DXL70" s="136"/>
      <c r="DXM70" s="136"/>
      <c r="DXN70" s="136"/>
      <c r="DXO70" s="136"/>
      <c r="DXP70" s="136"/>
      <c r="DXQ70" s="136"/>
      <c r="DXR70" s="136"/>
      <c r="DXS70" s="136"/>
      <c r="DXT70" s="136"/>
      <c r="DXU70" s="136"/>
      <c r="DXV70" s="136"/>
      <c r="DXW70" s="136"/>
      <c r="DXX70" s="136"/>
      <c r="DXY70" s="136"/>
      <c r="DXZ70" s="136"/>
      <c r="DYA70" s="136"/>
      <c r="DYB70" s="136"/>
      <c r="DYC70" s="136"/>
      <c r="DYD70" s="136"/>
      <c r="DYE70" s="136"/>
      <c r="DYF70" s="136"/>
      <c r="DYG70" s="136"/>
      <c r="DYH70" s="136"/>
      <c r="DYI70" s="136"/>
      <c r="DYJ70" s="136"/>
      <c r="DYK70" s="136"/>
      <c r="DYL70" s="136"/>
      <c r="DYM70" s="136"/>
      <c r="DYN70" s="136"/>
      <c r="DYO70" s="136"/>
      <c r="DYP70" s="136"/>
      <c r="DYQ70" s="136"/>
      <c r="DYR70" s="136"/>
      <c r="DYS70" s="136"/>
      <c r="DYT70" s="136"/>
      <c r="DYU70" s="136"/>
      <c r="DYV70" s="136"/>
      <c r="DYW70" s="136"/>
      <c r="DYX70" s="136"/>
      <c r="DYY70" s="136"/>
      <c r="DYZ70" s="136"/>
      <c r="DZA70" s="136"/>
      <c r="DZB70" s="136"/>
      <c r="DZC70" s="136"/>
      <c r="DZD70" s="136"/>
      <c r="DZE70" s="136"/>
      <c r="DZF70" s="136"/>
      <c r="DZG70" s="136"/>
      <c r="DZH70" s="136"/>
      <c r="DZI70" s="136"/>
      <c r="DZJ70" s="136"/>
      <c r="DZK70" s="136"/>
      <c r="DZL70" s="136"/>
      <c r="DZM70" s="136"/>
      <c r="DZN70" s="136"/>
      <c r="DZO70" s="136"/>
      <c r="DZP70" s="136"/>
      <c r="DZQ70" s="136"/>
      <c r="DZR70" s="136"/>
      <c r="DZS70" s="136"/>
      <c r="DZT70" s="136"/>
      <c r="DZU70" s="136"/>
      <c r="DZV70" s="136"/>
      <c r="DZW70" s="136"/>
      <c r="DZX70" s="136"/>
      <c r="DZY70" s="136"/>
      <c r="DZZ70" s="136"/>
      <c r="EAA70" s="136"/>
      <c r="EAB70" s="136"/>
      <c r="EAC70" s="136"/>
      <c r="EAD70" s="136"/>
      <c r="EAE70" s="136"/>
      <c r="EAF70" s="136"/>
      <c r="EAG70" s="136"/>
      <c r="EAH70" s="136"/>
      <c r="EAI70" s="136"/>
      <c r="EAJ70" s="136"/>
      <c r="EAK70" s="136"/>
      <c r="EAL70" s="136"/>
      <c r="EAM70" s="136"/>
      <c r="EAN70" s="136"/>
      <c r="EAO70" s="136"/>
      <c r="EAP70" s="136"/>
      <c r="EAQ70" s="136"/>
      <c r="EAR70" s="136"/>
      <c r="EAS70" s="136"/>
      <c r="EAT70" s="136"/>
      <c r="EAU70" s="136"/>
      <c r="EAV70" s="136"/>
      <c r="EAW70" s="136"/>
      <c r="EAX70" s="136"/>
      <c r="EAY70" s="136"/>
      <c r="EAZ70" s="136"/>
      <c r="EBA70" s="136"/>
      <c r="EBB70" s="136"/>
      <c r="EBC70" s="136"/>
      <c r="EBD70" s="136"/>
      <c r="EBE70" s="136"/>
      <c r="EBF70" s="136"/>
      <c r="EBG70" s="136"/>
      <c r="EBH70" s="136"/>
      <c r="EBI70" s="136"/>
      <c r="EBJ70" s="136"/>
      <c r="EBK70" s="136"/>
      <c r="EBL70" s="136"/>
      <c r="EBM70" s="136"/>
      <c r="EBN70" s="136"/>
      <c r="EBO70" s="136"/>
      <c r="EBP70" s="136"/>
      <c r="EBQ70" s="136"/>
      <c r="EBR70" s="136"/>
      <c r="EBS70" s="136"/>
      <c r="EBT70" s="136"/>
      <c r="EBU70" s="136"/>
      <c r="EBV70" s="136"/>
      <c r="EBW70" s="136"/>
      <c r="EBX70" s="136"/>
      <c r="EBY70" s="136"/>
      <c r="EBZ70" s="136"/>
      <c r="ECA70" s="136"/>
      <c r="ECB70" s="136"/>
      <c r="ECC70" s="136"/>
      <c r="ECD70" s="136"/>
      <c r="ECE70" s="136"/>
      <c r="ECF70" s="136"/>
      <c r="ECG70" s="136"/>
      <c r="ECH70" s="136"/>
      <c r="ECI70" s="136"/>
      <c r="ECJ70" s="136"/>
      <c r="ECK70" s="136"/>
      <c r="ECL70" s="136"/>
      <c r="ECM70" s="136"/>
      <c r="ECN70" s="136"/>
      <c r="ECO70" s="136"/>
      <c r="ECP70" s="136"/>
      <c r="ECQ70" s="136"/>
      <c r="ECR70" s="136"/>
      <c r="ECS70" s="136"/>
      <c r="ECT70" s="136"/>
      <c r="ECU70" s="136"/>
      <c r="ECV70" s="136"/>
      <c r="ECW70" s="136"/>
      <c r="ECX70" s="136"/>
      <c r="ECY70" s="136"/>
      <c r="ECZ70" s="136"/>
      <c r="EDA70" s="136"/>
      <c r="EDB70" s="136"/>
      <c r="EDC70" s="136"/>
      <c r="EDD70" s="136"/>
      <c r="EDE70" s="136"/>
      <c r="EDF70" s="136"/>
      <c r="EDG70" s="136"/>
      <c r="EDH70" s="136"/>
      <c r="EDI70" s="136"/>
      <c r="EDJ70" s="136"/>
      <c r="EDK70" s="136"/>
      <c r="EDL70" s="136"/>
      <c r="EDM70" s="136"/>
      <c r="EDN70" s="136"/>
      <c r="EDO70" s="136"/>
      <c r="EDP70" s="136"/>
      <c r="EDQ70" s="136"/>
      <c r="EDR70" s="136"/>
      <c r="EDS70" s="136"/>
      <c r="EDT70" s="136"/>
      <c r="EDU70" s="136"/>
      <c r="EDV70" s="136"/>
      <c r="EDW70" s="136"/>
      <c r="EDX70" s="136"/>
      <c r="EDY70" s="136"/>
      <c r="EDZ70" s="136"/>
      <c r="EEA70" s="136"/>
      <c r="EEB70" s="136"/>
      <c r="EEC70" s="136"/>
      <c r="EED70" s="136"/>
      <c r="EEE70" s="136"/>
      <c r="EEF70" s="136"/>
      <c r="EEG70" s="136"/>
      <c r="EEH70" s="136"/>
      <c r="EEI70" s="136"/>
      <c r="EEJ70" s="136"/>
      <c r="EEK70" s="136"/>
      <c r="EEL70" s="136"/>
      <c r="EEM70" s="136"/>
      <c r="EEN70" s="136"/>
      <c r="EEO70" s="136"/>
      <c r="EEP70" s="136"/>
      <c r="EEQ70" s="136"/>
      <c r="EER70" s="136"/>
      <c r="EES70" s="136"/>
      <c r="EET70" s="136"/>
      <c r="EEU70" s="136"/>
      <c r="EEV70" s="136"/>
      <c r="EEW70" s="136"/>
      <c r="EEX70" s="136"/>
      <c r="EEY70" s="136"/>
      <c r="EEZ70" s="136"/>
      <c r="EFA70" s="136"/>
      <c r="EFB70" s="136"/>
      <c r="EFC70" s="136"/>
      <c r="EFD70" s="136"/>
      <c r="EFE70" s="136"/>
      <c r="EFF70" s="136"/>
      <c r="EFG70" s="136"/>
      <c r="EFH70" s="136"/>
      <c r="EFI70" s="136"/>
      <c r="EFJ70" s="136"/>
      <c r="EFK70" s="136"/>
      <c r="EFL70" s="136"/>
      <c r="EFM70" s="136"/>
      <c r="EFN70" s="136"/>
      <c r="EFO70" s="136"/>
      <c r="EFP70" s="136"/>
      <c r="EFQ70" s="136"/>
      <c r="EFR70" s="136"/>
      <c r="EFS70" s="136"/>
      <c r="EFT70" s="136"/>
      <c r="EFU70" s="136"/>
      <c r="EFV70" s="136"/>
      <c r="EFW70" s="136"/>
      <c r="EFX70" s="136"/>
      <c r="EFY70" s="136"/>
      <c r="EFZ70" s="136"/>
      <c r="EGA70" s="136"/>
      <c r="EGB70" s="136"/>
      <c r="EGC70" s="136"/>
      <c r="EGD70" s="136"/>
      <c r="EGE70" s="136"/>
      <c r="EGF70" s="136"/>
      <c r="EGG70" s="136"/>
      <c r="EGH70" s="136"/>
      <c r="EGI70" s="136"/>
      <c r="EGJ70" s="136"/>
      <c r="EGK70" s="136"/>
      <c r="EGL70" s="136"/>
      <c r="EGM70" s="136"/>
      <c r="EGN70" s="136"/>
      <c r="EGO70" s="136"/>
      <c r="EGP70" s="136"/>
      <c r="EGQ70" s="136"/>
      <c r="EGR70" s="136"/>
      <c r="EGS70" s="136"/>
      <c r="EGT70" s="136"/>
      <c r="EGU70" s="136"/>
      <c r="EGV70" s="136"/>
      <c r="EGW70" s="136"/>
      <c r="EGX70" s="136"/>
      <c r="EGY70" s="136"/>
      <c r="EGZ70" s="136"/>
      <c r="EHA70" s="136"/>
      <c r="EHB70" s="136"/>
      <c r="EHC70" s="136"/>
      <c r="EHD70" s="136"/>
      <c r="EHE70" s="136"/>
      <c r="EHF70" s="136"/>
      <c r="EHG70" s="136"/>
      <c r="EHH70" s="136"/>
      <c r="EHI70" s="136"/>
      <c r="EHJ70" s="136"/>
      <c r="EHK70" s="136"/>
      <c r="EHL70" s="136"/>
      <c r="EHM70" s="136"/>
      <c r="EHN70" s="136"/>
      <c r="EHO70" s="136"/>
      <c r="EHP70" s="136"/>
      <c r="EHQ70" s="136"/>
      <c r="EHR70" s="136"/>
      <c r="EHS70" s="136"/>
      <c r="EHT70" s="136"/>
      <c r="EHU70" s="136"/>
      <c r="EHV70" s="136"/>
      <c r="EHW70" s="136"/>
      <c r="EHX70" s="136"/>
      <c r="EHY70" s="136"/>
      <c r="EHZ70" s="136"/>
      <c r="EIA70" s="136"/>
      <c r="EIB70" s="136"/>
      <c r="EIC70" s="136"/>
      <c r="EID70" s="136"/>
      <c r="EIE70" s="136"/>
      <c r="EIF70" s="136"/>
      <c r="EIG70" s="136"/>
      <c r="EIH70" s="136"/>
      <c r="EII70" s="136"/>
      <c r="EIJ70" s="136"/>
      <c r="EIK70" s="136"/>
      <c r="EIL70" s="136"/>
      <c r="EIM70" s="136"/>
      <c r="EIN70" s="136"/>
      <c r="EIO70" s="136"/>
      <c r="EIP70" s="136"/>
      <c r="EIQ70" s="136"/>
      <c r="EIR70" s="136"/>
      <c r="EIS70" s="136"/>
      <c r="EIT70" s="136"/>
      <c r="EIU70" s="136"/>
      <c r="EIV70" s="136"/>
      <c r="EIW70" s="136"/>
      <c r="EIX70" s="136"/>
      <c r="EIY70" s="136"/>
      <c r="EIZ70" s="136"/>
      <c r="EJA70" s="136"/>
      <c r="EJB70" s="136"/>
      <c r="EJC70" s="136"/>
      <c r="EJD70" s="136"/>
      <c r="EJE70" s="136"/>
      <c r="EJF70" s="136"/>
      <c r="EJG70" s="136"/>
      <c r="EJH70" s="136"/>
      <c r="EJI70" s="136"/>
      <c r="EJJ70" s="136"/>
      <c r="EJK70" s="136"/>
      <c r="EJL70" s="136"/>
      <c r="EJM70" s="136"/>
      <c r="EJN70" s="136"/>
      <c r="EJO70" s="136"/>
      <c r="EJP70" s="136"/>
      <c r="EJQ70" s="136"/>
      <c r="EJR70" s="136"/>
      <c r="EJS70" s="136"/>
      <c r="EJT70" s="136"/>
      <c r="EJU70" s="136"/>
      <c r="EJV70" s="136"/>
      <c r="EJW70" s="136"/>
      <c r="EJX70" s="136"/>
      <c r="EJY70" s="136"/>
      <c r="EJZ70" s="136"/>
      <c r="EKA70" s="136"/>
      <c r="EKB70" s="136"/>
      <c r="EKC70" s="136"/>
      <c r="EKD70" s="136"/>
      <c r="EKE70" s="136"/>
      <c r="EKF70" s="136"/>
      <c r="EKG70" s="136"/>
      <c r="EKH70" s="136"/>
      <c r="EKI70" s="136"/>
      <c r="EKJ70" s="136"/>
      <c r="EKK70" s="136"/>
      <c r="EKL70" s="136"/>
      <c r="EKM70" s="136"/>
      <c r="EKN70" s="136"/>
      <c r="EKO70" s="136"/>
      <c r="EKP70" s="136"/>
      <c r="EKQ70" s="136"/>
      <c r="EKR70" s="136"/>
      <c r="EKS70" s="136"/>
      <c r="EKT70" s="136"/>
      <c r="EKU70" s="136"/>
      <c r="EKV70" s="136"/>
      <c r="EKW70" s="136"/>
      <c r="EKX70" s="136"/>
      <c r="EKY70" s="136"/>
      <c r="EKZ70" s="136"/>
      <c r="ELA70" s="136"/>
      <c r="ELB70" s="136"/>
      <c r="ELC70" s="136"/>
      <c r="ELD70" s="136"/>
      <c r="ELE70" s="136"/>
      <c r="ELF70" s="136"/>
      <c r="ELG70" s="136"/>
      <c r="ELH70" s="136"/>
      <c r="ELI70" s="136"/>
      <c r="ELJ70" s="136"/>
      <c r="ELK70" s="136"/>
      <c r="ELL70" s="136"/>
      <c r="ELM70" s="136"/>
      <c r="ELN70" s="136"/>
      <c r="ELO70" s="136"/>
      <c r="ELP70" s="136"/>
      <c r="ELQ70" s="136"/>
      <c r="ELR70" s="136"/>
      <c r="ELS70" s="136"/>
      <c r="ELT70" s="136"/>
      <c r="ELU70" s="136"/>
      <c r="ELV70" s="136"/>
      <c r="ELW70" s="136"/>
      <c r="ELX70" s="136"/>
      <c r="ELY70" s="136"/>
      <c r="ELZ70" s="136"/>
      <c r="EMA70" s="136"/>
      <c r="EMB70" s="136"/>
      <c r="EMC70" s="136"/>
      <c r="EMD70" s="136"/>
      <c r="EME70" s="136"/>
      <c r="EMF70" s="136"/>
      <c r="EMG70" s="136"/>
      <c r="EMH70" s="136"/>
      <c r="EMI70" s="136"/>
      <c r="EMJ70" s="136"/>
      <c r="EMK70" s="136"/>
      <c r="EML70" s="136"/>
      <c r="EMM70" s="136"/>
      <c r="EMN70" s="136"/>
      <c r="EMO70" s="136"/>
      <c r="EMP70" s="136"/>
      <c r="EMQ70" s="136"/>
      <c r="EMR70" s="136"/>
      <c r="EMS70" s="136"/>
      <c r="EMT70" s="136"/>
      <c r="EMU70" s="136"/>
      <c r="EMV70" s="136"/>
      <c r="EMW70" s="136"/>
      <c r="EMX70" s="136"/>
      <c r="EMY70" s="136"/>
      <c r="EMZ70" s="136"/>
      <c r="ENA70" s="136"/>
      <c r="ENB70" s="136"/>
      <c r="ENC70" s="136"/>
      <c r="END70" s="136"/>
      <c r="ENE70" s="136"/>
      <c r="ENF70" s="136"/>
      <c r="ENG70" s="136"/>
      <c r="ENH70" s="136"/>
      <c r="ENI70" s="136"/>
      <c r="ENJ70" s="136"/>
      <c r="ENK70" s="136"/>
      <c r="ENL70" s="136"/>
      <c r="ENM70" s="136"/>
      <c r="ENN70" s="136"/>
      <c r="ENO70" s="136"/>
      <c r="ENP70" s="136"/>
      <c r="ENQ70" s="136"/>
      <c r="ENR70" s="136"/>
      <c r="ENS70" s="136"/>
      <c r="ENT70" s="136"/>
      <c r="ENU70" s="136"/>
      <c r="ENV70" s="136"/>
      <c r="ENW70" s="136"/>
      <c r="ENX70" s="136"/>
      <c r="ENY70" s="136"/>
      <c r="ENZ70" s="136"/>
      <c r="EOA70" s="136"/>
      <c r="EOB70" s="136"/>
      <c r="EOC70" s="136"/>
      <c r="EOD70" s="136"/>
      <c r="EOE70" s="136"/>
      <c r="EOF70" s="136"/>
      <c r="EOG70" s="136"/>
      <c r="EOH70" s="136"/>
      <c r="EOI70" s="136"/>
      <c r="EOJ70" s="136"/>
      <c r="EOK70" s="136"/>
      <c r="EOL70" s="136"/>
      <c r="EOM70" s="136"/>
      <c r="EON70" s="136"/>
      <c r="EOO70" s="136"/>
      <c r="EOP70" s="136"/>
      <c r="EOQ70" s="136"/>
      <c r="EOR70" s="136"/>
      <c r="EOS70" s="136"/>
      <c r="EOT70" s="136"/>
      <c r="EOU70" s="136"/>
      <c r="EOV70" s="136"/>
      <c r="EOW70" s="136"/>
      <c r="EOX70" s="136"/>
      <c r="EOY70" s="136"/>
      <c r="EOZ70" s="136"/>
      <c r="EPA70" s="136"/>
      <c r="EPB70" s="136"/>
      <c r="EPC70" s="136"/>
      <c r="EPD70" s="136"/>
      <c r="EPE70" s="136"/>
      <c r="EPF70" s="136"/>
      <c r="EPG70" s="136"/>
      <c r="EPH70" s="136"/>
      <c r="EPI70" s="136"/>
      <c r="EPJ70" s="136"/>
      <c r="EPK70" s="136"/>
      <c r="EPL70" s="136"/>
      <c r="EPM70" s="136"/>
      <c r="EPN70" s="136"/>
      <c r="EPO70" s="136"/>
      <c r="EPP70" s="136"/>
      <c r="EPQ70" s="136"/>
      <c r="EPR70" s="136"/>
      <c r="EPS70" s="136"/>
      <c r="EPT70" s="136"/>
      <c r="EPU70" s="136"/>
      <c r="EPV70" s="136"/>
      <c r="EPW70" s="136"/>
      <c r="EPX70" s="136"/>
      <c r="EPY70" s="136"/>
      <c r="EPZ70" s="136"/>
      <c r="EQA70" s="136"/>
      <c r="EQB70" s="136"/>
      <c r="EQC70" s="136"/>
      <c r="EQD70" s="136"/>
      <c r="EQE70" s="136"/>
      <c r="EQF70" s="136"/>
      <c r="EQG70" s="136"/>
      <c r="EQH70" s="136"/>
      <c r="EQI70" s="136"/>
      <c r="EQJ70" s="136"/>
      <c r="EQK70" s="136"/>
      <c r="EQL70" s="136"/>
      <c r="EQM70" s="136"/>
      <c r="EQN70" s="136"/>
      <c r="EQO70" s="136"/>
      <c r="EQP70" s="136"/>
      <c r="EQQ70" s="136"/>
      <c r="EQR70" s="136"/>
      <c r="EQS70" s="136"/>
      <c r="EQT70" s="136"/>
      <c r="EQU70" s="136"/>
      <c r="EQV70" s="136"/>
      <c r="EQW70" s="136"/>
      <c r="EQX70" s="136"/>
      <c r="EQY70" s="136"/>
      <c r="EQZ70" s="136"/>
      <c r="ERA70" s="136"/>
      <c r="ERB70" s="136"/>
      <c r="ERC70" s="136"/>
      <c r="ERD70" s="136"/>
      <c r="ERE70" s="136"/>
      <c r="ERF70" s="136"/>
      <c r="ERG70" s="136"/>
      <c r="ERH70" s="136"/>
      <c r="ERI70" s="136"/>
      <c r="ERJ70" s="136"/>
      <c r="ERK70" s="136"/>
      <c r="ERL70" s="136"/>
      <c r="ERM70" s="136"/>
      <c r="ERN70" s="136"/>
      <c r="ERO70" s="136"/>
      <c r="ERP70" s="136"/>
      <c r="ERQ70" s="136"/>
      <c r="ERR70" s="136"/>
      <c r="ERS70" s="136"/>
      <c r="ERT70" s="136"/>
      <c r="ERU70" s="136"/>
      <c r="ERV70" s="136"/>
      <c r="ERW70" s="136"/>
      <c r="ERX70" s="136"/>
      <c r="ERY70" s="136"/>
      <c r="ERZ70" s="136"/>
      <c r="ESA70" s="136"/>
      <c r="ESB70" s="136"/>
      <c r="ESC70" s="136"/>
      <c r="ESD70" s="136"/>
      <c r="ESE70" s="136"/>
      <c r="ESF70" s="136"/>
      <c r="ESG70" s="136"/>
      <c r="ESH70" s="136"/>
      <c r="ESI70" s="136"/>
      <c r="ESJ70" s="136"/>
      <c r="ESK70" s="136"/>
      <c r="ESL70" s="136"/>
      <c r="ESM70" s="136"/>
      <c r="ESN70" s="136"/>
      <c r="ESO70" s="136"/>
      <c r="ESP70" s="136"/>
      <c r="ESQ70" s="136"/>
      <c r="ESR70" s="136"/>
      <c r="ESS70" s="136"/>
      <c r="EST70" s="136"/>
      <c r="ESU70" s="136"/>
      <c r="ESV70" s="136"/>
      <c r="ESW70" s="136"/>
      <c r="ESX70" s="136"/>
      <c r="ESY70" s="136"/>
      <c r="ESZ70" s="136"/>
      <c r="ETA70" s="136"/>
      <c r="ETB70" s="136"/>
      <c r="ETC70" s="136"/>
      <c r="ETD70" s="136"/>
      <c r="ETE70" s="136"/>
      <c r="ETF70" s="136"/>
      <c r="ETG70" s="136"/>
      <c r="ETH70" s="136"/>
      <c r="ETI70" s="136"/>
      <c r="ETJ70" s="136"/>
      <c r="ETK70" s="136"/>
      <c r="ETL70" s="136"/>
      <c r="ETM70" s="136"/>
      <c r="ETN70" s="136"/>
      <c r="ETO70" s="136"/>
      <c r="ETP70" s="136"/>
      <c r="ETQ70" s="136"/>
      <c r="ETR70" s="136"/>
      <c r="ETS70" s="136"/>
      <c r="ETT70" s="136"/>
      <c r="ETU70" s="136"/>
      <c r="ETV70" s="136"/>
      <c r="ETW70" s="136"/>
      <c r="ETX70" s="136"/>
      <c r="ETY70" s="136"/>
      <c r="ETZ70" s="136"/>
      <c r="EUA70" s="136"/>
      <c r="EUB70" s="136"/>
      <c r="EUC70" s="136"/>
      <c r="EUD70" s="136"/>
      <c r="EUE70" s="136"/>
      <c r="EUF70" s="136"/>
      <c r="EUG70" s="136"/>
      <c r="EUH70" s="136"/>
      <c r="EUI70" s="136"/>
      <c r="EUJ70" s="136"/>
      <c r="EUK70" s="136"/>
      <c r="EUL70" s="136"/>
      <c r="EUM70" s="136"/>
      <c r="EUN70" s="136"/>
      <c r="EUO70" s="136"/>
      <c r="EUP70" s="136"/>
      <c r="EUQ70" s="136"/>
      <c r="EUR70" s="136"/>
      <c r="EUS70" s="136"/>
      <c r="EUT70" s="136"/>
      <c r="EUU70" s="136"/>
      <c r="EUV70" s="136"/>
      <c r="EUW70" s="136"/>
      <c r="EUX70" s="136"/>
      <c r="EUY70" s="136"/>
      <c r="EUZ70" s="136"/>
      <c r="EVA70" s="136"/>
      <c r="EVB70" s="136"/>
      <c r="EVC70" s="136"/>
      <c r="EVD70" s="136"/>
      <c r="EVE70" s="136"/>
      <c r="EVF70" s="136"/>
      <c r="EVG70" s="136"/>
      <c r="EVH70" s="136"/>
      <c r="EVI70" s="136"/>
      <c r="EVJ70" s="136"/>
      <c r="EVK70" s="136"/>
      <c r="EVL70" s="136"/>
      <c r="EVM70" s="136"/>
      <c r="EVN70" s="136"/>
      <c r="EVO70" s="136"/>
      <c r="EVP70" s="136"/>
      <c r="EVQ70" s="136"/>
      <c r="EVR70" s="136"/>
      <c r="EVS70" s="136"/>
      <c r="EVT70" s="136"/>
      <c r="EVU70" s="136"/>
      <c r="EVV70" s="136"/>
      <c r="EVW70" s="136"/>
      <c r="EVX70" s="136"/>
      <c r="EVY70" s="136"/>
      <c r="EVZ70" s="136"/>
      <c r="EWA70" s="136"/>
      <c r="EWB70" s="136"/>
      <c r="EWC70" s="136"/>
      <c r="EWD70" s="136"/>
      <c r="EWE70" s="136"/>
      <c r="EWF70" s="136"/>
      <c r="EWG70" s="136"/>
      <c r="EWH70" s="136"/>
      <c r="EWI70" s="136"/>
      <c r="EWJ70" s="136"/>
      <c r="EWK70" s="136"/>
      <c r="EWL70" s="136"/>
      <c r="EWM70" s="136"/>
      <c r="EWN70" s="136"/>
      <c r="EWO70" s="136"/>
      <c r="EWP70" s="136"/>
      <c r="EWQ70" s="136"/>
      <c r="EWR70" s="136"/>
      <c r="EWS70" s="136"/>
      <c r="EWT70" s="136"/>
      <c r="EWU70" s="136"/>
      <c r="EWV70" s="136"/>
      <c r="EWW70" s="136"/>
      <c r="EWX70" s="136"/>
      <c r="EWY70" s="136"/>
      <c r="EWZ70" s="136"/>
      <c r="EXA70" s="136"/>
      <c r="EXB70" s="136"/>
      <c r="EXC70" s="136"/>
      <c r="EXD70" s="136"/>
      <c r="EXE70" s="136"/>
      <c r="EXF70" s="136"/>
      <c r="EXG70" s="136"/>
      <c r="EXH70" s="136"/>
      <c r="EXI70" s="136"/>
      <c r="EXJ70" s="136"/>
      <c r="EXK70" s="136"/>
      <c r="EXL70" s="136"/>
      <c r="EXM70" s="136"/>
      <c r="EXN70" s="136"/>
      <c r="EXO70" s="136"/>
      <c r="EXP70" s="136"/>
      <c r="EXQ70" s="136"/>
      <c r="EXR70" s="136"/>
      <c r="EXS70" s="136"/>
      <c r="EXT70" s="136"/>
      <c r="EXU70" s="136"/>
      <c r="EXV70" s="136"/>
      <c r="EXW70" s="136"/>
      <c r="EXX70" s="136"/>
      <c r="EXY70" s="136"/>
      <c r="EXZ70" s="136"/>
      <c r="EYA70" s="136"/>
      <c r="EYB70" s="136"/>
      <c r="EYC70" s="136"/>
      <c r="EYD70" s="136"/>
      <c r="EYE70" s="136"/>
      <c r="EYF70" s="136"/>
      <c r="EYG70" s="136"/>
      <c r="EYH70" s="136"/>
      <c r="EYI70" s="136"/>
      <c r="EYJ70" s="136"/>
      <c r="EYK70" s="136"/>
      <c r="EYL70" s="136"/>
      <c r="EYM70" s="136"/>
      <c r="EYN70" s="136"/>
      <c r="EYO70" s="136"/>
      <c r="EYP70" s="136"/>
      <c r="EYQ70" s="136"/>
      <c r="EYR70" s="136"/>
      <c r="EYS70" s="136"/>
      <c r="EYT70" s="136"/>
      <c r="EYU70" s="136"/>
      <c r="EYV70" s="136"/>
      <c r="EYW70" s="136"/>
      <c r="EYX70" s="136"/>
      <c r="EYY70" s="136"/>
      <c r="EYZ70" s="136"/>
      <c r="EZA70" s="136"/>
      <c r="EZB70" s="136"/>
      <c r="EZC70" s="136"/>
      <c r="EZD70" s="136"/>
      <c r="EZE70" s="136"/>
      <c r="EZF70" s="136"/>
      <c r="EZG70" s="136"/>
      <c r="EZH70" s="136"/>
      <c r="EZI70" s="136"/>
      <c r="EZJ70" s="136"/>
      <c r="EZK70" s="136"/>
      <c r="EZL70" s="136"/>
      <c r="EZM70" s="136"/>
      <c r="EZN70" s="136"/>
      <c r="EZO70" s="136"/>
      <c r="EZP70" s="136"/>
      <c r="EZQ70" s="136"/>
      <c r="EZR70" s="136"/>
      <c r="EZS70" s="136"/>
      <c r="EZT70" s="136"/>
      <c r="EZU70" s="136"/>
      <c r="EZV70" s="136"/>
      <c r="EZW70" s="136"/>
      <c r="EZX70" s="136"/>
      <c r="EZY70" s="136"/>
      <c r="EZZ70" s="136"/>
      <c r="FAA70" s="136"/>
      <c r="FAB70" s="136"/>
      <c r="FAC70" s="136"/>
      <c r="FAD70" s="136"/>
      <c r="FAE70" s="136"/>
      <c r="FAF70" s="136"/>
      <c r="FAG70" s="136"/>
      <c r="FAH70" s="136"/>
      <c r="FAI70" s="136"/>
      <c r="FAJ70" s="136"/>
      <c r="FAK70" s="136"/>
      <c r="FAL70" s="136"/>
      <c r="FAM70" s="136"/>
      <c r="FAN70" s="136"/>
      <c r="FAO70" s="136"/>
      <c r="FAP70" s="136"/>
      <c r="FAQ70" s="136"/>
      <c r="FAR70" s="136"/>
      <c r="FAS70" s="136"/>
      <c r="FAT70" s="136"/>
      <c r="FAU70" s="136"/>
      <c r="FAV70" s="136"/>
      <c r="FAW70" s="136"/>
      <c r="FAX70" s="136"/>
      <c r="FAY70" s="136"/>
      <c r="FAZ70" s="136"/>
      <c r="FBA70" s="136"/>
      <c r="FBB70" s="136"/>
      <c r="FBC70" s="136"/>
      <c r="FBD70" s="136"/>
      <c r="FBE70" s="136"/>
      <c r="FBF70" s="136"/>
      <c r="FBG70" s="136"/>
      <c r="FBH70" s="136"/>
      <c r="FBI70" s="136"/>
      <c r="FBJ70" s="136"/>
      <c r="FBK70" s="136"/>
      <c r="FBL70" s="136"/>
      <c r="FBM70" s="136"/>
      <c r="FBN70" s="136"/>
      <c r="FBO70" s="136"/>
      <c r="FBP70" s="136"/>
      <c r="FBQ70" s="136"/>
      <c r="FBR70" s="136"/>
      <c r="FBS70" s="136"/>
      <c r="FBT70" s="136"/>
      <c r="FBU70" s="136"/>
      <c r="FBV70" s="136"/>
      <c r="FBW70" s="136"/>
      <c r="FBX70" s="136"/>
      <c r="FBY70" s="136"/>
      <c r="FBZ70" s="136"/>
      <c r="FCA70" s="136"/>
      <c r="FCB70" s="136"/>
      <c r="FCC70" s="136"/>
      <c r="FCD70" s="136"/>
      <c r="FCE70" s="136"/>
      <c r="FCF70" s="136"/>
      <c r="FCG70" s="136"/>
      <c r="FCH70" s="136"/>
      <c r="FCI70" s="136"/>
      <c r="FCJ70" s="136"/>
      <c r="FCK70" s="136"/>
      <c r="FCL70" s="136"/>
      <c r="FCM70" s="136"/>
      <c r="FCN70" s="136"/>
      <c r="FCO70" s="136"/>
      <c r="FCP70" s="136"/>
      <c r="FCQ70" s="136"/>
      <c r="FCR70" s="136"/>
      <c r="FCS70" s="136"/>
      <c r="FCT70" s="136"/>
      <c r="FCU70" s="136"/>
      <c r="FCV70" s="136"/>
      <c r="FCW70" s="136"/>
      <c r="FCX70" s="136"/>
      <c r="FCY70" s="136"/>
      <c r="FCZ70" s="136"/>
      <c r="FDA70" s="136"/>
      <c r="FDB70" s="136"/>
      <c r="FDC70" s="136"/>
      <c r="FDD70" s="136"/>
      <c r="FDE70" s="136"/>
      <c r="FDF70" s="136"/>
      <c r="FDG70" s="136"/>
      <c r="FDH70" s="136"/>
      <c r="FDI70" s="136"/>
      <c r="FDJ70" s="136"/>
      <c r="FDK70" s="136"/>
      <c r="FDL70" s="136"/>
      <c r="FDM70" s="136"/>
      <c r="FDN70" s="136"/>
      <c r="FDO70" s="136"/>
      <c r="FDP70" s="136"/>
      <c r="FDQ70" s="136"/>
      <c r="FDR70" s="136"/>
      <c r="FDS70" s="136"/>
      <c r="FDT70" s="136"/>
      <c r="FDU70" s="136"/>
      <c r="FDV70" s="136"/>
      <c r="FDW70" s="136"/>
      <c r="FDX70" s="136"/>
      <c r="FDY70" s="136"/>
      <c r="FDZ70" s="136"/>
      <c r="FEA70" s="136"/>
      <c r="FEB70" s="136"/>
      <c r="FEC70" s="136"/>
      <c r="FED70" s="136"/>
      <c r="FEE70" s="136"/>
      <c r="FEF70" s="136"/>
      <c r="FEG70" s="136"/>
      <c r="FEH70" s="136"/>
      <c r="FEI70" s="136"/>
      <c r="FEJ70" s="136"/>
      <c r="FEK70" s="136"/>
      <c r="FEL70" s="136"/>
      <c r="FEM70" s="136"/>
      <c r="FEN70" s="136"/>
      <c r="FEO70" s="136"/>
      <c r="FEP70" s="136"/>
      <c r="FEQ70" s="136"/>
      <c r="FER70" s="136"/>
      <c r="FES70" s="136"/>
      <c r="FET70" s="136"/>
      <c r="FEU70" s="136"/>
      <c r="FEV70" s="136"/>
      <c r="FEW70" s="136"/>
      <c r="FEX70" s="136"/>
      <c r="FEY70" s="136"/>
      <c r="FEZ70" s="136"/>
      <c r="FFA70" s="136"/>
      <c r="FFB70" s="136"/>
      <c r="FFC70" s="136"/>
      <c r="FFD70" s="136"/>
      <c r="FFE70" s="136"/>
      <c r="FFF70" s="136"/>
      <c r="FFG70" s="136"/>
      <c r="FFH70" s="136"/>
      <c r="FFI70" s="136"/>
      <c r="FFJ70" s="136"/>
      <c r="FFK70" s="136"/>
      <c r="FFL70" s="136"/>
      <c r="FFM70" s="136"/>
      <c r="FFN70" s="136"/>
      <c r="FFO70" s="136"/>
      <c r="FFP70" s="136"/>
      <c r="FFQ70" s="136"/>
      <c r="FFR70" s="136"/>
      <c r="FFS70" s="136"/>
      <c r="FFT70" s="136"/>
      <c r="FFU70" s="136"/>
      <c r="FFV70" s="136"/>
      <c r="FFW70" s="136"/>
      <c r="FFX70" s="136"/>
      <c r="FFY70" s="136"/>
      <c r="FFZ70" s="136"/>
      <c r="FGA70" s="136"/>
      <c r="FGB70" s="136"/>
      <c r="FGC70" s="136"/>
      <c r="FGD70" s="136"/>
      <c r="FGE70" s="136"/>
      <c r="FGF70" s="136"/>
      <c r="FGG70" s="136"/>
      <c r="FGH70" s="136"/>
      <c r="FGI70" s="136"/>
      <c r="FGJ70" s="136"/>
      <c r="FGK70" s="136"/>
      <c r="FGL70" s="136"/>
      <c r="FGM70" s="136"/>
      <c r="FGN70" s="136"/>
      <c r="FGO70" s="136"/>
      <c r="FGP70" s="136"/>
      <c r="FGQ70" s="136"/>
      <c r="FGR70" s="136"/>
      <c r="FGS70" s="136"/>
      <c r="FGT70" s="136"/>
      <c r="FGU70" s="136"/>
      <c r="FGV70" s="136"/>
      <c r="FGW70" s="136"/>
      <c r="FGX70" s="136"/>
      <c r="FGY70" s="136"/>
      <c r="FGZ70" s="136"/>
      <c r="FHA70" s="136"/>
      <c r="FHB70" s="136"/>
      <c r="FHC70" s="136"/>
      <c r="FHD70" s="136"/>
      <c r="FHE70" s="136"/>
      <c r="FHF70" s="136"/>
      <c r="FHG70" s="136"/>
      <c r="FHH70" s="136"/>
      <c r="FHI70" s="136"/>
      <c r="FHJ70" s="136"/>
      <c r="FHK70" s="136"/>
      <c r="FHL70" s="136"/>
      <c r="FHM70" s="136"/>
      <c r="FHN70" s="136"/>
      <c r="FHO70" s="136"/>
      <c r="FHP70" s="136"/>
      <c r="FHQ70" s="136"/>
      <c r="FHR70" s="136"/>
      <c r="FHS70" s="136"/>
      <c r="FHT70" s="136"/>
      <c r="FHU70" s="136"/>
      <c r="FHV70" s="136"/>
      <c r="FHW70" s="136"/>
      <c r="FHX70" s="136"/>
      <c r="FHY70" s="136"/>
      <c r="FHZ70" s="136"/>
      <c r="FIA70" s="136"/>
      <c r="FIB70" s="136"/>
      <c r="FIC70" s="136"/>
      <c r="FID70" s="136"/>
      <c r="FIE70" s="136"/>
      <c r="FIF70" s="136"/>
      <c r="FIG70" s="136"/>
      <c r="FIH70" s="136"/>
      <c r="FII70" s="136"/>
      <c r="FIJ70" s="136"/>
      <c r="FIK70" s="136"/>
      <c r="FIL70" s="136"/>
      <c r="FIM70" s="136"/>
      <c r="FIN70" s="136"/>
      <c r="FIO70" s="136"/>
      <c r="FIP70" s="136"/>
      <c r="FIQ70" s="136"/>
      <c r="FIR70" s="136"/>
      <c r="FIS70" s="136"/>
      <c r="FIT70" s="136"/>
      <c r="FIU70" s="136"/>
      <c r="FIV70" s="136"/>
      <c r="FIW70" s="136"/>
      <c r="FIX70" s="136"/>
      <c r="FIY70" s="136"/>
      <c r="FIZ70" s="136"/>
      <c r="FJA70" s="136"/>
      <c r="FJB70" s="136"/>
      <c r="FJC70" s="136"/>
      <c r="FJD70" s="136"/>
      <c r="FJE70" s="136"/>
      <c r="FJF70" s="136"/>
      <c r="FJG70" s="136"/>
      <c r="FJH70" s="136"/>
      <c r="FJI70" s="136"/>
      <c r="FJJ70" s="136"/>
      <c r="FJK70" s="136"/>
      <c r="FJL70" s="136"/>
      <c r="FJM70" s="136"/>
      <c r="FJN70" s="136"/>
      <c r="FJO70" s="136"/>
      <c r="FJP70" s="136"/>
      <c r="FJQ70" s="136"/>
      <c r="FJR70" s="136"/>
      <c r="FJS70" s="136"/>
      <c r="FJT70" s="136"/>
      <c r="FJU70" s="136"/>
      <c r="FJV70" s="136"/>
      <c r="FJW70" s="136"/>
      <c r="FJX70" s="136"/>
      <c r="FJY70" s="136"/>
      <c r="FJZ70" s="136"/>
      <c r="FKA70" s="136"/>
      <c r="FKB70" s="136"/>
      <c r="FKC70" s="136"/>
      <c r="FKD70" s="136"/>
      <c r="FKE70" s="136"/>
      <c r="FKF70" s="136"/>
      <c r="FKG70" s="136"/>
      <c r="FKH70" s="136"/>
      <c r="FKI70" s="136"/>
      <c r="FKJ70" s="136"/>
      <c r="FKK70" s="136"/>
      <c r="FKL70" s="136"/>
      <c r="FKM70" s="136"/>
      <c r="FKN70" s="136"/>
      <c r="FKO70" s="136"/>
      <c r="FKP70" s="136"/>
      <c r="FKQ70" s="136"/>
      <c r="FKR70" s="136"/>
      <c r="FKS70" s="136"/>
      <c r="FKT70" s="136"/>
      <c r="FKU70" s="136"/>
      <c r="FKV70" s="136"/>
      <c r="FKW70" s="136"/>
      <c r="FKX70" s="136"/>
      <c r="FKY70" s="136"/>
      <c r="FKZ70" s="136"/>
      <c r="FLA70" s="136"/>
      <c r="FLB70" s="136"/>
      <c r="FLC70" s="136"/>
      <c r="FLD70" s="136"/>
      <c r="FLE70" s="136"/>
      <c r="FLF70" s="136"/>
      <c r="FLG70" s="136"/>
      <c r="FLH70" s="136"/>
      <c r="FLI70" s="136"/>
      <c r="FLJ70" s="136"/>
      <c r="FLK70" s="136"/>
      <c r="FLL70" s="136"/>
      <c r="FLM70" s="136"/>
      <c r="FLN70" s="136"/>
      <c r="FLO70" s="136"/>
      <c r="FLP70" s="136"/>
      <c r="FLQ70" s="136"/>
      <c r="FLR70" s="136"/>
      <c r="FLS70" s="136"/>
      <c r="FLT70" s="136"/>
      <c r="FLU70" s="136"/>
      <c r="FLV70" s="136"/>
      <c r="FLW70" s="136"/>
      <c r="FLX70" s="136"/>
      <c r="FLY70" s="136"/>
      <c r="FLZ70" s="136"/>
      <c r="FMA70" s="136"/>
      <c r="FMB70" s="136"/>
      <c r="FMC70" s="136"/>
      <c r="FMD70" s="136"/>
      <c r="FME70" s="136"/>
      <c r="FMF70" s="136"/>
      <c r="FMG70" s="136"/>
      <c r="FMH70" s="136"/>
      <c r="FMI70" s="136"/>
      <c r="FMJ70" s="136"/>
      <c r="FMK70" s="136"/>
      <c r="FML70" s="136"/>
      <c r="FMM70" s="136"/>
      <c r="FMN70" s="136"/>
      <c r="FMO70" s="136"/>
      <c r="FMP70" s="136"/>
      <c r="FMQ70" s="136"/>
      <c r="FMR70" s="136"/>
      <c r="FMS70" s="136"/>
      <c r="FMT70" s="136"/>
      <c r="FMU70" s="136"/>
      <c r="FMV70" s="136"/>
      <c r="FMW70" s="136"/>
      <c r="FMX70" s="136"/>
      <c r="FMY70" s="136"/>
      <c r="FMZ70" s="136"/>
      <c r="FNA70" s="136"/>
      <c r="FNB70" s="136"/>
      <c r="FNC70" s="136"/>
      <c r="FND70" s="136"/>
      <c r="FNE70" s="136"/>
      <c r="FNF70" s="136"/>
      <c r="FNG70" s="136"/>
      <c r="FNH70" s="136"/>
      <c r="FNI70" s="136"/>
      <c r="FNJ70" s="136"/>
      <c r="FNK70" s="136"/>
      <c r="FNL70" s="136"/>
      <c r="FNM70" s="136"/>
      <c r="FNN70" s="136"/>
      <c r="FNO70" s="136"/>
      <c r="FNP70" s="136"/>
      <c r="FNQ70" s="136"/>
      <c r="FNR70" s="136"/>
      <c r="FNS70" s="136"/>
      <c r="FNT70" s="136"/>
      <c r="FNU70" s="136"/>
      <c r="FNV70" s="136"/>
      <c r="FNW70" s="136"/>
      <c r="FNX70" s="136"/>
      <c r="FNY70" s="136"/>
      <c r="FNZ70" s="136"/>
      <c r="FOA70" s="136"/>
      <c r="FOB70" s="136"/>
      <c r="FOC70" s="136"/>
      <c r="FOD70" s="136"/>
      <c r="FOE70" s="136"/>
      <c r="FOF70" s="136"/>
      <c r="FOG70" s="136"/>
      <c r="FOH70" s="136"/>
      <c r="FOI70" s="136"/>
      <c r="FOJ70" s="136"/>
      <c r="FOK70" s="136"/>
      <c r="FOL70" s="136"/>
      <c r="FOM70" s="136"/>
      <c r="FON70" s="136"/>
      <c r="FOO70" s="136"/>
      <c r="FOP70" s="136"/>
      <c r="FOQ70" s="136"/>
      <c r="FOR70" s="136"/>
      <c r="FOS70" s="136"/>
      <c r="FOT70" s="136"/>
      <c r="FOU70" s="136"/>
      <c r="FOV70" s="136"/>
      <c r="FOW70" s="136"/>
      <c r="FOX70" s="136"/>
      <c r="FOY70" s="136"/>
      <c r="FOZ70" s="136"/>
      <c r="FPA70" s="136"/>
      <c r="FPB70" s="136"/>
      <c r="FPC70" s="136"/>
      <c r="FPD70" s="136"/>
      <c r="FPE70" s="136"/>
      <c r="FPF70" s="136"/>
      <c r="FPG70" s="136"/>
      <c r="FPH70" s="136"/>
      <c r="FPI70" s="136"/>
      <c r="FPJ70" s="136"/>
      <c r="FPK70" s="136"/>
      <c r="FPL70" s="136"/>
      <c r="FPM70" s="136"/>
      <c r="FPN70" s="136"/>
      <c r="FPO70" s="136"/>
      <c r="FPP70" s="136"/>
      <c r="FPQ70" s="136"/>
      <c r="FPR70" s="136"/>
      <c r="FPS70" s="136"/>
      <c r="FPT70" s="136"/>
      <c r="FPU70" s="136"/>
      <c r="FPV70" s="136"/>
      <c r="FPW70" s="136"/>
      <c r="FPX70" s="136"/>
      <c r="FPY70" s="136"/>
      <c r="FPZ70" s="136"/>
      <c r="FQA70" s="136"/>
      <c r="FQB70" s="136"/>
      <c r="FQC70" s="136"/>
      <c r="FQD70" s="136"/>
      <c r="FQE70" s="136"/>
      <c r="FQF70" s="136"/>
      <c r="FQG70" s="136"/>
      <c r="FQH70" s="136"/>
      <c r="FQI70" s="136"/>
      <c r="FQJ70" s="136"/>
      <c r="FQK70" s="136"/>
      <c r="FQL70" s="136"/>
      <c r="FQM70" s="136"/>
      <c r="FQN70" s="136"/>
      <c r="FQO70" s="136"/>
      <c r="FQP70" s="136"/>
      <c r="FQQ70" s="136"/>
      <c r="FQR70" s="136"/>
      <c r="FQS70" s="136"/>
      <c r="FQT70" s="136"/>
      <c r="FQU70" s="136"/>
      <c r="FQV70" s="136"/>
      <c r="FQW70" s="136"/>
      <c r="FQX70" s="136"/>
      <c r="FQY70" s="136"/>
      <c r="FQZ70" s="136"/>
      <c r="FRA70" s="136"/>
      <c r="FRB70" s="136"/>
      <c r="FRC70" s="136"/>
      <c r="FRD70" s="136"/>
      <c r="FRE70" s="136"/>
      <c r="FRF70" s="136"/>
      <c r="FRG70" s="136"/>
      <c r="FRH70" s="136"/>
      <c r="FRI70" s="136"/>
      <c r="FRJ70" s="136"/>
      <c r="FRK70" s="136"/>
      <c r="FRL70" s="136"/>
      <c r="FRM70" s="136"/>
      <c r="FRN70" s="136"/>
      <c r="FRO70" s="136"/>
      <c r="FRP70" s="136"/>
      <c r="FRQ70" s="136"/>
      <c r="FRR70" s="136"/>
      <c r="FRS70" s="136"/>
      <c r="FRT70" s="136"/>
      <c r="FRU70" s="136"/>
      <c r="FRV70" s="136"/>
      <c r="FRW70" s="136"/>
      <c r="FRX70" s="136"/>
      <c r="FRY70" s="136"/>
      <c r="FRZ70" s="136"/>
      <c r="FSA70" s="136"/>
      <c r="FSB70" s="136"/>
      <c r="FSC70" s="136"/>
      <c r="FSD70" s="136"/>
      <c r="FSE70" s="136"/>
      <c r="FSF70" s="136"/>
      <c r="FSG70" s="136"/>
      <c r="FSH70" s="136"/>
      <c r="FSI70" s="136"/>
      <c r="FSJ70" s="136"/>
      <c r="FSK70" s="136"/>
      <c r="FSL70" s="136"/>
      <c r="FSM70" s="136"/>
      <c r="FSN70" s="136"/>
      <c r="FSO70" s="136"/>
      <c r="FSP70" s="136"/>
      <c r="FSQ70" s="136"/>
      <c r="FSR70" s="136"/>
      <c r="FSS70" s="136"/>
      <c r="FST70" s="136"/>
      <c r="FSU70" s="136"/>
      <c r="FSV70" s="136"/>
      <c r="FSW70" s="136"/>
      <c r="FSX70" s="136"/>
      <c r="FSY70" s="136"/>
      <c r="FSZ70" s="136"/>
      <c r="FTA70" s="136"/>
      <c r="FTB70" s="136"/>
      <c r="FTC70" s="136"/>
      <c r="FTD70" s="136"/>
      <c r="FTE70" s="136"/>
      <c r="FTF70" s="136"/>
      <c r="FTG70" s="136"/>
      <c r="FTH70" s="136"/>
      <c r="FTI70" s="136"/>
      <c r="FTJ70" s="136"/>
      <c r="FTK70" s="136"/>
      <c r="FTL70" s="136"/>
      <c r="FTM70" s="136"/>
      <c r="FTN70" s="136"/>
      <c r="FTO70" s="136"/>
      <c r="FTP70" s="136"/>
      <c r="FTQ70" s="136"/>
      <c r="FTR70" s="136"/>
      <c r="FTS70" s="136"/>
      <c r="FTT70" s="136"/>
      <c r="FTU70" s="136"/>
      <c r="FTV70" s="136"/>
      <c r="FTW70" s="136"/>
      <c r="FTX70" s="136"/>
      <c r="FTY70" s="136"/>
      <c r="FTZ70" s="136"/>
      <c r="FUA70" s="136"/>
      <c r="FUB70" s="136"/>
      <c r="FUC70" s="136"/>
      <c r="FUD70" s="136"/>
      <c r="FUE70" s="136"/>
      <c r="FUF70" s="136"/>
      <c r="FUG70" s="136"/>
      <c r="FUH70" s="136"/>
      <c r="FUI70" s="136"/>
      <c r="FUJ70" s="136"/>
      <c r="FUK70" s="136"/>
      <c r="FUL70" s="136"/>
      <c r="FUM70" s="136"/>
      <c r="FUN70" s="136"/>
      <c r="FUO70" s="136"/>
      <c r="FUP70" s="136"/>
      <c r="FUQ70" s="136"/>
      <c r="FUR70" s="136"/>
      <c r="FUS70" s="136"/>
      <c r="FUT70" s="136"/>
      <c r="FUU70" s="136"/>
      <c r="FUV70" s="136"/>
      <c r="FUW70" s="136"/>
      <c r="FUX70" s="136"/>
      <c r="FUY70" s="136"/>
      <c r="FUZ70" s="136"/>
      <c r="FVA70" s="136"/>
      <c r="FVB70" s="136"/>
      <c r="FVC70" s="136"/>
      <c r="FVD70" s="136"/>
      <c r="FVE70" s="136"/>
      <c r="FVF70" s="136"/>
      <c r="FVG70" s="136"/>
      <c r="FVH70" s="136"/>
      <c r="FVI70" s="136"/>
      <c r="FVJ70" s="136"/>
      <c r="FVK70" s="136"/>
      <c r="FVL70" s="136"/>
      <c r="FVM70" s="136"/>
      <c r="FVN70" s="136"/>
      <c r="FVO70" s="136"/>
      <c r="FVP70" s="136"/>
      <c r="FVQ70" s="136"/>
      <c r="FVR70" s="136"/>
      <c r="FVS70" s="136"/>
      <c r="FVT70" s="136"/>
      <c r="FVU70" s="136"/>
      <c r="FVV70" s="136"/>
      <c r="FVW70" s="136"/>
      <c r="FVX70" s="136"/>
      <c r="FVY70" s="136"/>
      <c r="FVZ70" s="136"/>
      <c r="FWA70" s="136"/>
      <c r="FWB70" s="136"/>
      <c r="FWC70" s="136"/>
      <c r="FWD70" s="136"/>
      <c r="FWE70" s="136"/>
      <c r="FWF70" s="136"/>
      <c r="FWG70" s="136"/>
      <c r="FWH70" s="136"/>
      <c r="FWI70" s="136"/>
      <c r="FWJ70" s="136"/>
      <c r="FWK70" s="136"/>
      <c r="FWL70" s="136"/>
      <c r="FWM70" s="136"/>
      <c r="FWN70" s="136"/>
      <c r="FWO70" s="136"/>
      <c r="FWP70" s="136"/>
      <c r="FWQ70" s="136"/>
      <c r="FWR70" s="136"/>
      <c r="FWS70" s="136"/>
      <c r="FWT70" s="136"/>
      <c r="FWU70" s="136"/>
      <c r="FWV70" s="136"/>
      <c r="FWW70" s="136"/>
      <c r="FWX70" s="136"/>
      <c r="FWY70" s="136"/>
      <c r="FWZ70" s="136"/>
      <c r="FXA70" s="136"/>
      <c r="FXB70" s="136"/>
      <c r="FXC70" s="136"/>
      <c r="FXD70" s="136"/>
      <c r="FXE70" s="136"/>
      <c r="FXF70" s="136"/>
      <c r="FXG70" s="136"/>
      <c r="FXH70" s="136"/>
      <c r="FXI70" s="136"/>
      <c r="FXJ70" s="136"/>
      <c r="FXK70" s="136"/>
      <c r="FXL70" s="136"/>
      <c r="FXM70" s="136"/>
      <c r="FXN70" s="136"/>
      <c r="FXO70" s="136"/>
      <c r="FXP70" s="136"/>
      <c r="FXQ70" s="136"/>
      <c r="FXR70" s="136"/>
      <c r="FXS70" s="136"/>
      <c r="FXT70" s="136"/>
      <c r="FXU70" s="136"/>
      <c r="FXV70" s="136"/>
      <c r="FXW70" s="136"/>
      <c r="FXX70" s="136"/>
      <c r="FXY70" s="136"/>
      <c r="FXZ70" s="136"/>
      <c r="FYA70" s="136"/>
      <c r="FYB70" s="136"/>
      <c r="FYC70" s="136"/>
      <c r="FYD70" s="136"/>
      <c r="FYE70" s="136"/>
      <c r="FYF70" s="136"/>
      <c r="FYG70" s="136"/>
      <c r="FYH70" s="136"/>
      <c r="FYI70" s="136"/>
      <c r="FYJ70" s="136"/>
      <c r="FYK70" s="136"/>
      <c r="FYL70" s="136"/>
      <c r="FYM70" s="136"/>
      <c r="FYN70" s="136"/>
      <c r="FYO70" s="136"/>
      <c r="FYP70" s="136"/>
      <c r="FYQ70" s="136"/>
      <c r="FYR70" s="136"/>
      <c r="FYS70" s="136"/>
      <c r="FYT70" s="136"/>
      <c r="FYU70" s="136"/>
      <c r="FYV70" s="136"/>
      <c r="FYW70" s="136"/>
      <c r="FYX70" s="136"/>
      <c r="FYY70" s="136"/>
      <c r="FYZ70" s="136"/>
      <c r="FZA70" s="136"/>
      <c r="FZB70" s="136"/>
      <c r="FZC70" s="136"/>
      <c r="FZD70" s="136"/>
      <c r="FZE70" s="136"/>
      <c r="FZF70" s="136"/>
      <c r="FZG70" s="136"/>
      <c r="FZH70" s="136"/>
      <c r="FZI70" s="136"/>
      <c r="FZJ70" s="136"/>
      <c r="FZK70" s="136"/>
      <c r="FZL70" s="136"/>
      <c r="FZM70" s="136"/>
      <c r="FZN70" s="136"/>
      <c r="FZO70" s="136"/>
      <c r="FZP70" s="136"/>
      <c r="FZQ70" s="136"/>
      <c r="FZR70" s="136"/>
      <c r="FZS70" s="136"/>
      <c r="FZT70" s="136"/>
      <c r="FZU70" s="136"/>
      <c r="FZV70" s="136"/>
      <c r="FZW70" s="136"/>
      <c r="FZX70" s="136"/>
      <c r="FZY70" s="136"/>
      <c r="FZZ70" s="136"/>
      <c r="GAA70" s="136"/>
      <c r="GAB70" s="136"/>
      <c r="GAC70" s="136"/>
      <c r="GAD70" s="136"/>
      <c r="GAE70" s="136"/>
      <c r="GAF70" s="136"/>
      <c r="GAG70" s="136"/>
      <c r="GAH70" s="136"/>
      <c r="GAI70" s="136"/>
      <c r="GAJ70" s="136"/>
      <c r="GAK70" s="136"/>
      <c r="GAL70" s="136"/>
      <c r="GAM70" s="136"/>
      <c r="GAN70" s="136"/>
      <c r="GAO70" s="136"/>
      <c r="GAP70" s="136"/>
      <c r="GAQ70" s="136"/>
      <c r="GAR70" s="136"/>
      <c r="GAS70" s="136"/>
      <c r="GAT70" s="136"/>
      <c r="GAU70" s="136"/>
      <c r="GAV70" s="136"/>
      <c r="GAW70" s="136"/>
      <c r="GAX70" s="136"/>
      <c r="GAY70" s="136"/>
      <c r="GAZ70" s="136"/>
      <c r="GBA70" s="136"/>
      <c r="GBB70" s="136"/>
      <c r="GBC70" s="136"/>
      <c r="GBD70" s="136"/>
      <c r="GBE70" s="136"/>
      <c r="GBF70" s="136"/>
      <c r="GBG70" s="136"/>
      <c r="GBH70" s="136"/>
      <c r="GBI70" s="136"/>
      <c r="GBJ70" s="136"/>
      <c r="GBK70" s="136"/>
      <c r="GBL70" s="136"/>
      <c r="GBM70" s="136"/>
      <c r="GBN70" s="136"/>
      <c r="GBO70" s="136"/>
      <c r="GBP70" s="136"/>
      <c r="GBQ70" s="136"/>
      <c r="GBR70" s="136"/>
      <c r="GBS70" s="136"/>
      <c r="GBT70" s="136"/>
      <c r="GBU70" s="136"/>
      <c r="GBV70" s="136"/>
      <c r="GBW70" s="136"/>
      <c r="GBX70" s="136"/>
      <c r="GBY70" s="136"/>
      <c r="GBZ70" s="136"/>
      <c r="GCA70" s="136"/>
      <c r="GCB70" s="136"/>
      <c r="GCC70" s="136"/>
      <c r="GCD70" s="136"/>
      <c r="GCE70" s="136"/>
      <c r="GCF70" s="136"/>
      <c r="GCG70" s="136"/>
      <c r="GCH70" s="136"/>
      <c r="GCI70" s="136"/>
      <c r="GCJ70" s="136"/>
      <c r="GCK70" s="136"/>
      <c r="GCL70" s="136"/>
      <c r="GCM70" s="136"/>
      <c r="GCN70" s="136"/>
      <c r="GCO70" s="136"/>
      <c r="GCP70" s="136"/>
      <c r="GCQ70" s="136"/>
      <c r="GCR70" s="136"/>
      <c r="GCS70" s="136"/>
      <c r="GCT70" s="136"/>
      <c r="GCU70" s="136"/>
      <c r="GCV70" s="136"/>
      <c r="GCW70" s="136"/>
      <c r="GCX70" s="136"/>
      <c r="GCY70" s="136"/>
      <c r="GCZ70" s="136"/>
      <c r="GDA70" s="136"/>
      <c r="GDB70" s="136"/>
      <c r="GDC70" s="136"/>
      <c r="GDD70" s="136"/>
      <c r="GDE70" s="136"/>
      <c r="GDF70" s="136"/>
      <c r="GDG70" s="136"/>
      <c r="GDH70" s="136"/>
      <c r="GDI70" s="136"/>
      <c r="GDJ70" s="136"/>
      <c r="GDK70" s="136"/>
      <c r="GDL70" s="136"/>
      <c r="GDM70" s="136"/>
      <c r="GDN70" s="136"/>
      <c r="GDO70" s="136"/>
      <c r="GDP70" s="136"/>
      <c r="GDQ70" s="136"/>
      <c r="GDR70" s="136"/>
      <c r="GDS70" s="136"/>
      <c r="GDT70" s="136"/>
      <c r="GDU70" s="136"/>
      <c r="GDV70" s="136"/>
      <c r="GDW70" s="136"/>
      <c r="GDX70" s="136"/>
      <c r="GDY70" s="136"/>
      <c r="GDZ70" s="136"/>
      <c r="GEA70" s="136"/>
      <c r="GEB70" s="136"/>
      <c r="GEC70" s="136"/>
      <c r="GED70" s="136"/>
      <c r="GEE70" s="136"/>
      <c r="GEF70" s="136"/>
      <c r="GEG70" s="136"/>
      <c r="GEH70" s="136"/>
      <c r="GEI70" s="136"/>
      <c r="GEJ70" s="136"/>
      <c r="GEK70" s="136"/>
      <c r="GEL70" s="136"/>
      <c r="GEM70" s="136"/>
      <c r="GEN70" s="136"/>
      <c r="GEO70" s="136"/>
      <c r="GEP70" s="136"/>
      <c r="GEQ70" s="136"/>
      <c r="GER70" s="136"/>
      <c r="GES70" s="136"/>
      <c r="GET70" s="136"/>
      <c r="GEU70" s="136"/>
      <c r="GEV70" s="136"/>
      <c r="GEW70" s="136"/>
      <c r="GEX70" s="136"/>
      <c r="GEY70" s="136"/>
      <c r="GEZ70" s="136"/>
      <c r="GFA70" s="136"/>
      <c r="GFB70" s="136"/>
      <c r="GFC70" s="136"/>
      <c r="GFD70" s="136"/>
      <c r="GFE70" s="136"/>
      <c r="GFF70" s="136"/>
      <c r="GFG70" s="136"/>
      <c r="GFH70" s="136"/>
      <c r="GFI70" s="136"/>
      <c r="GFJ70" s="136"/>
      <c r="GFK70" s="136"/>
      <c r="GFL70" s="136"/>
      <c r="GFM70" s="136"/>
      <c r="GFN70" s="136"/>
      <c r="GFO70" s="136"/>
      <c r="GFP70" s="136"/>
      <c r="GFQ70" s="136"/>
      <c r="GFR70" s="136"/>
      <c r="GFS70" s="136"/>
      <c r="GFT70" s="136"/>
      <c r="GFU70" s="136"/>
      <c r="GFV70" s="136"/>
      <c r="GFW70" s="136"/>
      <c r="GFX70" s="136"/>
      <c r="GFY70" s="136"/>
      <c r="GFZ70" s="136"/>
      <c r="GGA70" s="136"/>
      <c r="GGB70" s="136"/>
      <c r="GGC70" s="136"/>
      <c r="GGD70" s="136"/>
      <c r="GGE70" s="136"/>
      <c r="GGF70" s="136"/>
      <c r="GGG70" s="136"/>
      <c r="GGH70" s="136"/>
      <c r="GGI70" s="136"/>
      <c r="GGJ70" s="136"/>
      <c r="GGK70" s="136"/>
      <c r="GGL70" s="136"/>
      <c r="GGM70" s="136"/>
      <c r="GGN70" s="136"/>
      <c r="GGO70" s="136"/>
      <c r="GGP70" s="136"/>
      <c r="GGQ70" s="136"/>
      <c r="GGR70" s="136"/>
      <c r="GGS70" s="136"/>
      <c r="GGT70" s="136"/>
      <c r="GGU70" s="136"/>
      <c r="GGV70" s="136"/>
      <c r="GGW70" s="136"/>
      <c r="GGX70" s="136"/>
      <c r="GGY70" s="136"/>
      <c r="GGZ70" s="136"/>
      <c r="GHA70" s="136"/>
      <c r="GHB70" s="136"/>
      <c r="GHC70" s="136"/>
      <c r="GHD70" s="136"/>
      <c r="GHE70" s="136"/>
      <c r="GHF70" s="136"/>
      <c r="GHG70" s="136"/>
      <c r="GHH70" s="136"/>
      <c r="GHI70" s="136"/>
      <c r="GHJ70" s="136"/>
      <c r="GHK70" s="136"/>
      <c r="GHL70" s="136"/>
      <c r="GHM70" s="136"/>
      <c r="GHN70" s="136"/>
      <c r="GHO70" s="136"/>
      <c r="GHP70" s="136"/>
      <c r="GHQ70" s="136"/>
      <c r="GHR70" s="136"/>
      <c r="GHS70" s="136"/>
      <c r="GHT70" s="136"/>
      <c r="GHU70" s="136"/>
      <c r="GHV70" s="136"/>
      <c r="GHW70" s="136"/>
      <c r="GHX70" s="136"/>
      <c r="GHY70" s="136"/>
      <c r="GHZ70" s="136"/>
      <c r="GIA70" s="136"/>
      <c r="GIB70" s="136"/>
      <c r="GIC70" s="136"/>
      <c r="GID70" s="136"/>
      <c r="GIE70" s="136"/>
      <c r="GIF70" s="136"/>
      <c r="GIG70" s="136"/>
      <c r="GIH70" s="136"/>
      <c r="GII70" s="136"/>
      <c r="GIJ70" s="136"/>
      <c r="GIK70" s="136"/>
      <c r="GIL70" s="136"/>
      <c r="GIM70" s="136"/>
      <c r="GIN70" s="136"/>
      <c r="GIO70" s="136"/>
      <c r="GIP70" s="136"/>
      <c r="GIQ70" s="136"/>
      <c r="GIR70" s="136"/>
      <c r="GIS70" s="136"/>
      <c r="GIT70" s="136"/>
      <c r="GIU70" s="136"/>
      <c r="GIV70" s="136"/>
      <c r="GIW70" s="136"/>
      <c r="GIX70" s="136"/>
      <c r="GIY70" s="136"/>
      <c r="GIZ70" s="136"/>
      <c r="GJA70" s="136"/>
      <c r="GJB70" s="136"/>
      <c r="GJC70" s="136"/>
      <c r="GJD70" s="136"/>
      <c r="GJE70" s="136"/>
      <c r="GJF70" s="136"/>
      <c r="GJG70" s="136"/>
      <c r="GJH70" s="136"/>
      <c r="GJI70" s="136"/>
      <c r="GJJ70" s="136"/>
      <c r="GJK70" s="136"/>
      <c r="GJL70" s="136"/>
      <c r="GJM70" s="136"/>
      <c r="GJN70" s="136"/>
      <c r="GJO70" s="136"/>
      <c r="GJP70" s="136"/>
      <c r="GJQ70" s="136"/>
      <c r="GJR70" s="136"/>
      <c r="GJS70" s="136"/>
      <c r="GJT70" s="136"/>
      <c r="GJU70" s="136"/>
      <c r="GJV70" s="136"/>
      <c r="GJW70" s="136"/>
      <c r="GJX70" s="136"/>
      <c r="GJY70" s="136"/>
      <c r="GJZ70" s="136"/>
      <c r="GKA70" s="136"/>
      <c r="GKB70" s="136"/>
      <c r="GKC70" s="136"/>
      <c r="GKD70" s="136"/>
      <c r="GKE70" s="136"/>
      <c r="GKF70" s="136"/>
      <c r="GKG70" s="136"/>
      <c r="GKH70" s="136"/>
      <c r="GKI70" s="136"/>
      <c r="GKJ70" s="136"/>
      <c r="GKK70" s="136"/>
      <c r="GKL70" s="136"/>
      <c r="GKM70" s="136"/>
      <c r="GKN70" s="136"/>
      <c r="GKO70" s="136"/>
      <c r="GKP70" s="136"/>
      <c r="GKQ70" s="136"/>
      <c r="GKR70" s="136"/>
      <c r="GKS70" s="136"/>
      <c r="GKT70" s="136"/>
      <c r="GKU70" s="136"/>
      <c r="GKV70" s="136"/>
      <c r="GKW70" s="136"/>
      <c r="GKX70" s="136"/>
      <c r="GKY70" s="136"/>
      <c r="GKZ70" s="136"/>
      <c r="GLA70" s="136"/>
      <c r="GLB70" s="136"/>
      <c r="GLC70" s="136"/>
      <c r="GLD70" s="136"/>
      <c r="GLE70" s="136"/>
      <c r="GLF70" s="136"/>
      <c r="GLG70" s="136"/>
      <c r="GLH70" s="136"/>
      <c r="GLI70" s="136"/>
      <c r="GLJ70" s="136"/>
      <c r="GLK70" s="136"/>
      <c r="GLL70" s="136"/>
      <c r="GLM70" s="136"/>
      <c r="GLN70" s="136"/>
      <c r="GLO70" s="136"/>
      <c r="GLP70" s="136"/>
      <c r="GLQ70" s="136"/>
      <c r="GLR70" s="136"/>
      <c r="GLS70" s="136"/>
      <c r="GLT70" s="136"/>
      <c r="GLU70" s="136"/>
      <c r="GLV70" s="136"/>
      <c r="GLW70" s="136"/>
      <c r="GLX70" s="136"/>
      <c r="GLY70" s="136"/>
      <c r="GLZ70" s="136"/>
      <c r="GMA70" s="136"/>
      <c r="GMB70" s="136"/>
      <c r="GMC70" s="136"/>
      <c r="GMD70" s="136"/>
      <c r="GME70" s="136"/>
      <c r="GMF70" s="136"/>
      <c r="GMG70" s="136"/>
      <c r="GMH70" s="136"/>
      <c r="GMI70" s="136"/>
      <c r="GMJ70" s="136"/>
      <c r="GMK70" s="136"/>
      <c r="GML70" s="136"/>
      <c r="GMM70" s="136"/>
      <c r="GMN70" s="136"/>
      <c r="GMO70" s="136"/>
      <c r="GMP70" s="136"/>
      <c r="GMQ70" s="136"/>
      <c r="GMR70" s="136"/>
      <c r="GMS70" s="136"/>
      <c r="GMT70" s="136"/>
      <c r="GMU70" s="136"/>
      <c r="GMV70" s="136"/>
      <c r="GMW70" s="136"/>
      <c r="GMX70" s="136"/>
      <c r="GMY70" s="136"/>
      <c r="GMZ70" s="136"/>
      <c r="GNA70" s="136"/>
      <c r="GNB70" s="136"/>
      <c r="GNC70" s="136"/>
      <c r="GND70" s="136"/>
      <c r="GNE70" s="136"/>
      <c r="GNF70" s="136"/>
      <c r="GNG70" s="136"/>
      <c r="GNH70" s="136"/>
      <c r="GNI70" s="136"/>
      <c r="GNJ70" s="136"/>
      <c r="GNK70" s="136"/>
      <c r="GNL70" s="136"/>
      <c r="GNM70" s="136"/>
      <c r="GNN70" s="136"/>
      <c r="GNO70" s="136"/>
      <c r="GNP70" s="136"/>
      <c r="GNQ70" s="136"/>
      <c r="GNR70" s="136"/>
      <c r="GNS70" s="136"/>
      <c r="GNT70" s="136"/>
      <c r="GNU70" s="136"/>
      <c r="GNV70" s="136"/>
      <c r="GNW70" s="136"/>
      <c r="GNX70" s="136"/>
      <c r="GNY70" s="136"/>
      <c r="GNZ70" s="136"/>
      <c r="GOA70" s="136"/>
      <c r="GOB70" s="136"/>
      <c r="GOC70" s="136"/>
      <c r="GOD70" s="136"/>
      <c r="GOE70" s="136"/>
      <c r="GOF70" s="136"/>
      <c r="GOG70" s="136"/>
      <c r="GOH70" s="136"/>
      <c r="GOI70" s="136"/>
      <c r="GOJ70" s="136"/>
      <c r="GOK70" s="136"/>
      <c r="GOL70" s="136"/>
      <c r="GOM70" s="136"/>
      <c r="GON70" s="136"/>
      <c r="GOO70" s="136"/>
      <c r="GOP70" s="136"/>
      <c r="GOQ70" s="136"/>
      <c r="GOR70" s="136"/>
      <c r="GOS70" s="136"/>
      <c r="GOT70" s="136"/>
      <c r="GOU70" s="136"/>
      <c r="GOV70" s="136"/>
      <c r="GOW70" s="136"/>
      <c r="GOX70" s="136"/>
      <c r="GOY70" s="136"/>
      <c r="GOZ70" s="136"/>
      <c r="GPA70" s="136"/>
      <c r="GPB70" s="136"/>
      <c r="GPC70" s="136"/>
      <c r="GPD70" s="136"/>
      <c r="GPE70" s="136"/>
      <c r="GPF70" s="136"/>
      <c r="GPG70" s="136"/>
      <c r="GPH70" s="136"/>
      <c r="GPI70" s="136"/>
      <c r="GPJ70" s="136"/>
      <c r="GPK70" s="136"/>
      <c r="GPL70" s="136"/>
      <c r="GPM70" s="136"/>
      <c r="GPN70" s="136"/>
      <c r="GPO70" s="136"/>
      <c r="GPP70" s="136"/>
      <c r="GPQ70" s="136"/>
      <c r="GPR70" s="136"/>
      <c r="GPS70" s="136"/>
      <c r="GPT70" s="136"/>
      <c r="GPU70" s="136"/>
      <c r="GPV70" s="136"/>
      <c r="GPW70" s="136"/>
      <c r="GPX70" s="136"/>
      <c r="GPY70" s="136"/>
      <c r="GPZ70" s="136"/>
      <c r="GQA70" s="136"/>
      <c r="GQB70" s="136"/>
      <c r="GQC70" s="136"/>
      <c r="GQD70" s="136"/>
      <c r="GQE70" s="136"/>
      <c r="GQF70" s="136"/>
      <c r="GQG70" s="136"/>
      <c r="GQH70" s="136"/>
      <c r="GQI70" s="136"/>
      <c r="GQJ70" s="136"/>
      <c r="GQK70" s="136"/>
      <c r="GQL70" s="136"/>
      <c r="GQM70" s="136"/>
      <c r="GQN70" s="136"/>
      <c r="GQO70" s="136"/>
      <c r="GQP70" s="136"/>
      <c r="GQQ70" s="136"/>
      <c r="GQR70" s="136"/>
      <c r="GQS70" s="136"/>
      <c r="GQT70" s="136"/>
      <c r="GQU70" s="136"/>
      <c r="GQV70" s="136"/>
      <c r="GQW70" s="136"/>
      <c r="GQX70" s="136"/>
      <c r="GQY70" s="136"/>
      <c r="GQZ70" s="136"/>
      <c r="GRA70" s="136"/>
      <c r="GRB70" s="136"/>
      <c r="GRC70" s="136"/>
      <c r="GRD70" s="136"/>
      <c r="GRE70" s="136"/>
      <c r="GRF70" s="136"/>
      <c r="GRG70" s="136"/>
      <c r="GRH70" s="136"/>
      <c r="GRI70" s="136"/>
      <c r="GRJ70" s="136"/>
      <c r="GRK70" s="136"/>
      <c r="GRL70" s="136"/>
      <c r="GRM70" s="136"/>
      <c r="GRN70" s="136"/>
      <c r="GRO70" s="136"/>
      <c r="GRP70" s="136"/>
      <c r="GRQ70" s="136"/>
      <c r="GRR70" s="136"/>
      <c r="GRS70" s="136"/>
      <c r="GRT70" s="136"/>
      <c r="GRU70" s="136"/>
      <c r="GRV70" s="136"/>
      <c r="GRW70" s="136"/>
      <c r="GRX70" s="136"/>
      <c r="GRY70" s="136"/>
      <c r="GRZ70" s="136"/>
      <c r="GSA70" s="136"/>
      <c r="GSB70" s="136"/>
      <c r="GSC70" s="136"/>
      <c r="GSD70" s="136"/>
      <c r="GSE70" s="136"/>
      <c r="GSF70" s="136"/>
      <c r="GSG70" s="136"/>
      <c r="GSH70" s="136"/>
      <c r="GSI70" s="136"/>
      <c r="GSJ70" s="136"/>
      <c r="GSK70" s="136"/>
      <c r="GSL70" s="136"/>
      <c r="GSM70" s="136"/>
      <c r="GSN70" s="136"/>
      <c r="GSO70" s="136"/>
      <c r="GSP70" s="136"/>
      <c r="GSQ70" s="136"/>
      <c r="GSR70" s="136"/>
      <c r="GSS70" s="136"/>
      <c r="GST70" s="136"/>
      <c r="GSU70" s="136"/>
      <c r="GSV70" s="136"/>
      <c r="GSW70" s="136"/>
      <c r="GSX70" s="136"/>
      <c r="GSY70" s="136"/>
      <c r="GSZ70" s="136"/>
      <c r="GTA70" s="136"/>
      <c r="GTB70" s="136"/>
      <c r="GTC70" s="136"/>
      <c r="GTD70" s="136"/>
      <c r="GTE70" s="136"/>
      <c r="GTF70" s="136"/>
      <c r="GTG70" s="136"/>
      <c r="GTH70" s="136"/>
      <c r="GTI70" s="136"/>
      <c r="GTJ70" s="136"/>
      <c r="GTK70" s="136"/>
      <c r="GTL70" s="136"/>
      <c r="GTM70" s="136"/>
      <c r="GTN70" s="136"/>
      <c r="GTO70" s="136"/>
      <c r="GTP70" s="136"/>
      <c r="GTQ70" s="136"/>
      <c r="GTR70" s="136"/>
      <c r="GTS70" s="136"/>
      <c r="GTT70" s="136"/>
      <c r="GTU70" s="136"/>
      <c r="GTV70" s="136"/>
      <c r="GTW70" s="136"/>
      <c r="GTX70" s="136"/>
      <c r="GTY70" s="136"/>
      <c r="GTZ70" s="136"/>
      <c r="GUA70" s="136"/>
      <c r="GUB70" s="136"/>
      <c r="GUC70" s="136"/>
      <c r="GUD70" s="136"/>
      <c r="GUE70" s="136"/>
      <c r="GUF70" s="136"/>
      <c r="GUG70" s="136"/>
      <c r="GUH70" s="136"/>
      <c r="GUI70" s="136"/>
      <c r="GUJ70" s="136"/>
      <c r="GUK70" s="136"/>
      <c r="GUL70" s="136"/>
      <c r="GUM70" s="136"/>
      <c r="GUN70" s="136"/>
      <c r="GUO70" s="136"/>
      <c r="GUP70" s="136"/>
      <c r="GUQ70" s="136"/>
      <c r="GUR70" s="136"/>
      <c r="GUS70" s="136"/>
      <c r="GUT70" s="136"/>
      <c r="GUU70" s="136"/>
      <c r="GUV70" s="136"/>
      <c r="GUW70" s="136"/>
      <c r="GUX70" s="136"/>
      <c r="GUY70" s="136"/>
      <c r="GUZ70" s="136"/>
      <c r="GVA70" s="136"/>
      <c r="GVB70" s="136"/>
      <c r="GVC70" s="136"/>
      <c r="GVD70" s="136"/>
      <c r="GVE70" s="136"/>
      <c r="GVF70" s="136"/>
      <c r="GVG70" s="136"/>
      <c r="GVH70" s="136"/>
      <c r="GVI70" s="136"/>
      <c r="GVJ70" s="136"/>
      <c r="GVK70" s="136"/>
      <c r="GVL70" s="136"/>
      <c r="GVM70" s="136"/>
      <c r="GVN70" s="136"/>
      <c r="GVO70" s="136"/>
      <c r="GVP70" s="136"/>
      <c r="GVQ70" s="136"/>
      <c r="GVR70" s="136"/>
      <c r="GVS70" s="136"/>
      <c r="GVT70" s="136"/>
      <c r="GVU70" s="136"/>
      <c r="GVV70" s="136"/>
      <c r="GVW70" s="136"/>
      <c r="GVX70" s="136"/>
      <c r="GVY70" s="136"/>
      <c r="GVZ70" s="136"/>
      <c r="GWA70" s="136"/>
      <c r="GWB70" s="136"/>
      <c r="GWC70" s="136"/>
      <c r="GWD70" s="136"/>
      <c r="GWE70" s="136"/>
      <c r="GWF70" s="136"/>
      <c r="GWG70" s="136"/>
      <c r="GWH70" s="136"/>
      <c r="GWI70" s="136"/>
      <c r="GWJ70" s="136"/>
      <c r="GWK70" s="136"/>
      <c r="GWL70" s="136"/>
      <c r="GWM70" s="136"/>
      <c r="GWN70" s="136"/>
      <c r="GWO70" s="136"/>
      <c r="GWP70" s="136"/>
      <c r="GWQ70" s="136"/>
      <c r="GWR70" s="136"/>
      <c r="GWS70" s="136"/>
      <c r="GWT70" s="136"/>
      <c r="GWU70" s="136"/>
      <c r="GWV70" s="136"/>
      <c r="GWW70" s="136"/>
      <c r="GWX70" s="136"/>
      <c r="GWY70" s="136"/>
      <c r="GWZ70" s="136"/>
      <c r="GXA70" s="136"/>
      <c r="GXB70" s="136"/>
      <c r="GXC70" s="136"/>
      <c r="GXD70" s="136"/>
      <c r="GXE70" s="136"/>
      <c r="GXF70" s="136"/>
      <c r="GXG70" s="136"/>
      <c r="GXH70" s="136"/>
      <c r="GXI70" s="136"/>
      <c r="GXJ70" s="136"/>
      <c r="GXK70" s="136"/>
      <c r="GXL70" s="136"/>
      <c r="GXM70" s="136"/>
      <c r="GXN70" s="136"/>
      <c r="GXO70" s="136"/>
      <c r="GXP70" s="136"/>
      <c r="GXQ70" s="136"/>
      <c r="GXR70" s="136"/>
      <c r="GXS70" s="136"/>
      <c r="GXT70" s="136"/>
      <c r="GXU70" s="136"/>
      <c r="GXV70" s="136"/>
      <c r="GXW70" s="136"/>
      <c r="GXX70" s="136"/>
      <c r="GXY70" s="136"/>
      <c r="GXZ70" s="136"/>
      <c r="GYA70" s="136"/>
      <c r="GYB70" s="136"/>
      <c r="GYC70" s="136"/>
      <c r="GYD70" s="136"/>
      <c r="GYE70" s="136"/>
      <c r="GYF70" s="136"/>
      <c r="GYG70" s="136"/>
      <c r="GYH70" s="136"/>
      <c r="GYI70" s="136"/>
      <c r="GYJ70" s="136"/>
      <c r="GYK70" s="136"/>
      <c r="GYL70" s="136"/>
      <c r="GYM70" s="136"/>
      <c r="GYN70" s="136"/>
      <c r="GYO70" s="136"/>
      <c r="GYP70" s="136"/>
      <c r="GYQ70" s="136"/>
      <c r="GYR70" s="136"/>
      <c r="GYS70" s="136"/>
      <c r="GYT70" s="136"/>
      <c r="GYU70" s="136"/>
      <c r="GYV70" s="136"/>
      <c r="GYW70" s="136"/>
      <c r="GYX70" s="136"/>
      <c r="GYY70" s="136"/>
      <c r="GYZ70" s="136"/>
      <c r="GZA70" s="136"/>
      <c r="GZB70" s="136"/>
      <c r="GZC70" s="136"/>
      <c r="GZD70" s="136"/>
      <c r="GZE70" s="136"/>
      <c r="GZF70" s="136"/>
      <c r="GZG70" s="136"/>
      <c r="GZH70" s="136"/>
      <c r="GZI70" s="136"/>
      <c r="GZJ70" s="136"/>
      <c r="GZK70" s="136"/>
      <c r="GZL70" s="136"/>
      <c r="GZM70" s="136"/>
      <c r="GZN70" s="136"/>
      <c r="GZO70" s="136"/>
      <c r="GZP70" s="136"/>
      <c r="GZQ70" s="136"/>
      <c r="GZR70" s="136"/>
      <c r="GZS70" s="136"/>
      <c r="GZT70" s="136"/>
      <c r="GZU70" s="136"/>
      <c r="GZV70" s="136"/>
      <c r="GZW70" s="136"/>
      <c r="GZX70" s="136"/>
      <c r="GZY70" s="136"/>
      <c r="GZZ70" s="136"/>
      <c r="HAA70" s="136"/>
      <c r="HAB70" s="136"/>
      <c r="HAC70" s="136"/>
      <c r="HAD70" s="136"/>
      <c r="HAE70" s="136"/>
      <c r="HAF70" s="136"/>
      <c r="HAG70" s="136"/>
      <c r="HAH70" s="136"/>
      <c r="HAI70" s="136"/>
      <c r="HAJ70" s="136"/>
      <c r="HAK70" s="136"/>
      <c r="HAL70" s="136"/>
      <c r="HAM70" s="136"/>
      <c r="HAN70" s="136"/>
      <c r="HAO70" s="136"/>
      <c r="HAP70" s="136"/>
      <c r="HAQ70" s="136"/>
      <c r="HAR70" s="136"/>
      <c r="HAS70" s="136"/>
      <c r="HAT70" s="136"/>
      <c r="HAU70" s="136"/>
      <c r="HAV70" s="136"/>
      <c r="HAW70" s="136"/>
      <c r="HAX70" s="136"/>
      <c r="HAY70" s="136"/>
      <c r="HAZ70" s="136"/>
      <c r="HBA70" s="136"/>
      <c r="HBB70" s="136"/>
      <c r="HBC70" s="136"/>
      <c r="HBD70" s="136"/>
      <c r="HBE70" s="136"/>
      <c r="HBF70" s="136"/>
      <c r="HBG70" s="136"/>
      <c r="HBH70" s="136"/>
      <c r="HBI70" s="136"/>
      <c r="HBJ70" s="136"/>
      <c r="HBK70" s="136"/>
      <c r="HBL70" s="136"/>
      <c r="HBM70" s="136"/>
      <c r="HBN70" s="136"/>
      <c r="HBO70" s="136"/>
      <c r="HBP70" s="136"/>
      <c r="HBQ70" s="136"/>
      <c r="HBR70" s="136"/>
      <c r="HBS70" s="136"/>
      <c r="HBT70" s="136"/>
      <c r="HBU70" s="136"/>
      <c r="HBV70" s="136"/>
      <c r="HBW70" s="136"/>
      <c r="HBX70" s="136"/>
      <c r="HBY70" s="136"/>
      <c r="HBZ70" s="136"/>
      <c r="HCA70" s="136"/>
      <c r="HCB70" s="136"/>
      <c r="HCC70" s="136"/>
      <c r="HCD70" s="136"/>
      <c r="HCE70" s="136"/>
      <c r="HCF70" s="136"/>
      <c r="HCG70" s="136"/>
      <c r="HCH70" s="136"/>
      <c r="HCI70" s="136"/>
      <c r="HCJ70" s="136"/>
      <c r="HCK70" s="136"/>
      <c r="HCL70" s="136"/>
      <c r="HCM70" s="136"/>
      <c r="HCN70" s="136"/>
      <c r="HCO70" s="136"/>
      <c r="HCP70" s="136"/>
      <c r="HCQ70" s="136"/>
      <c r="HCR70" s="136"/>
      <c r="HCS70" s="136"/>
      <c r="HCT70" s="136"/>
      <c r="HCU70" s="136"/>
      <c r="HCV70" s="136"/>
      <c r="HCW70" s="136"/>
      <c r="HCX70" s="136"/>
      <c r="HCY70" s="136"/>
      <c r="HCZ70" s="136"/>
      <c r="HDA70" s="136"/>
      <c r="HDB70" s="136"/>
      <c r="HDC70" s="136"/>
      <c r="HDD70" s="136"/>
      <c r="HDE70" s="136"/>
      <c r="HDF70" s="136"/>
      <c r="HDG70" s="136"/>
      <c r="HDH70" s="136"/>
      <c r="HDI70" s="136"/>
      <c r="HDJ70" s="136"/>
      <c r="HDK70" s="136"/>
      <c r="HDL70" s="136"/>
      <c r="HDM70" s="136"/>
      <c r="HDN70" s="136"/>
      <c r="HDO70" s="136"/>
      <c r="HDP70" s="136"/>
      <c r="HDQ70" s="136"/>
      <c r="HDR70" s="136"/>
      <c r="HDS70" s="136"/>
      <c r="HDT70" s="136"/>
      <c r="HDU70" s="136"/>
      <c r="HDV70" s="136"/>
      <c r="HDW70" s="136"/>
      <c r="HDX70" s="136"/>
      <c r="HDY70" s="136"/>
      <c r="HDZ70" s="136"/>
      <c r="HEA70" s="136"/>
      <c r="HEB70" s="136"/>
      <c r="HEC70" s="136"/>
      <c r="HED70" s="136"/>
      <c r="HEE70" s="136"/>
      <c r="HEF70" s="136"/>
      <c r="HEG70" s="136"/>
      <c r="HEH70" s="136"/>
      <c r="HEI70" s="136"/>
      <c r="HEJ70" s="136"/>
      <c r="HEK70" s="136"/>
      <c r="HEL70" s="136"/>
      <c r="HEM70" s="136"/>
      <c r="HEN70" s="136"/>
      <c r="HEO70" s="136"/>
      <c r="HEP70" s="136"/>
      <c r="HEQ70" s="136"/>
      <c r="HER70" s="136"/>
      <c r="HES70" s="136"/>
      <c r="HET70" s="136"/>
      <c r="HEU70" s="136"/>
      <c r="HEV70" s="136"/>
      <c r="HEW70" s="136"/>
      <c r="HEX70" s="136"/>
      <c r="HEY70" s="136"/>
      <c r="HEZ70" s="136"/>
      <c r="HFA70" s="136"/>
      <c r="HFB70" s="136"/>
      <c r="HFC70" s="136"/>
      <c r="HFD70" s="136"/>
      <c r="HFE70" s="136"/>
      <c r="HFF70" s="136"/>
      <c r="HFG70" s="136"/>
      <c r="HFH70" s="136"/>
      <c r="HFI70" s="136"/>
      <c r="HFJ70" s="136"/>
      <c r="HFK70" s="136"/>
      <c r="HFL70" s="136"/>
      <c r="HFM70" s="136"/>
      <c r="HFN70" s="136"/>
      <c r="HFO70" s="136"/>
      <c r="HFP70" s="136"/>
      <c r="HFQ70" s="136"/>
      <c r="HFR70" s="136"/>
      <c r="HFS70" s="136"/>
      <c r="HFT70" s="136"/>
      <c r="HFU70" s="136"/>
      <c r="HFV70" s="136"/>
      <c r="HFW70" s="136"/>
      <c r="HFX70" s="136"/>
      <c r="HFY70" s="136"/>
      <c r="HFZ70" s="136"/>
      <c r="HGA70" s="136"/>
      <c r="HGB70" s="136"/>
      <c r="HGC70" s="136"/>
      <c r="HGD70" s="136"/>
      <c r="HGE70" s="136"/>
      <c r="HGF70" s="136"/>
      <c r="HGG70" s="136"/>
      <c r="HGH70" s="136"/>
      <c r="HGI70" s="136"/>
      <c r="HGJ70" s="136"/>
      <c r="HGK70" s="136"/>
      <c r="HGL70" s="136"/>
      <c r="HGM70" s="136"/>
      <c r="HGN70" s="136"/>
      <c r="HGO70" s="136"/>
      <c r="HGP70" s="136"/>
      <c r="HGQ70" s="136"/>
      <c r="HGR70" s="136"/>
      <c r="HGS70" s="136"/>
      <c r="HGT70" s="136"/>
      <c r="HGU70" s="136"/>
      <c r="HGV70" s="136"/>
      <c r="HGW70" s="136"/>
      <c r="HGX70" s="136"/>
      <c r="HGY70" s="136"/>
      <c r="HGZ70" s="136"/>
      <c r="HHA70" s="136"/>
      <c r="HHB70" s="136"/>
      <c r="HHC70" s="136"/>
      <c r="HHD70" s="136"/>
      <c r="HHE70" s="136"/>
      <c r="HHF70" s="136"/>
      <c r="HHG70" s="136"/>
      <c r="HHH70" s="136"/>
      <c r="HHI70" s="136"/>
      <c r="HHJ70" s="136"/>
      <c r="HHK70" s="136"/>
      <c r="HHL70" s="136"/>
      <c r="HHM70" s="136"/>
      <c r="HHN70" s="136"/>
      <c r="HHO70" s="136"/>
      <c r="HHP70" s="136"/>
      <c r="HHQ70" s="136"/>
      <c r="HHR70" s="136"/>
      <c r="HHS70" s="136"/>
      <c r="HHT70" s="136"/>
      <c r="HHU70" s="136"/>
      <c r="HHV70" s="136"/>
      <c r="HHW70" s="136"/>
      <c r="HHX70" s="136"/>
      <c r="HHY70" s="136"/>
      <c r="HHZ70" s="136"/>
      <c r="HIA70" s="136"/>
      <c r="HIB70" s="136"/>
      <c r="HIC70" s="136"/>
      <c r="HID70" s="136"/>
      <c r="HIE70" s="136"/>
      <c r="HIF70" s="136"/>
      <c r="HIG70" s="136"/>
      <c r="HIH70" s="136"/>
      <c r="HII70" s="136"/>
      <c r="HIJ70" s="136"/>
      <c r="HIK70" s="136"/>
      <c r="HIL70" s="136"/>
      <c r="HIM70" s="136"/>
      <c r="HIN70" s="136"/>
      <c r="HIO70" s="136"/>
      <c r="HIP70" s="136"/>
      <c r="HIQ70" s="136"/>
      <c r="HIR70" s="136"/>
      <c r="HIS70" s="136"/>
      <c r="HIT70" s="136"/>
      <c r="HIU70" s="136"/>
      <c r="HIV70" s="136"/>
      <c r="HIW70" s="136"/>
      <c r="HIX70" s="136"/>
      <c r="HIY70" s="136"/>
      <c r="HIZ70" s="136"/>
      <c r="HJA70" s="136"/>
      <c r="HJB70" s="136"/>
      <c r="HJC70" s="136"/>
      <c r="HJD70" s="136"/>
      <c r="HJE70" s="136"/>
      <c r="HJF70" s="136"/>
      <c r="HJG70" s="136"/>
      <c r="HJH70" s="136"/>
      <c r="HJI70" s="136"/>
      <c r="HJJ70" s="136"/>
      <c r="HJK70" s="136"/>
      <c r="HJL70" s="136"/>
      <c r="HJM70" s="136"/>
      <c r="HJN70" s="136"/>
      <c r="HJO70" s="136"/>
      <c r="HJP70" s="136"/>
      <c r="HJQ70" s="136"/>
      <c r="HJR70" s="136"/>
      <c r="HJS70" s="136"/>
      <c r="HJT70" s="136"/>
      <c r="HJU70" s="136"/>
      <c r="HJV70" s="136"/>
      <c r="HJW70" s="136"/>
      <c r="HJX70" s="136"/>
      <c r="HJY70" s="136"/>
      <c r="HJZ70" s="136"/>
      <c r="HKA70" s="136"/>
      <c r="HKB70" s="136"/>
      <c r="HKC70" s="136"/>
      <c r="HKD70" s="136"/>
      <c r="HKE70" s="136"/>
      <c r="HKF70" s="136"/>
      <c r="HKG70" s="136"/>
      <c r="HKH70" s="136"/>
      <c r="HKI70" s="136"/>
      <c r="HKJ70" s="136"/>
      <c r="HKK70" s="136"/>
      <c r="HKL70" s="136"/>
      <c r="HKM70" s="136"/>
      <c r="HKN70" s="136"/>
      <c r="HKO70" s="136"/>
      <c r="HKP70" s="136"/>
      <c r="HKQ70" s="136"/>
      <c r="HKR70" s="136"/>
      <c r="HKS70" s="136"/>
      <c r="HKT70" s="136"/>
      <c r="HKU70" s="136"/>
      <c r="HKV70" s="136"/>
      <c r="HKW70" s="136"/>
      <c r="HKX70" s="136"/>
      <c r="HKY70" s="136"/>
      <c r="HKZ70" s="136"/>
      <c r="HLA70" s="136"/>
      <c r="HLB70" s="136"/>
      <c r="HLC70" s="136"/>
      <c r="HLD70" s="136"/>
      <c r="HLE70" s="136"/>
      <c r="HLF70" s="136"/>
      <c r="HLG70" s="136"/>
      <c r="HLH70" s="136"/>
      <c r="HLI70" s="136"/>
      <c r="HLJ70" s="136"/>
      <c r="HLK70" s="136"/>
      <c r="HLL70" s="136"/>
      <c r="HLM70" s="136"/>
      <c r="HLN70" s="136"/>
      <c r="HLO70" s="136"/>
      <c r="HLP70" s="136"/>
      <c r="HLQ70" s="136"/>
      <c r="HLR70" s="136"/>
      <c r="HLS70" s="136"/>
      <c r="HLT70" s="136"/>
      <c r="HLU70" s="136"/>
      <c r="HLV70" s="136"/>
      <c r="HLW70" s="136"/>
      <c r="HLX70" s="136"/>
      <c r="HLY70" s="136"/>
      <c r="HLZ70" s="136"/>
      <c r="HMA70" s="136"/>
      <c r="HMB70" s="136"/>
      <c r="HMC70" s="136"/>
      <c r="HMD70" s="136"/>
      <c r="HME70" s="136"/>
      <c r="HMF70" s="136"/>
      <c r="HMG70" s="136"/>
      <c r="HMH70" s="136"/>
      <c r="HMI70" s="136"/>
      <c r="HMJ70" s="136"/>
      <c r="HMK70" s="136"/>
      <c r="HML70" s="136"/>
      <c r="HMM70" s="136"/>
      <c r="HMN70" s="136"/>
      <c r="HMO70" s="136"/>
      <c r="HMP70" s="136"/>
      <c r="HMQ70" s="136"/>
      <c r="HMR70" s="136"/>
      <c r="HMS70" s="136"/>
      <c r="HMT70" s="136"/>
      <c r="HMU70" s="136"/>
      <c r="HMV70" s="136"/>
      <c r="HMW70" s="136"/>
      <c r="HMX70" s="136"/>
      <c r="HMY70" s="136"/>
      <c r="HMZ70" s="136"/>
      <c r="HNA70" s="136"/>
      <c r="HNB70" s="136"/>
      <c r="HNC70" s="136"/>
      <c r="HND70" s="136"/>
      <c r="HNE70" s="136"/>
      <c r="HNF70" s="136"/>
      <c r="HNG70" s="136"/>
      <c r="HNH70" s="136"/>
      <c r="HNI70" s="136"/>
      <c r="HNJ70" s="136"/>
      <c r="HNK70" s="136"/>
      <c r="HNL70" s="136"/>
      <c r="HNM70" s="136"/>
      <c r="HNN70" s="136"/>
      <c r="HNO70" s="136"/>
      <c r="HNP70" s="136"/>
      <c r="HNQ70" s="136"/>
      <c r="HNR70" s="136"/>
      <c r="HNS70" s="136"/>
      <c r="HNT70" s="136"/>
      <c r="HNU70" s="136"/>
      <c r="HNV70" s="136"/>
      <c r="HNW70" s="136"/>
      <c r="HNX70" s="136"/>
      <c r="HNY70" s="136"/>
      <c r="HNZ70" s="136"/>
      <c r="HOA70" s="136"/>
      <c r="HOB70" s="136"/>
      <c r="HOC70" s="136"/>
      <c r="HOD70" s="136"/>
      <c r="HOE70" s="136"/>
      <c r="HOF70" s="136"/>
      <c r="HOG70" s="136"/>
      <c r="HOH70" s="136"/>
      <c r="HOI70" s="136"/>
      <c r="HOJ70" s="136"/>
      <c r="HOK70" s="136"/>
      <c r="HOL70" s="136"/>
      <c r="HOM70" s="136"/>
      <c r="HON70" s="136"/>
      <c r="HOO70" s="136"/>
      <c r="HOP70" s="136"/>
      <c r="HOQ70" s="136"/>
      <c r="HOR70" s="136"/>
      <c r="HOS70" s="136"/>
      <c r="HOT70" s="136"/>
      <c r="HOU70" s="136"/>
      <c r="HOV70" s="136"/>
      <c r="HOW70" s="136"/>
      <c r="HOX70" s="136"/>
      <c r="HOY70" s="136"/>
      <c r="HOZ70" s="136"/>
      <c r="HPA70" s="136"/>
      <c r="HPB70" s="136"/>
      <c r="HPC70" s="136"/>
      <c r="HPD70" s="136"/>
      <c r="HPE70" s="136"/>
      <c r="HPF70" s="136"/>
      <c r="HPG70" s="136"/>
      <c r="HPH70" s="136"/>
      <c r="HPI70" s="136"/>
      <c r="HPJ70" s="136"/>
      <c r="HPK70" s="136"/>
      <c r="HPL70" s="136"/>
      <c r="HPM70" s="136"/>
      <c r="HPN70" s="136"/>
      <c r="HPO70" s="136"/>
      <c r="HPP70" s="136"/>
      <c r="HPQ70" s="136"/>
      <c r="HPR70" s="136"/>
      <c r="HPS70" s="136"/>
      <c r="HPT70" s="136"/>
      <c r="HPU70" s="136"/>
      <c r="HPV70" s="136"/>
      <c r="HPW70" s="136"/>
      <c r="HPX70" s="136"/>
      <c r="HPY70" s="136"/>
      <c r="HPZ70" s="136"/>
      <c r="HQA70" s="136"/>
      <c r="HQB70" s="136"/>
      <c r="HQC70" s="136"/>
      <c r="HQD70" s="136"/>
      <c r="HQE70" s="136"/>
      <c r="HQF70" s="136"/>
      <c r="HQG70" s="136"/>
      <c r="HQH70" s="136"/>
      <c r="HQI70" s="136"/>
      <c r="HQJ70" s="136"/>
      <c r="HQK70" s="136"/>
      <c r="HQL70" s="136"/>
      <c r="HQM70" s="136"/>
      <c r="HQN70" s="136"/>
      <c r="HQO70" s="136"/>
      <c r="HQP70" s="136"/>
      <c r="HQQ70" s="136"/>
      <c r="HQR70" s="136"/>
      <c r="HQS70" s="136"/>
      <c r="HQT70" s="136"/>
      <c r="HQU70" s="136"/>
      <c r="HQV70" s="136"/>
      <c r="HQW70" s="136"/>
      <c r="HQX70" s="136"/>
      <c r="HQY70" s="136"/>
      <c r="HQZ70" s="136"/>
      <c r="HRA70" s="136"/>
      <c r="HRB70" s="136"/>
      <c r="HRC70" s="136"/>
      <c r="HRD70" s="136"/>
      <c r="HRE70" s="136"/>
      <c r="HRF70" s="136"/>
      <c r="HRG70" s="136"/>
      <c r="HRH70" s="136"/>
      <c r="HRI70" s="136"/>
      <c r="HRJ70" s="136"/>
      <c r="HRK70" s="136"/>
      <c r="HRL70" s="136"/>
      <c r="HRM70" s="136"/>
      <c r="HRN70" s="136"/>
      <c r="HRO70" s="136"/>
      <c r="HRP70" s="136"/>
      <c r="HRQ70" s="136"/>
      <c r="HRR70" s="136"/>
      <c r="HRS70" s="136"/>
      <c r="HRT70" s="136"/>
      <c r="HRU70" s="136"/>
      <c r="HRV70" s="136"/>
      <c r="HRW70" s="136"/>
      <c r="HRX70" s="136"/>
      <c r="HRY70" s="136"/>
      <c r="HRZ70" s="136"/>
      <c r="HSA70" s="136"/>
      <c r="HSB70" s="136"/>
      <c r="HSC70" s="136"/>
      <c r="HSD70" s="136"/>
      <c r="HSE70" s="136"/>
      <c r="HSF70" s="136"/>
      <c r="HSG70" s="136"/>
      <c r="HSH70" s="136"/>
      <c r="HSI70" s="136"/>
      <c r="HSJ70" s="136"/>
      <c r="HSK70" s="136"/>
      <c r="HSL70" s="136"/>
      <c r="HSM70" s="136"/>
      <c r="HSN70" s="136"/>
      <c r="HSO70" s="136"/>
      <c r="HSP70" s="136"/>
      <c r="HSQ70" s="136"/>
      <c r="HSR70" s="136"/>
      <c r="HSS70" s="136"/>
      <c r="HST70" s="136"/>
      <c r="HSU70" s="136"/>
      <c r="HSV70" s="136"/>
      <c r="HSW70" s="136"/>
      <c r="HSX70" s="136"/>
      <c r="HSY70" s="136"/>
      <c r="HSZ70" s="136"/>
      <c r="HTA70" s="136"/>
      <c r="HTB70" s="136"/>
      <c r="HTC70" s="136"/>
      <c r="HTD70" s="136"/>
      <c r="HTE70" s="136"/>
      <c r="HTF70" s="136"/>
      <c r="HTG70" s="136"/>
      <c r="HTH70" s="136"/>
      <c r="HTI70" s="136"/>
      <c r="HTJ70" s="136"/>
      <c r="HTK70" s="136"/>
      <c r="HTL70" s="136"/>
      <c r="HTM70" s="136"/>
      <c r="HTN70" s="136"/>
      <c r="HTO70" s="136"/>
      <c r="HTP70" s="136"/>
      <c r="HTQ70" s="136"/>
      <c r="HTR70" s="136"/>
      <c r="HTS70" s="136"/>
      <c r="HTT70" s="136"/>
      <c r="HTU70" s="136"/>
      <c r="HTV70" s="136"/>
      <c r="HTW70" s="136"/>
      <c r="HTX70" s="136"/>
      <c r="HTY70" s="136"/>
      <c r="HTZ70" s="136"/>
      <c r="HUA70" s="136"/>
      <c r="HUB70" s="136"/>
      <c r="HUC70" s="136"/>
      <c r="HUD70" s="136"/>
      <c r="HUE70" s="136"/>
      <c r="HUF70" s="136"/>
      <c r="HUG70" s="136"/>
      <c r="HUH70" s="136"/>
      <c r="HUI70" s="136"/>
      <c r="HUJ70" s="136"/>
      <c r="HUK70" s="136"/>
      <c r="HUL70" s="136"/>
      <c r="HUM70" s="136"/>
      <c r="HUN70" s="136"/>
      <c r="HUO70" s="136"/>
      <c r="HUP70" s="136"/>
      <c r="HUQ70" s="136"/>
      <c r="HUR70" s="136"/>
      <c r="HUS70" s="136"/>
      <c r="HUT70" s="136"/>
      <c r="HUU70" s="136"/>
      <c r="HUV70" s="136"/>
      <c r="HUW70" s="136"/>
      <c r="HUX70" s="136"/>
      <c r="HUY70" s="136"/>
      <c r="HUZ70" s="136"/>
      <c r="HVA70" s="136"/>
      <c r="HVB70" s="136"/>
      <c r="HVC70" s="136"/>
      <c r="HVD70" s="136"/>
      <c r="HVE70" s="136"/>
      <c r="HVF70" s="136"/>
      <c r="HVG70" s="136"/>
      <c r="HVH70" s="136"/>
      <c r="HVI70" s="136"/>
      <c r="HVJ70" s="136"/>
      <c r="HVK70" s="136"/>
      <c r="HVL70" s="136"/>
      <c r="HVM70" s="136"/>
      <c r="HVN70" s="136"/>
      <c r="HVO70" s="136"/>
      <c r="HVP70" s="136"/>
      <c r="HVQ70" s="136"/>
      <c r="HVR70" s="136"/>
      <c r="HVS70" s="136"/>
      <c r="HVT70" s="136"/>
      <c r="HVU70" s="136"/>
      <c r="HVV70" s="136"/>
      <c r="HVW70" s="136"/>
      <c r="HVX70" s="136"/>
      <c r="HVY70" s="136"/>
      <c r="HVZ70" s="136"/>
      <c r="HWA70" s="136"/>
      <c r="HWB70" s="136"/>
      <c r="HWC70" s="136"/>
      <c r="HWD70" s="136"/>
      <c r="HWE70" s="136"/>
      <c r="HWF70" s="136"/>
      <c r="HWG70" s="136"/>
      <c r="HWH70" s="136"/>
      <c r="HWI70" s="136"/>
      <c r="HWJ70" s="136"/>
      <c r="HWK70" s="136"/>
      <c r="HWL70" s="136"/>
      <c r="HWM70" s="136"/>
      <c r="HWN70" s="136"/>
      <c r="HWO70" s="136"/>
      <c r="HWP70" s="136"/>
      <c r="HWQ70" s="136"/>
      <c r="HWR70" s="136"/>
      <c r="HWS70" s="136"/>
      <c r="HWT70" s="136"/>
      <c r="HWU70" s="136"/>
      <c r="HWV70" s="136"/>
      <c r="HWW70" s="136"/>
      <c r="HWX70" s="136"/>
      <c r="HWY70" s="136"/>
      <c r="HWZ70" s="136"/>
      <c r="HXA70" s="136"/>
      <c r="HXB70" s="136"/>
      <c r="HXC70" s="136"/>
      <c r="HXD70" s="136"/>
      <c r="HXE70" s="136"/>
      <c r="HXF70" s="136"/>
      <c r="HXG70" s="136"/>
      <c r="HXH70" s="136"/>
      <c r="HXI70" s="136"/>
      <c r="HXJ70" s="136"/>
      <c r="HXK70" s="136"/>
      <c r="HXL70" s="136"/>
      <c r="HXM70" s="136"/>
      <c r="HXN70" s="136"/>
      <c r="HXO70" s="136"/>
      <c r="HXP70" s="136"/>
      <c r="HXQ70" s="136"/>
      <c r="HXR70" s="136"/>
      <c r="HXS70" s="136"/>
      <c r="HXT70" s="136"/>
      <c r="HXU70" s="136"/>
      <c r="HXV70" s="136"/>
      <c r="HXW70" s="136"/>
      <c r="HXX70" s="136"/>
      <c r="HXY70" s="136"/>
      <c r="HXZ70" s="136"/>
      <c r="HYA70" s="136"/>
      <c r="HYB70" s="136"/>
      <c r="HYC70" s="136"/>
      <c r="HYD70" s="136"/>
      <c r="HYE70" s="136"/>
      <c r="HYF70" s="136"/>
      <c r="HYG70" s="136"/>
      <c r="HYH70" s="136"/>
      <c r="HYI70" s="136"/>
      <c r="HYJ70" s="136"/>
      <c r="HYK70" s="136"/>
      <c r="HYL70" s="136"/>
      <c r="HYM70" s="136"/>
      <c r="HYN70" s="136"/>
      <c r="HYO70" s="136"/>
      <c r="HYP70" s="136"/>
      <c r="HYQ70" s="136"/>
      <c r="HYR70" s="136"/>
      <c r="HYS70" s="136"/>
      <c r="HYT70" s="136"/>
      <c r="HYU70" s="136"/>
      <c r="HYV70" s="136"/>
      <c r="HYW70" s="136"/>
      <c r="HYX70" s="136"/>
      <c r="HYY70" s="136"/>
      <c r="HYZ70" s="136"/>
      <c r="HZA70" s="136"/>
      <c r="HZB70" s="136"/>
      <c r="HZC70" s="136"/>
      <c r="HZD70" s="136"/>
      <c r="HZE70" s="136"/>
      <c r="HZF70" s="136"/>
      <c r="HZG70" s="136"/>
      <c r="HZH70" s="136"/>
      <c r="HZI70" s="136"/>
      <c r="HZJ70" s="136"/>
      <c r="HZK70" s="136"/>
      <c r="HZL70" s="136"/>
      <c r="HZM70" s="136"/>
      <c r="HZN70" s="136"/>
      <c r="HZO70" s="136"/>
      <c r="HZP70" s="136"/>
      <c r="HZQ70" s="136"/>
      <c r="HZR70" s="136"/>
      <c r="HZS70" s="136"/>
      <c r="HZT70" s="136"/>
      <c r="HZU70" s="136"/>
      <c r="HZV70" s="136"/>
      <c r="HZW70" s="136"/>
      <c r="HZX70" s="136"/>
      <c r="HZY70" s="136"/>
      <c r="HZZ70" s="136"/>
      <c r="IAA70" s="136"/>
      <c r="IAB70" s="136"/>
      <c r="IAC70" s="136"/>
      <c r="IAD70" s="136"/>
      <c r="IAE70" s="136"/>
      <c r="IAF70" s="136"/>
      <c r="IAG70" s="136"/>
      <c r="IAH70" s="136"/>
      <c r="IAI70" s="136"/>
      <c r="IAJ70" s="136"/>
      <c r="IAK70" s="136"/>
      <c r="IAL70" s="136"/>
      <c r="IAM70" s="136"/>
      <c r="IAN70" s="136"/>
      <c r="IAO70" s="136"/>
      <c r="IAP70" s="136"/>
      <c r="IAQ70" s="136"/>
      <c r="IAR70" s="136"/>
      <c r="IAS70" s="136"/>
      <c r="IAT70" s="136"/>
      <c r="IAU70" s="136"/>
      <c r="IAV70" s="136"/>
      <c r="IAW70" s="136"/>
      <c r="IAX70" s="136"/>
      <c r="IAY70" s="136"/>
      <c r="IAZ70" s="136"/>
      <c r="IBA70" s="136"/>
      <c r="IBB70" s="136"/>
      <c r="IBC70" s="136"/>
      <c r="IBD70" s="136"/>
      <c r="IBE70" s="136"/>
      <c r="IBF70" s="136"/>
      <c r="IBG70" s="136"/>
      <c r="IBH70" s="136"/>
      <c r="IBI70" s="136"/>
      <c r="IBJ70" s="136"/>
      <c r="IBK70" s="136"/>
      <c r="IBL70" s="136"/>
      <c r="IBM70" s="136"/>
      <c r="IBN70" s="136"/>
      <c r="IBO70" s="136"/>
      <c r="IBP70" s="136"/>
      <c r="IBQ70" s="136"/>
      <c r="IBR70" s="136"/>
      <c r="IBS70" s="136"/>
      <c r="IBT70" s="136"/>
      <c r="IBU70" s="136"/>
      <c r="IBV70" s="136"/>
      <c r="IBW70" s="136"/>
      <c r="IBX70" s="136"/>
      <c r="IBY70" s="136"/>
      <c r="IBZ70" s="136"/>
      <c r="ICA70" s="136"/>
      <c r="ICB70" s="136"/>
      <c r="ICC70" s="136"/>
      <c r="ICD70" s="136"/>
      <c r="ICE70" s="136"/>
      <c r="ICF70" s="136"/>
      <c r="ICG70" s="136"/>
      <c r="ICH70" s="136"/>
      <c r="ICI70" s="136"/>
      <c r="ICJ70" s="136"/>
      <c r="ICK70" s="136"/>
      <c r="ICL70" s="136"/>
      <c r="ICM70" s="136"/>
      <c r="ICN70" s="136"/>
      <c r="ICO70" s="136"/>
      <c r="ICP70" s="136"/>
      <c r="ICQ70" s="136"/>
      <c r="ICR70" s="136"/>
      <c r="ICS70" s="136"/>
      <c r="ICT70" s="136"/>
      <c r="ICU70" s="136"/>
      <c r="ICV70" s="136"/>
      <c r="ICW70" s="136"/>
      <c r="ICX70" s="136"/>
      <c r="ICY70" s="136"/>
      <c r="ICZ70" s="136"/>
      <c r="IDA70" s="136"/>
      <c r="IDB70" s="136"/>
      <c r="IDC70" s="136"/>
      <c r="IDD70" s="136"/>
      <c r="IDE70" s="136"/>
      <c r="IDF70" s="136"/>
      <c r="IDG70" s="136"/>
      <c r="IDH70" s="136"/>
      <c r="IDI70" s="136"/>
      <c r="IDJ70" s="136"/>
      <c r="IDK70" s="136"/>
      <c r="IDL70" s="136"/>
      <c r="IDM70" s="136"/>
      <c r="IDN70" s="136"/>
      <c r="IDO70" s="136"/>
      <c r="IDP70" s="136"/>
      <c r="IDQ70" s="136"/>
      <c r="IDR70" s="136"/>
      <c r="IDS70" s="136"/>
      <c r="IDT70" s="136"/>
      <c r="IDU70" s="136"/>
      <c r="IDV70" s="136"/>
      <c r="IDW70" s="136"/>
      <c r="IDX70" s="136"/>
      <c r="IDY70" s="136"/>
      <c r="IDZ70" s="136"/>
      <c r="IEA70" s="136"/>
      <c r="IEB70" s="136"/>
      <c r="IEC70" s="136"/>
      <c r="IED70" s="136"/>
      <c r="IEE70" s="136"/>
      <c r="IEF70" s="136"/>
      <c r="IEG70" s="136"/>
      <c r="IEH70" s="136"/>
      <c r="IEI70" s="136"/>
      <c r="IEJ70" s="136"/>
      <c r="IEK70" s="136"/>
      <c r="IEL70" s="136"/>
      <c r="IEM70" s="136"/>
      <c r="IEN70" s="136"/>
      <c r="IEO70" s="136"/>
      <c r="IEP70" s="136"/>
      <c r="IEQ70" s="136"/>
      <c r="IER70" s="136"/>
      <c r="IES70" s="136"/>
      <c r="IET70" s="136"/>
      <c r="IEU70" s="136"/>
      <c r="IEV70" s="136"/>
      <c r="IEW70" s="136"/>
      <c r="IEX70" s="136"/>
      <c r="IEY70" s="136"/>
      <c r="IEZ70" s="136"/>
      <c r="IFA70" s="136"/>
      <c r="IFB70" s="136"/>
      <c r="IFC70" s="136"/>
      <c r="IFD70" s="136"/>
      <c r="IFE70" s="136"/>
      <c r="IFF70" s="136"/>
      <c r="IFG70" s="136"/>
      <c r="IFH70" s="136"/>
      <c r="IFI70" s="136"/>
      <c r="IFJ70" s="136"/>
      <c r="IFK70" s="136"/>
      <c r="IFL70" s="136"/>
      <c r="IFM70" s="136"/>
      <c r="IFN70" s="136"/>
      <c r="IFO70" s="136"/>
      <c r="IFP70" s="136"/>
      <c r="IFQ70" s="136"/>
      <c r="IFR70" s="136"/>
      <c r="IFS70" s="136"/>
      <c r="IFT70" s="136"/>
      <c r="IFU70" s="136"/>
      <c r="IFV70" s="136"/>
      <c r="IFW70" s="136"/>
      <c r="IFX70" s="136"/>
      <c r="IFY70" s="136"/>
      <c r="IFZ70" s="136"/>
      <c r="IGA70" s="136"/>
      <c r="IGB70" s="136"/>
      <c r="IGC70" s="136"/>
      <c r="IGD70" s="136"/>
      <c r="IGE70" s="136"/>
      <c r="IGF70" s="136"/>
      <c r="IGG70" s="136"/>
      <c r="IGH70" s="136"/>
      <c r="IGI70" s="136"/>
      <c r="IGJ70" s="136"/>
      <c r="IGK70" s="136"/>
      <c r="IGL70" s="136"/>
      <c r="IGM70" s="136"/>
      <c r="IGN70" s="136"/>
      <c r="IGO70" s="136"/>
      <c r="IGP70" s="136"/>
      <c r="IGQ70" s="136"/>
      <c r="IGR70" s="136"/>
      <c r="IGS70" s="136"/>
      <c r="IGT70" s="136"/>
      <c r="IGU70" s="136"/>
      <c r="IGV70" s="136"/>
      <c r="IGW70" s="136"/>
      <c r="IGX70" s="136"/>
      <c r="IGY70" s="136"/>
      <c r="IGZ70" s="136"/>
      <c r="IHA70" s="136"/>
      <c r="IHB70" s="136"/>
      <c r="IHC70" s="136"/>
      <c r="IHD70" s="136"/>
      <c r="IHE70" s="136"/>
      <c r="IHF70" s="136"/>
      <c r="IHG70" s="136"/>
      <c r="IHH70" s="136"/>
      <c r="IHI70" s="136"/>
      <c r="IHJ70" s="136"/>
      <c r="IHK70" s="136"/>
      <c r="IHL70" s="136"/>
      <c r="IHM70" s="136"/>
      <c r="IHN70" s="136"/>
      <c r="IHO70" s="136"/>
      <c r="IHP70" s="136"/>
      <c r="IHQ70" s="136"/>
      <c r="IHR70" s="136"/>
      <c r="IHS70" s="136"/>
      <c r="IHT70" s="136"/>
      <c r="IHU70" s="136"/>
      <c r="IHV70" s="136"/>
      <c r="IHW70" s="136"/>
      <c r="IHX70" s="136"/>
      <c r="IHY70" s="136"/>
      <c r="IHZ70" s="136"/>
      <c r="IIA70" s="136"/>
      <c r="IIB70" s="136"/>
      <c r="IIC70" s="136"/>
      <c r="IID70" s="136"/>
      <c r="IIE70" s="136"/>
      <c r="IIF70" s="136"/>
      <c r="IIG70" s="136"/>
      <c r="IIH70" s="136"/>
      <c r="III70" s="136"/>
      <c r="IIJ70" s="136"/>
      <c r="IIK70" s="136"/>
      <c r="IIL70" s="136"/>
      <c r="IIM70" s="136"/>
      <c r="IIN70" s="136"/>
      <c r="IIO70" s="136"/>
      <c r="IIP70" s="136"/>
      <c r="IIQ70" s="136"/>
      <c r="IIR70" s="136"/>
      <c r="IIS70" s="136"/>
      <c r="IIT70" s="136"/>
      <c r="IIU70" s="136"/>
      <c r="IIV70" s="136"/>
      <c r="IIW70" s="136"/>
      <c r="IIX70" s="136"/>
      <c r="IIY70" s="136"/>
      <c r="IIZ70" s="136"/>
      <c r="IJA70" s="136"/>
      <c r="IJB70" s="136"/>
      <c r="IJC70" s="136"/>
      <c r="IJD70" s="136"/>
      <c r="IJE70" s="136"/>
      <c r="IJF70" s="136"/>
      <c r="IJG70" s="136"/>
      <c r="IJH70" s="136"/>
      <c r="IJI70" s="136"/>
      <c r="IJJ70" s="136"/>
      <c r="IJK70" s="136"/>
      <c r="IJL70" s="136"/>
      <c r="IJM70" s="136"/>
      <c r="IJN70" s="136"/>
      <c r="IJO70" s="136"/>
      <c r="IJP70" s="136"/>
      <c r="IJQ70" s="136"/>
      <c r="IJR70" s="136"/>
      <c r="IJS70" s="136"/>
      <c r="IJT70" s="136"/>
      <c r="IJU70" s="136"/>
      <c r="IJV70" s="136"/>
      <c r="IJW70" s="136"/>
      <c r="IJX70" s="136"/>
      <c r="IJY70" s="136"/>
      <c r="IJZ70" s="136"/>
      <c r="IKA70" s="136"/>
      <c r="IKB70" s="136"/>
      <c r="IKC70" s="136"/>
      <c r="IKD70" s="136"/>
      <c r="IKE70" s="136"/>
      <c r="IKF70" s="136"/>
      <c r="IKG70" s="136"/>
      <c r="IKH70" s="136"/>
      <c r="IKI70" s="136"/>
      <c r="IKJ70" s="136"/>
      <c r="IKK70" s="136"/>
      <c r="IKL70" s="136"/>
      <c r="IKM70" s="136"/>
      <c r="IKN70" s="136"/>
      <c r="IKO70" s="136"/>
      <c r="IKP70" s="136"/>
      <c r="IKQ70" s="136"/>
      <c r="IKR70" s="136"/>
      <c r="IKS70" s="136"/>
      <c r="IKT70" s="136"/>
      <c r="IKU70" s="136"/>
      <c r="IKV70" s="136"/>
      <c r="IKW70" s="136"/>
      <c r="IKX70" s="136"/>
      <c r="IKY70" s="136"/>
      <c r="IKZ70" s="136"/>
      <c r="ILA70" s="136"/>
      <c r="ILB70" s="136"/>
      <c r="ILC70" s="136"/>
      <c r="ILD70" s="136"/>
      <c r="ILE70" s="136"/>
      <c r="ILF70" s="136"/>
      <c r="ILG70" s="136"/>
      <c r="ILH70" s="136"/>
      <c r="ILI70" s="136"/>
      <c r="ILJ70" s="136"/>
      <c r="ILK70" s="136"/>
      <c r="ILL70" s="136"/>
      <c r="ILM70" s="136"/>
      <c r="ILN70" s="136"/>
      <c r="ILO70" s="136"/>
      <c r="ILP70" s="136"/>
      <c r="ILQ70" s="136"/>
      <c r="ILR70" s="136"/>
      <c r="ILS70" s="136"/>
      <c r="ILT70" s="136"/>
      <c r="ILU70" s="136"/>
      <c r="ILV70" s="136"/>
      <c r="ILW70" s="136"/>
      <c r="ILX70" s="136"/>
      <c r="ILY70" s="136"/>
      <c r="ILZ70" s="136"/>
      <c r="IMA70" s="136"/>
      <c r="IMB70" s="136"/>
      <c r="IMC70" s="136"/>
      <c r="IMD70" s="136"/>
      <c r="IME70" s="136"/>
      <c r="IMF70" s="136"/>
      <c r="IMG70" s="136"/>
      <c r="IMH70" s="136"/>
      <c r="IMI70" s="136"/>
      <c r="IMJ70" s="136"/>
      <c r="IMK70" s="136"/>
      <c r="IML70" s="136"/>
      <c r="IMM70" s="136"/>
      <c r="IMN70" s="136"/>
      <c r="IMO70" s="136"/>
      <c r="IMP70" s="136"/>
      <c r="IMQ70" s="136"/>
      <c r="IMR70" s="136"/>
      <c r="IMS70" s="136"/>
      <c r="IMT70" s="136"/>
      <c r="IMU70" s="136"/>
      <c r="IMV70" s="136"/>
      <c r="IMW70" s="136"/>
      <c r="IMX70" s="136"/>
      <c r="IMY70" s="136"/>
      <c r="IMZ70" s="136"/>
      <c r="INA70" s="136"/>
      <c r="INB70" s="136"/>
      <c r="INC70" s="136"/>
      <c r="IND70" s="136"/>
      <c r="INE70" s="136"/>
      <c r="INF70" s="136"/>
      <c r="ING70" s="136"/>
      <c r="INH70" s="136"/>
      <c r="INI70" s="136"/>
      <c r="INJ70" s="136"/>
      <c r="INK70" s="136"/>
      <c r="INL70" s="136"/>
      <c r="INM70" s="136"/>
      <c r="INN70" s="136"/>
      <c r="INO70" s="136"/>
      <c r="INP70" s="136"/>
      <c r="INQ70" s="136"/>
      <c r="INR70" s="136"/>
      <c r="INS70" s="136"/>
      <c r="INT70" s="136"/>
      <c r="INU70" s="136"/>
      <c r="INV70" s="136"/>
      <c r="INW70" s="136"/>
      <c r="INX70" s="136"/>
      <c r="INY70" s="136"/>
      <c r="INZ70" s="136"/>
      <c r="IOA70" s="136"/>
      <c r="IOB70" s="136"/>
      <c r="IOC70" s="136"/>
      <c r="IOD70" s="136"/>
      <c r="IOE70" s="136"/>
      <c r="IOF70" s="136"/>
      <c r="IOG70" s="136"/>
      <c r="IOH70" s="136"/>
      <c r="IOI70" s="136"/>
      <c r="IOJ70" s="136"/>
      <c r="IOK70" s="136"/>
      <c r="IOL70" s="136"/>
      <c r="IOM70" s="136"/>
      <c r="ION70" s="136"/>
      <c r="IOO70" s="136"/>
      <c r="IOP70" s="136"/>
      <c r="IOQ70" s="136"/>
      <c r="IOR70" s="136"/>
      <c r="IOS70" s="136"/>
      <c r="IOT70" s="136"/>
      <c r="IOU70" s="136"/>
      <c r="IOV70" s="136"/>
      <c r="IOW70" s="136"/>
      <c r="IOX70" s="136"/>
      <c r="IOY70" s="136"/>
      <c r="IOZ70" s="136"/>
      <c r="IPA70" s="136"/>
      <c r="IPB70" s="136"/>
      <c r="IPC70" s="136"/>
      <c r="IPD70" s="136"/>
      <c r="IPE70" s="136"/>
      <c r="IPF70" s="136"/>
      <c r="IPG70" s="136"/>
      <c r="IPH70" s="136"/>
      <c r="IPI70" s="136"/>
      <c r="IPJ70" s="136"/>
      <c r="IPK70" s="136"/>
      <c r="IPL70" s="136"/>
      <c r="IPM70" s="136"/>
      <c r="IPN70" s="136"/>
      <c r="IPO70" s="136"/>
      <c r="IPP70" s="136"/>
      <c r="IPQ70" s="136"/>
      <c r="IPR70" s="136"/>
      <c r="IPS70" s="136"/>
      <c r="IPT70" s="136"/>
      <c r="IPU70" s="136"/>
      <c r="IPV70" s="136"/>
      <c r="IPW70" s="136"/>
      <c r="IPX70" s="136"/>
      <c r="IPY70" s="136"/>
      <c r="IPZ70" s="136"/>
      <c r="IQA70" s="136"/>
      <c r="IQB70" s="136"/>
      <c r="IQC70" s="136"/>
      <c r="IQD70" s="136"/>
      <c r="IQE70" s="136"/>
      <c r="IQF70" s="136"/>
      <c r="IQG70" s="136"/>
      <c r="IQH70" s="136"/>
      <c r="IQI70" s="136"/>
      <c r="IQJ70" s="136"/>
      <c r="IQK70" s="136"/>
      <c r="IQL70" s="136"/>
      <c r="IQM70" s="136"/>
      <c r="IQN70" s="136"/>
      <c r="IQO70" s="136"/>
      <c r="IQP70" s="136"/>
      <c r="IQQ70" s="136"/>
      <c r="IQR70" s="136"/>
      <c r="IQS70" s="136"/>
      <c r="IQT70" s="136"/>
      <c r="IQU70" s="136"/>
      <c r="IQV70" s="136"/>
      <c r="IQW70" s="136"/>
      <c r="IQX70" s="136"/>
      <c r="IQY70" s="136"/>
      <c r="IQZ70" s="136"/>
      <c r="IRA70" s="136"/>
      <c r="IRB70" s="136"/>
      <c r="IRC70" s="136"/>
      <c r="IRD70" s="136"/>
      <c r="IRE70" s="136"/>
      <c r="IRF70" s="136"/>
      <c r="IRG70" s="136"/>
      <c r="IRH70" s="136"/>
      <c r="IRI70" s="136"/>
      <c r="IRJ70" s="136"/>
      <c r="IRK70" s="136"/>
      <c r="IRL70" s="136"/>
      <c r="IRM70" s="136"/>
      <c r="IRN70" s="136"/>
      <c r="IRO70" s="136"/>
      <c r="IRP70" s="136"/>
      <c r="IRQ70" s="136"/>
      <c r="IRR70" s="136"/>
      <c r="IRS70" s="136"/>
      <c r="IRT70" s="136"/>
      <c r="IRU70" s="136"/>
      <c r="IRV70" s="136"/>
      <c r="IRW70" s="136"/>
      <c r="IRX70" s="136"/>
      <c r="IRY70" s="136"/>
      <c r="IRZ70" s="136"/>
      <c r="ISA70" s="136"/>
      <c r="ISB70" s="136"/>
      <c r="ISC70" s="136"/>
      <c r="ISD70" s="136"/>
      <c r="ISE70" s="136"/>
      <c r="ISF70" s="136"/>
      <c r="ISG70" s="136"/>
      <c r="ISH70" s="136"/>
      <c r="ISI70" s="136"/>
      <c r="ISJ70" s="136"/>
      <c r="ISK70" s="136"/>
      <c r="ISL70" s="136"/>
      <c r="ISM70" s="136"/>
      <c r="ISN70" s="136"/>
      <c r="ISO70" s="136"/>
      <c r="ISP70" s="136"/>
      <c r="ISQ70" s="136"/>
      <c r="ISR70" s="136"/>
      <c r="ISS70" s="136"/>
      <c r="IST70" s="136"/>
      <c r="ISU70" s="136"/>
      <c r="ISV70" s="136"/>
      <c r="ISW70" s="136"/>
      <c r="ISX70" s="136"/>
      <c r="ISY70" s="136"/>
      <c r="ISZ70" s="136"/>
      <c r="ITA70" s="136"/>
      <c r="ITB70" s="136"/>
      <c r="ITC70" s="136"/>
      <c r="ITD70" s="136"/>
      <c r="ITE70" s="136"/>
      <c r="ITF70" s="136"/>
      <c r="ITG70" s="136"/>
      <c r="ITH70" s="136"/>
      <c r="ITI70" s="136"/>
      <c r="ITJ70" s="136"/>
      <c r="ITK70" s="136"/>
      <c r="ITL70" s="136"/>
      <c r="ITM70" s="136"/>
      <c r="ITN70" s="136"/>
      <c r="ITO70" s="136"/>
      <c r="ITP70" s="136"/>
      <c r="ITQ70" s="136"/>
      <c r="ITR70" s="136"/>
      <c r="ITS70" s="136"/>
      <c r="ITT70" s="136"/>
      <c r="ITU70" s="136"/>
      <c r="ITV70" s="136"/>
      <c r="ITW70" s="136"/>
      <c r="ITX70" s="136"/>
      <c r="ITY70" s="136"/>
      <c r="ITZ70" s="136"/>
      <c r="IUA70" s="136"/>
      <c r="IUB70" s="136"/>
      <c r="IUC70" s="136"/>
      <c r="IUD70" s="136"/>
      <c r="IUE70" s="136"/>
      <c r="IUF70" s="136"/>
      <c r="IUG70" s="136"/>
      <c r="IUH70" s="136"/>
      <c r="IUI70" s="136"/>
      <c r="IUJ70" s="136"/>
      <c r="IUK70" s="136"/>
      <c r="IUL70" s="136"/>
      <c r="IUM70" s="136"/>
      <c r="IUN70" s="136"/>
      <c r="IUO70" s="136"/>
      <c r="IUP70" s="136"/>
      <c r="IUQ70" s="136"/>
      <c r="IUR70" s="136"/>
      <c r="IUS70" s="136"/>
      <c r="IUT70" s="136"/>
      <c r="IUU70" s="136"/>
      <c r="IUV70" s="136"/>
      <c r="IUW70" s="136"/>
      <c r="IUX70" s="136"/>
      <c r="IUY70" s="136"/>
      <c r="IUZ70" s="136"/>
      <c r="IVA70" s="136"/>
      <c r="IVB70" s="136"/>
      <c r="IVC70" s="136"/>
      <c r="IVD70" s="136"/>
      <c r="IVE70" s="136"/>
      <c r="IVF70" s="136"/>
      <c r="IVG70" s="136"/>
      <c r="IVH70" s="136"/>
      <c r="IVI70" s="136"/>
      <c r="IVJ70" s="136"/>
      <c r="IVK70" s="136"/>
      <c r="IVL70" s="136"/>
      <c r="IVM70" s="136"/>
      <c r="IVN70" s="136"/>
      <c r="IVO70" s="136"/>
      <c r="IVP70" s="136"/>
      <c r="IVQ70" s="136"/>
      <c r="IVR70" s="136"/>
      <c r="IVS70" s="136"/>
      <c r="IVT70" s="136"/>
      <c r="IVU70" s="136"/>
      <c r="IVV70" s="136"/>
      <c r="IVW70" s="136"/>
      <c r="IVX70" s="136"/>
      <c r="IVY70" s="136"/>
      <c r="IVZ70" s="136"/>
      <c r="IWA70" s="136"/>
      <c r="IWB70" s="136"/>
      <c r="IWC70" s="136"/>
      <c r="IWD70" s="136"/>
      <c r="IWE70" s="136"/>
      <c r="IWF70" s="136"/>
      <c r="IWG70" s="136"/>
      <c r="IWH70" s="136"/>
      <c r="IWI70" s="136"/>
      <c r="IWJ70" s="136"/>
      <c r="IWK70" s="136"/>
      <c r="IWL70" s="136"/>
      <c r="IWM70" s="136"/>
      <c r="IWN70" s="136"/>
      <c r="IWO70" s="136"/>
      <c r="IWP70" s="136"/>
      <c r="IWQ70" s="136"/>
      <c r="IWR70" s="136"/>
      <c r="IWS70" s="136"/>
      <c r="IWT70" s="136"/>
      <c r="IWU70" s="136"/>
      <c r="IWV70" s="136"/>
      <c r="IWW70" s="136"/>
      <c r="IWX70" s="136"/>
      <c r="IWY70" s="136"/>
      <c r="IWZ70" s="136"/>
      <c r="IXA70" s="136"/>
      <c r="IXB70" s="136"/>
      <c r="IXC70" s="136"/>
      <c r="IXD70" s="136"/>
      <c r="IXE70" s="136"/>
      <c r="IXF70" s="136"/>
      <c r="IXG70" s="136"/>
      <c r="IXH70" s="136"/>
      <c r="IXI70" s="136"/>
      <c r="IXJ70" s="136"/>
      <c r="IXK70" s="136"/>
      <c r="IXL70" s="136"/>
      <c r="IXM70" s="136"/>
      <c r="IXN70" s="136"/>
      <c r="IXO70" s="136"/>
      <c r="IXP70" s="136"/>
      <c r="IXQ70" s="136"/>
      <c r="IXR70" s="136"/>
      <c r="IXS70" s="136"/>
      <c r="IXT70" s="136"/>
      <c r="IXU70" s="136"/>
      <c r="IXV70" s="136"/>
      <c r="IXW70" s="136"/>
      <c r="IXX70" s="136"/>
      <c r="IXY70" s="136"/>
      <c r="IXZ70" s="136"/>
      <c r="IYA70" s="136"/>
      <c r="IYB70" s="136"/>
      <c r="IYC70" s="136"/>
      <c r="IYD70" s="136"/>
      <c r="IYE70" s="136"/>
      <c r="IYF70" s="136"/>
      <c r="IYG70" s="136"/>
      <c r="IYH70" s="136"/>
      <c r="IYI70" s="136"/>
      <c r="IYJ70" s="136"/>
      <c r="IYK70" s="136"/>
      <c r="IYL70" s="136"/>
      <c r="IYM70" s="136"/>
      <c r="IYN70" s="136"/>
      <c r="IYO70" s="136"/>
      <c r="IYP70" s="136"/>
      <c r="IYQ70" s="136"/>
      <c r="IYR70" s="136"/>
      <c r="IYS70" s="136"/>
      <c r="IYT70" s="136"/>
      <c r="IYU70" s="136"/>
      <c r="IYV70" s="136"/>
      <c r="IYW70" s="136"/>
      <c r="IYX70" s="136"/>
      <c r="IYY70" s="136"/>
      <c r="IYZ70" s="136"/>
      <c r="IZA70" s="136"/>
      <c r="IZB70" s="136"/>
      <c r="IZC70" s="136"/>
      <c r="IZD70" s="136"/>
      <c r="IZE70" s="136"/>
      <c r="IZF70" s="136"/>
      <c r="IZG70" s="136"/>
      <c r="IZH70" s="136"/>
      <c r="IZI70" s="136"/>
      <c r="IZJ70" s="136"/>
      <c r="IZK70" s="136"/>
      <c r="IZL70" s="136"/>
      <c r="IZM70" s="136"/>
      <c r="IZN70" s="136"/>
      <c r="IZO70" s="136"/>
      <c r="IZP70" s="136"/>
      <c r="IZQ70" s="136"/>
      <c r="IZR70" s="136"/>
      <c r="IZS70" s="136"/>
      <c r="IZT70" s="136"/>
      <c r="IZU70" s="136"/>
      <c r="IZV70" s="136"/>
      <c r="IZW70" s="136"/>
      <c r="IZX70" s="136"/>
      <c r="IZY70" s="136"/>
      <c r="IZZ70" s="136"/>
      <c r="JAA70" s="136"/>
      <c r="JAB70" s="136"/>
      <c r="JAC70" s="136"/>
      <c r="JAD70" s="136"/>
      <c r="JAE70" s="136"/>
      <c r="JAF70" s="136"/>
      <c r="JAG70" s="136"/>
      <c r="JAH70" s="136"/>
      <c r="JAI70" s="136"/>
      <c r="JAJ70" s="136"/>
      <c r="JAK70" s="136"/>
      <c r="JAL70" s="136"/>
      <c r="JAM70" s="136"/>
      <c r="JAN70" s="136"/>
      <c r="JAO70" s="136"/>
      <c r="JAP70" s="136"/>
      <c r="JAQ70" s="136"/>
      <c r="JAR70" s="136"/>
      <c r="JAS70" s="136"/>
      <c r="JAT70" s="136"/>
      <c r="JAU70" s="136"/>
      <c r="JAV70" s="136"/>
      <c r="JAW70" s="136"/>
      <c r="JAX70" s="136"/>
      <c r="JAY70" s="136"/>
      <c r="JAZ70" s="136"/>
      <c r="JBA70" s="136"/>
      <c r="JBB70" s="136"/>
      <c r="JBC70" s="136"/>
      <c r="JBD70" s="136"/>
      <c r="JBE70" s="136"/>
      <c r="JBF70" s="136"/>
      <c r="JBG70" s="136"/>
      <c r="JBH70" s="136"/>
      <c r="JBI70" s="136"/>
      <c r="JBJ70" s="136"/>
      <c r="JBK70" s="136"/>
      <c r="JBL70" s="136"/>
      <c r="JBM70" s="136"/>
      <c r="JBN70" s="136"/>
      <c r="JBO70" s="136"/>
      <c r="JBP70" s="136"/>
      <c r="JBQ70" s="136"/>
      <c r="JBR70" s="136"/>
      <c r="JBS70" s="136"/>
      <c r="JBT70" s="136"/>
      <c r="JBU70" s="136"/>
      <c r="JBV70" s="136"/>
      <c r="JBW70" s="136"/>
      <c r="JBX70" s="136"/>
      <c r="JBY70" s="136"/>
      <c r="JBZ70" s="136"/>
      <c r="JCA70" s="136"/>
      <c r="JCB70" s="136"/>
      <c r="JCC70" s="136"/>
      <c r="JCD70" s="136"/>
      <c r="JCE70" s="136"/>
      <c r="JCF70" s="136"/>
      <c r="JCG70" s="136"/>
      <c r="JCH70" s="136"/>
      <c r="JCI70" s="136"/>
      <c r="JCJ70" s="136"/>
      <c r="JCK70" s="136"/>
      <c r="JCL70" s="136"/>
      <c r="JCM70" s="136"/>
      <c r="JCN70" s="136"/>
      <c r="JCO70" s="136"/>
      <c r="JCP70" s="136"/>
      <c r="JCQ70" s="136"/>
      <c r="JCR70" s="136"/>
      <c r="JCS70" s="136"/>
      <c r="JCT70" s="136"/>
      <c r="JCU70" s="136"/>
      <c r="JCV70" s="136"/>
      <c r="JCW70" s="136"/>
      <c r="JCX70" s="136"/>
      <c r="JCY70" s="136"/>
      <c r="JCZ70" s="136"/>
      <c r="JDA70" s="136"/>
      <c r="JDB70" s="136"/>
      <c r="JDC70" s="136"/>
      <c r="JDD70" s="136"/>
      <c r="JDE70" s="136"/>
      <c r="JDF70" s="136"/>
      <c r="JDG70" s="136"/>
      <c r="JDH70" s="136"/>
      <c r="JDI70" s="136"/>
      <c r="JDJ70" s="136"/>
      <c r="JDK70" s="136"/>
      <c r="JDL70" s="136"/>
      <c r="JDM70" s="136"/>
      <c r="JDN70" s="136"/>
      <c r="JDO70" s="136"/>
      <c r="JDP70" s="136"/>
      <c r="JDQ70" s="136"/>
      <c r="JDR70" s="136"/>
      <c r="JDS70" s="136"/>
      <c r="JDT70" s="136"/>
      <c r="JDU70" s="136"/>
      <c r="JDV70" s="136"/>
      <c r="JDW70" s="136"/>
      <c r="JDX70" s="136"/>
      <c r="JDY70" s="136"/>
      <c r="JDZ70" s="136"/>
      <c r="JEA70" s="136"/>
      <c r="JEB70" s="136"/>
      <c r="JEC70" s="136"/>
      <c r="JED70" s="136"/>
      <c r="JEE70" s="136"/>
      <c r="JEF70" s="136"/>
      <c r="JEG70" s="136"/>
      <c r="JEH70" s="136"/>
      <c r="JEI70" s="136"/>
      <c r="JEJ70" s="136"/>
      <c r="JEK70" s="136"/>
      <c r="JEL70" s="136"/>
      <c r="JEM70" s="136"/>
      <c r="JEN70" s="136"/>
      <c r="JEO70" s="136"/>
      <c r="JEP70" s="136"/>
      <c r="JEQ70" s="136"/>
      <c r="JER70" s="136"/>
      <c r="JES70" s="136"/>
      <c r="JET70" s="136"/>
      <c r="JEU70" s="136"/>
      <c r="JEV70" s="136"/>
      <c r="JEW70" s="136"/>
      <c r="JEX70" s="136"/>
      <c r="JEY70" s="136"/>
      <c r="JEZ70" s="136"/>
      <c r="JFA70" s="136"/>
      <c r="JFB70" s="136"/>
      <c r="JFC70" s="136"/>
      <c r="JFD70" s="136"/>
      <c r="JFE70" s="136"/>
      <c r="JFF70" s="136"/>
      <c r="JFG70" s="136"/>
      <c r="JFH70" s="136"/>
      <c r="JFI70" s="136"/>
      <c r="JFJ70" s="136"/>
      <c r="JFK70" s="136"/>
      <c r="JFL70" s="136"/>
      <c r="JFM70" s="136"/>
      <c r="JFN70" s="136"/>
      <c r="JFO70" s="136"/>
      <c r="JFP70" s="136"/>
      <c r="JFQ70" s="136"/>
      <c r="JFR70" s="136"/>
      <c r="JFS70" s="136"/>
      <c r="JFT70" s="136"/>
      <c r="JFU70" s="136"/>
      <c r="JFV70" s="136"/>
      <c r="JFW70" s="136"/>
      <c r="JFX70" s="136"/>
      <c r="JFY70" s="136"/>
      <c r="JFZ70" s="136"/>
      <c r="JGA70" s="136"/>
      <c r="JGB70" s="136"/>
      <c r="JGC70" s="136"/>
      <c r="JGD70" s="136"/>
      <c r="JGE70" s="136"/>
      <c r="JGF70" s="136"/>
      <c r="JGG70" s="136"/>
      <c r="JGH70" s="136"/>
      <c r="JGI70" s="136"/>
      <c r="JGJ70" s="136"/>
      <c r="JGK70" s="136"/>
      <c r="JGL70" s="136"/>
      <c r="JGM70" s="136"/>
      <c r="JGN70" s="136"/>
      <c r="JGO70" s="136"/>
      <c r="JGP70" s="136"/>
      <c r="JGQ70" s="136"/>
      <c r="JGR70" s="136"/>
      <c r="JGS70" s="136"/>
      <c r="JGT70" s="136"/>
      <c r="JGU70" s="136"/>
      <c r="JGV70" s="136"/>
      <c r="JGW70" s="136"/>
      <c r="JGX70" s="136"/>
      <c r="JGY70" s="136"/>
      <c r="JGZ70" s="136"/>
      <c r="JHA70" s="136"/>
      <c r="JHB70" s="136"/>
      <c r="JHC70" s="136"/>
      <c r="JHD70" s="136"/>
      <c r="JHE70" s="136"/>
      <c r="JHF70" s="136"/>
      <c r="JHG70" s="136"/>
      <c r="JHH70" s="136"/>
      <c r="JHI70" s="136"/>
      <c r="JHJ70" s="136"/>
      <c r="JHK70" s="136"/>
      <c r="JHL70" s="136"/>
      <c r="JHM70" s="136"/>
      <c r="JHN70" s="136"/>
      <c r="JHO70" s="136"/>
      <c r="JHP70" s="136"/>
      <c r="JHQ70" s="136"/>
      <c r="JHR70" s="136"/>
      <c r="JHS70" s="136"/>
      <c r="JHT70" s="136"/>
      <c r="JHU70" s="136"/>
      <c r="JHV70" s="136"/>
      <c r="JHW70" s="136"/>
      <c r="JHX70" s="136"/>
      <c r="JHY70" s="136"/>
      <c r="JHZ70" s="136"/>
      <c r="JIA70" s="136"/>
      <c r="JIB70" s="136"/>
      <c r="JIC70" s="136"/>
      <c r="JID70" s="136"/>
      <c r="JIE70" s="136"/>
      <c r="JIF70" s="136"/>
      <c r="JIG70" s="136"/>
      <c r="JIH70" s="136"/>
      <c r="JII70" s="136"/>
      <c r="JIJ70" s="136"/>
      <c r="JIK70" s="136"/>
      <c r="JIL70" s="136"/>
      <c r="JIM70" s="136"/>
      <c r="JIN70" s="136"/>
      <c r="JIO70" s="136"/>
      <c r="JIP70" s="136"/>
      <c r="JIQ70" s="136"/>
      <c r="JIR70" s="136"/>
      <c r="JIS70" s="136"/>
      <c r="JIT70" s="136"/>
      <c r="JIU70" s="136"/>
      <c r="JIV70" s="136"/>
      <c r="JIW70" s="136"/>
      <c r="JIX70" s="136"/>
      <c r="JIY70" s="136"/>
      <c r="JIZ70" s="136"/>
      <c r="JJA70" s="136"/>
      <c r="JJB70" s="136"/>
      <c r="JJC70" s="136"/>
      <c r="JJD70" s="136"/>
      <c r="JJE70" s="136"/>
      <c r="JJF70" s="136"/>
      <c r="JJG70" s="136"/>
      <c r="JJH70" s="136"/>
      <c r="JJI70" s="136"/>
      <c r="JJJ70" s="136"/>
      <c r="JJK70" s="136"/>
      <c r="JJL70" s="136"/>
      <c r="JJM70" s="136"/>
      <c r="JJN70" s="136"/>
      <c r="JJO70" s="136"/>
      <c r="JJP70" s="136"/>
      <c r="JJQ70" s="136"/>
      <c r="JJR70" s="136"/>
      <c r="JJS70" s="136"/>
      <c r="JJT70" s="136"/>
      <c r="JJU70" s="136"/>
      <c r="JJV70" s="136"/>
      <c r="JJW70" s="136"/>
      <c r="JJX70" s="136"/>
      <c r="JJY70" s="136"/>
      <c r="JJZ70" s="136"/>
      <c r="JKA70" s="136"/>
      <c r="JKB70" s="136"/>
      <c r="JKC70" s="136"/>
      <c r="JKD70" s="136"/>
      <c r="JKE70" s="136"/>
      <c r="JKF70" s="136"/>
      <c r="JKG70" s="136"/>
      <c r="JKH70" s="136"/>
      <c r="JKI70" s="136"/>
      <c r="JKJ70" s="136"/>
      <c r="JKK70" s="136"/>
      <c r="JKL70" s="136"/>
      <c r="JKM70" s="136"/>
      <c r="JKN70" s="136"/>
      <c r="JKO70" s="136"/>
      <c r="JKP70" s="136"/>
      <c r="JKQ70" s="136"/>
      <c r="JKR70" s="136"/>
      <c r="JKS70" s="136"/>
      <c r="JKT70" s="136"/>
      <c r="JKU70" s="136"/>
      <c r="JKV70" s="136"/>
      <c r="JKW70" s="136"/>
      <c r="JKX70" s="136"/>
      <c r="JKY70" s="136"/>
      <c r="JKZ70" s="136"/>
      <c r="JLA70" s="136"/>
      <c r="JLB70" s="136"/>
      <c r="JLC70" s="136"/>
      <c r="JLD70" s="136"/>
      <c r="JLE70" s="136"/>
      <c r="JLF70" s="136"/>
      <c r="JLG70" s="136"/>
      <c r="JLH70" s="136"/>
      <c r="JLI70" s="136"/>
      <c r="JLJ70" s="136"/>
      <c r="JLK70" s="136"/>
      <c r="JLL70" s="136"/>
      <c r="JLM70" s="136"/>
      <c r="JLN70" s="136"/>
      <c r="JLO70" s="136"/>
      <c r="JLP70" s="136"/>
      <c r="JLQ70" s="136"/>
      <c r="JLR70" s="136"/>
      <c r="JLS70" s="136"/>
      <c r="JLT70" s="136"/>
      <c r="JLU70" s="136"/>
      <c r="JLV70" s="136"/>
      <c r="JLW70" s="136"/>
      <c r="JLX70" s="136"/>
      <c r="JLY70" s="136"/>
      <c r="JLZ70" s="136"/>
      <c r="JMA70" s="136"/>
      <c r="JMB70" s="136"/>
      <c r="JMC70" s="136"/>
      <c r="JMD70" s="136"/>
      <c r="JME70" s="136"/>
      <c r="JMF70" s="136"/>
      <c r="JMG70" s="136"/>
      <c r="JMH70" s="136"/>
      <c r="JMI70" s="136"/>
      <c r="JMJ70" s="136"/>
      <c r="JMK70" s="136"/>
      <c r="JML70" s="136"/>
      <c r="JMM70" s="136"/>
      <c r="JMN70" s="136"/>
      <c r="JMO70" s="136"/>
      <c r="JMP70" s="136"/>
      <c r="JMQ70" s="136"/>
      <c r="JMR70" s="136"/>
      <c r="JMS70" s="136"/>
      <c r="JMT70" s="136"/>
      <c r="JMU70" s="136"/>
      <c r="JMV70" s="136"/>
      <c r="JMW70" s="136"/>
      <c r="JMX70" s="136"/>
      <c r="JMY70" s="136"/>
      <c r="JMZ70" s="136"/>
      <c r="JNA70" s="136"/>
      <c r="JNB70" s="136"/>
      <c r="JNC70" s="136"/>
      <c r="JND70" s="136"/>
      <c r="JNE70" s="136"/>
      <c r="JNF70" s="136"/>
      <c r="JNG70" s="136"/>
      <c r="JNH70" s="136"/>
      <c r="JNI70" s="136"/>
      <c r="JNJ70" s="136"/>
      <c r="JNK70" s="136"/>
      <c r="JNL70" s="136"/>
      <c r="JNM70" s="136"/>
      <c r="JNN70" s="136"/>
      <c r="JNO70" s="136"/>
      <c r="JNP70" s="136"/>
      <c r="JNQ70" s="136"/>
      <c r="JNR70" s="136"/>
      <c r="JNS70" s="136"/>
      <c r="JNT70" s="136"/>
      <c r="JNU70" s="136"/>
      <c r="JNV70" s="136"/>
      <c r="JNW70" s="136"/>
      <c r="JNX70" s="136"/>
      <c r="JNY70" s="136"/>
      <c r="JNZ70" s="136"/>
      <c r="JOA70" s="136"/>
      <c r="JOB70" s="136"/>
      <c r="JOC70" s="136"/>
      <c r="JOD70" s="136"/>
      <c r="JOE70" s="136"/>
      <c r="JOF70" s="136"/>
      <c r="JOG70" s="136"/>
      <c r="JOH70" s="136"/>
      <c r="JOI70" s="136"/>
      <c r="JOJ70" s="136"/>
      <c r="JOK70" s="136"/>
      <c r="JOL70" s="136"/>
      <c r="JOM70" s="136"/>
      <c r="JON70" s="136"/>
      <c r="JOO70" s="136"/>
      <c r="JOP70" s="136"/>
      <c r="JOQ70" s="136"/>
      <c r="JOR70" s="136"/>
      <c r="JOS70" s="136"/>
      <c r="JOT70" s="136"/>
      <c r="JOU70" s="136"/>
      <c r="JOV70" s="136"/>
      <c r="JOW70" s="136"/>
      <c r="JOX70" s="136"/>
      <c r="JOY70" s="136"/>
      <c r="JOZ70" s="136"/>
      <c r="JPA70" s="136"/>
      <c r="JPB70" s="136"/>
      <c r="JPC70" s="136"/>
      <c r="JPD70" s="136"/>
      <c r="JPE70" s="136"/>
      <c r="JPF70" s="136"/>
      <c r="JPG70" s="136"/>
      <c r="JPH70" s="136"/>
      <c r="JPI70" s="136"/>
      <c r="JPJ70" s="136"/>
      <c r="JPK70" s="136"/>
      <c r="JPL70" s="136"/>
      <c r="JPM70" s="136"/>
      <c r="JPN70" s="136"/>
      <c r="JPO70" s="136"/>
      <c r="JPP70" s="136"/>
      <c r="JPQ70" s="136"/>
      <c r="JPR70" s="136"/>
      <c r="JPS70" s="136"/>
      <c r="JPT70" s="136"/>
      <c r="JPU70" s="136"/>
      <c r="JPV70" s="136"/>
      <c r="JPW70" s="136"/>
      <c r="JPX70" s="136"/>
      <c r="JPY70" s="136"/>
      <c r="JPZ70" s="136"/>
      <c r="JQA70" s="136"/>
      <c r="JQB70" s="136"/>
      <c r="JQC70" s="136"/>
      <c r="JQD70" s="136"/>
      <c r="JQE70" s="136"/>
      <c r="JQF70" s="136"/>
      <c r="JQG70" s="136"/>
      <c r="JQH70" s="136"/>
      <c r="JQI70" s="136"/>
      <c r="JQJ70" s="136"/>
      <c r="JQK70" s="136"/>
      <c r="JQL70" s="136"/>
      <c r="JQM70" s="136"/>
      <c r="JQN70" s="136"/>
      <c r="JQO70" s="136"/>
      <c r="JQP70" s="136"/>
      <c r="JQQ70" s="136"/>
      <c r="JQR70" s="136"/>
      <c r="JQS70" s="136"/>
      <c r="JQT70" s="136"/>
      <c r="JQU70" s="136"/>
      <c r="JQV70" s="136"/>
      <c r="JQW70" s="136"/>
      <c r="JQX70" s="136"/>
      <c r="JQY70" s="136"/>
      <c r="JQZ70" s="136"/>
      <c r="JRA70" s="136"/>
      <c r="JRB70" s="136"/>
      <c r="JRC70" s="136"/>
      <c r="JRD70" s="136"/>
      <c r="JRE70" s="136"/>
      <c r="JRF70" s="136"/>
      <c r="JRG70" s="136"/>
      <c r="JRH70" s="136"/>
      <c r="JRI70" s="136"/>
      <c r="JRJ70" s="136"/>
      <c r="JRK70" s="136"/>
      <c r="JRL70" s="136"/>
      <c r="JRM70" s="136"/>
      <c r="JRN70" s="136"/>
      <c r="JRO70" s="136"/>
      <c r="JRP70" s="136"/>
      <c r="JRQ70" s="136"/>
      <c r="JRR70" s="136"/>
      <c r="JRS70" s="136"/>
      <c r="JRT70" s="136"/>
      <c r="JRU70" s="136"/>
      <c r="JRV70" s="136"/>
      <c r="JRW70" s="136"/>
      <c r="JRX70" s="136"/>
      <c r="JRY70" s="136"/>
      <c r="JRZ70" s="136"/>
      <c r="JSA70" s="136"/>
      <c r="JSB70" s="136"/>
      <c r="JSC70" s="136"/>
      <c r="JSD70" s="136"/>
      <c r="JSE70" s="136"/>
      <c r="JSF70" s="136"/>
      <c r="JSG70" s="136"/>
      <c r="JSH70" s="136"/>
      <c r="JSI70" s="136"/>
      <c r="JSJ70" s="136"/>
      <c r="JSK70" s="136"/>
      <c r="JSL70" s="136"/>
      <c r="JSM70" s="136"/>
      <c r="JSN70" s="136"/>
      <c r="JSO70" s="136"/>
      <c r="JSP70" s="136"/>
      <c r="JSQ70" s="136"/>
      <c r="JSR70" s="136"/>
      <c r="JSS70" s="136"/>
      <c r="JST70" s="136"/>
      <c r="JSU70" s="136"/>
      <c r="JSV70" s="136"/>
      <c r="JSW70" s="136"/>
      <c r="JSX70" s="136"/>
      <c r="JSY70" s="136"/>
      <c r="JSZ70" s="136"/>
      <c r="JTA70" s="136"/>
      <c r="JTB70" s="136"/>
      <c r="JTC70" s="136"/>
      <c r="JTD70" s="136"/>
      <c r="JTE70" s="136"/>
      <c r="JTF70" s="136"/>
      <c r="JTG70" s="136"/>
      <c r="JTH70" s="136"/>
      <c r="JTI70" s="136"/>
      <c r="JTJ70" s="136"/>
      <c r="JTK70" s="136"/>
      <c r="JTL70" s="136"/>
      <c r="JTM70" s="136"/>
      <c r="JTN70" s="136"/>
      <c r="JTO70" s="136"/>
      <c r="JTP70" s="136"/>
      <c r="JTQ70" s="136"/>
      <c r="JTR70" s="136"/>
      <c r="JTS70" s="136"/>
      <c r="JTT70" s="136"/>
      <c r="JTU70" s="136"/>
      <c r="JTV70" s="136"/>
      <c r="JTW70" s="136"/>
      <c r="JTX70" s="136"/>
      <c r="JTY70" s="136"/>
      <c r="JTZ70" s="136"/>
      <c r="JUA70" s="136"/>
      <c r="JUB70" s="136"/>
      <c r="JUC70" s="136"/>
      <c r="JUD70" s="136"/>
      <c r="JUE70" s="136"/>
      <c r="JUF70" s="136"/>
      <c r="JUG70" s="136"/>
      <c r="JUH70" s="136"/>
      <c r="JUI70" s="136"/>
      <c r="JUJ70" s="136"/>
      <c r="JUK70" s="136"/>
      <c r="JUL70" s="136"/>
      <c r="JUM70" s="136"/>
      <c r="JUN70" s="136"/>
      <c r="JUO70" s="136"/>
      <c r="JUP70" s="136"/>
      <c r="JUQ70" s="136"/>
      <c r="JUR70" s="136"/>
      <c r="JUS70" s="136"/>
      <c r="JUT70" s="136"/>
      <c r="JUU70" s="136"/>
      <c r="JUV70" s="136"/>
      <c r="JUW70" s="136"/>
      <c r="JUX70" s="136"/>
      <c r="JUY70" s="136"/>
      <c r="JUZ70" s="136"/>
      <c r="JVA70" s="136"/>
      <c r="JVB70" s="136"/>
      <c r="JVC70" s="136"/>
      <c r="JVD70" s="136"/>
      <c r="JVE70" s="136"/>
      <c r="JVF70" s="136"/>
      <c r="JVG70" s="136"/>
      <c r="JVH70" s="136"/>
      <c r="JVI70" s="136"/>
      <c r="JVJ70" s="136"/>
      <c r="JVK70" s="136"/>
      <c r="JVL70" s="136"/>
      <c r="JVM70" s="136"/>
      <c r="JVN70" s="136"/>
      <c r="JVO70" s="136"/>
      <c r="JVP70" s="136"/>
      <c r="JVQ70" s="136"/>
      <c r="JVR70" s="136"/>
      <c r="JVS70" s="136"/>
      <c r="JVT70" s="136"/>
      <c r="JVU70" s="136"/>
      <c r="JVV70" s="136"/>
      <c r="JVW70" s="136"/>
      <c r="JVX70" s="136"/>
      <c r="JVY70" s="136"/>
      <c r="JVZ70" s="136"/>
      <c r="JWA70" s="136"/>
      <c r="JWB70" s="136"/>
      <c r="JWC70" s="136"/>
      <c r="JWD70" s="136"/>
      <c r="JWE70" s="136"/>
      <c r="JWF70" s="136"/>
      <c r="JWG70" s="136"/>
      <c r="JWH70" s="136"/>
      <c r="JWI70" s="136"/>
      <c r="JWJ70" s="136"/>
      <c r="JWK70" s="136"/>
      <c r="JWL70" s="136"/>
      <c r="JWM70" s="136"/>
      <c r="JWN70" s="136"/>
      <c r="JWO70" s="136"/>
      <c r="JWP70" s="136"/>
      <c r="JWQ70" s="136"/>
      <c r="JWR70" s="136"/>
      <c r="JWS70" s="136"/>
      <c r="JWT70" s="136"/>
      <c r="JWU70" s="136"/>
      <c r="JWV70" s="136"/>
      <c r="JWW70" s="136"/>
      <c r="JWX70" s="136"/>
      <c r="JWY70" s="136"/>
      <c r="JWZ70" s="136"/>
      <c r="JXA70" s="136"/>
      <c r="JXB70" s="136"/>
      <c r="JXC70" s="136"/>
      <c r="JXD70" s="136"/>
      <c r="JXE70" s="136"/>
      <c r="JXF70" s="136"/>
      <c r="JXG70" s="136"/>
      <c r="JXH70" s="136"/>
      <c r="JXI70" s="136"/>
      <c r="JXJ70" s="136"/>
      <c r="JXK70" s="136"/>
      <c r="JXL70" s="136"/>
      <c r="JXM70" s="136"/>
      <c r="JXN70" s="136"/>
      <c r="JXO70" s="136"/>
      <c r="JXP70" s="136"/>
      <c r="JXQ70" s="136"/>
      <c r="JXR70" s="136"/>
      <c r="JXS70" s="136"/>
      <c r="JXT70" s="136"/>
      <c r="JXU70" s="136"/>
      <c r="JXV70" s="136"/>
      <c r="JXW70" s="136"/>
      <c r="JXX70" s="136"/>
      <c r="JXY70" s="136"/>
      <c r="JXZ70" s="136"/>
      <c r="JYA70" s="136"/>
      <c r="JYB70" s="136"/>
      <c r="JYC70" s="136"/>
      <c r="JYD70" s="136"/>
      <c r="JYE70" s="136"/>
      <c r="JYF70" s="136"/>
      <c r="JYG70" s="136"/>
      <c r="JYH70" s="136"/>
      <c r="JYI70" s="136"/>
      <c r="JYJ70" s="136"/>
      <c r="JYK70" s="136"/>
      <c r="JYL70" s="136"/>
      <c r="JYM70" s="136"/>
      <c r="JYN70" s="136"/>
      <c r="JYO70" s="136"/>
      <c r="JYP70" s="136"/>
      <c r="JYQ70" s="136"/>
      <c r="JYR70" s="136"/>
      <c r="JYS70" s="136"/>
      <c r="JYT70" s="136"/>
      <c r="JYU70" s="136"/>
      <c r="JYV70" s="136"/>
      <c r="JYW70" s="136"/>
      <c r="JYX70" s="136"/>
      <c r="JYY70" s="136"/>
      <c r="JYZ70" s="136"/>
      <c r="JZA70" s="136"/>
      <c r="JZB70" s="136"/>
      <c r="JZC70" s="136"/>
      <c r="JZD70" s="136"/>
      <c r="JZE70" s="136"/>
      <c r="JZF70" s="136"/>
      <c r="JZG70" s="136"/>
      <c r="JZH70" s="136"/>
      <c r="JZI70" s="136"/>
      <c r="JZJ70" s="136"/>
      <c r="JZK70" s="136"/>
      <c r="JZL70" s="136"/>
      <c r="JZM70" s="136"/>
      <c r="JZN70" s="136"/>
      <c r="JZO70" s="136"/>
      <c r="JZP70" s="136"/>
      <c r="JZQ70" s="136"/>
      <c r="JZR70" s="136"/>
      <c r="JZS70" s="136"/>
      <c r="JZT70" s="136"/>
      <c r="JZU70" s="136"/>
      <c r="JZV70" s="136"/>
      <c r="JZW70" s="136"/>
      <c r="JZX70" s="136"/>
      <c r="JZY70" s="136"/>
      <c r="JZZ70" s="136"/>
      <c r="KAA70" s="136"/>
      <c r="KAB70" s="136"/>
      <c r="KAC70" s="136"/>
      <c r="KAD70" s="136"/>
      <c r="KAE70" s="136"/>
      <c r="KAF70" s="136"/>
      <c r="KAG70" s="136"/>
      <c r="KAH70" s="136"/>
      <c r="KAI70" s="136"/>
      <c r="KAJ70" s="136"/>
      <c r="KAK70" s="136"/>
      <c r="KAL70" s="136"/>
      <c r="KAM70" s="136"/>
      <c r="KAN70" s="136"/>
      <c r="KAO70" s="136"/>
      <c r="KAP70" s="136"/>
      <c r="KAQ70" s="136"/>
      <c r="KAR70" s="136"/>
      <c r="KAS70" s="136"/>
      <c r="KAT70" s="136"/>
      <c r="KAU70" s="136"/>
      <c r="KAV70" s="136"/>
      <c r="KAW70" s="136"/>
      <c r="KAX70" s="136"/>
      <c r="KAY70" s="136"/>
      <c r="KAZ70" s="136"/>
      <c r="KBA70" s="136"/>
      <c r="KBB70" s="136"/>
      <c r="KBC70" s="136"/>
      <c r="KBD70" s="136"/>
      <c r="KBE70" s="136"/>
      <c r="KBF70" s="136"/>
      <c r="KBG70" s="136"/>
      <c r="KBH70" s="136"/>
      <c r="KBI70" s="136"/>
      <c r="KBJ70" s="136"/>
      <c r="KBK70" s="136"/>
      <c r="KBL70" s="136"/>
      <c r="KBM70" s="136"/>
      <c r="KBN70" s="136"/>
      <c r="KBO70" s="136"/>
      <c r="KBP70" s="136"/>
      <c r="KBQ70" s="136"/>
      <c r="KBR70" s="136"/>
      <c r="KBS70" s="136"/>
      <c r="KBT70" s="136"/>
      <c r="KBU70" s="136"/>
      <c r="KBV70" s="136"/>
      <c r="KBW70" s="136"/>
      <c r="KBX70" s="136"/>
      <c r="KBY70" s="136"/>
      <c r="KBZ70" s="136"/>
      <c r="KCA70" s="136"/>
      <c r="KCB70" s="136"/>
      <c r="KCC70" s="136"/>
      <c r="KCD70" s="136"/>
      <c r="KCE70" s="136"/>
      <c r="KCF70" s="136"/>
      <c r="KCG70" s="136"/>
      <c r="KCH70" s="136"/>
      <c r="KCI70" s="136"/>
      <c r="KCJ70" s="136"/>
      <c r="KCK70" s="136"/>
      <c r="KCL70" s="136"/>
      <c r="KCM70" s="136"/>
      <c r="KCN70" s="136"/>
      <c r="KCO70" s="136"/>
      <c r="KCP70" s="136"/>
      <c r="KCQ70" s="136"/>
      <c r="KCR70" s="136"/>
      <c r="KCS70" s="136"/>
      <c r="KCT70" s="136"/>
      <c r="KCU70" s="136"/>
      <c r="KCV70" s="136"/>
      <c r="KCW70" s="136"/>
      <c r="KCX70" s="136"/>
      <c r="KCY70" s="136"/>
      <c r="KCZ70" s="136"/>
      <c r="KDA70" s="136"/>
      <c r="KDB70" s="136"/>
      <c r="KDC70" s="136"/>
      <c r="KDD70" s="136"/>
      <c r="KDE70" s="136"/>
      <c r="KDF70" s="136"/>
      <c r="KDG70" s="136"/>
      <c r="KDH70" s="136"/>
      <c r="KDI70" s="136"/>
      <c r="KDJ70" s="136"/>
      <c r="KDK70" s="136"/>
      <c r="KDL70" s="136"/>
      <c r="KDM70" s="136"/>
      <c r="KDN70" s="136"/>
      <c r="KDO70" s="136"/>
      <c r="KDP70" s="136"/>
      <c r="KDQ70" s="136"/>
      <c r="KDR70" s="136"/>
      <c r="KDS70" s="136"/>
      <c r="KDT70" s="136"/>
      <c r="KDU70" s="136"/>
      <c r="KDV70" s="136"/>
      <c r="KDW70" s="136"/>
      <c r="KDX70" s="136"/>
      <c r="KDY70" s="136"/>
      <c r="KDZ70" s="136"/>
      <c r="KEA70" s="136"/>
      <c r="KEB70" s="136"/>
      <c r="KEC70" s="136"/>
      <c r="KED70" s="136"/>
      <c r="KEE70" s="136"/>
      <c r="KEF70" s="136"/>
      <c r="KEG70" s="136"/>
      <c r="KEH70" s="136"/>
      <c r="KEI70" s="136"/>
      <c r="KEJ70" s="136"/>
      <c r="KEK70" s="136"/>
      <c r="KEL70" s="136"/>
      <c r="KEM70" s="136"/>
      <c r="KEN70" s="136"/>
      <c r="KEO70" s="136"/>
      <c r="KEP70" s="136"/>
      <c r="KEQ70" s="136"/>
      <c r="KER70" s="136"/>
      <c r="KES70" s="136"/>
      <c r="KET70" s="136"/>
      <c r="KEU70" s="136"/>
      <c r="KEV70" s="136"/>
      <c r="KEW70" s="136"/>
      <c r="KEX70" s="136"/>
      <c r="KEY70" s="136"/>
      <c r="KEZ70" s="136"/>
      <c r="KFA70" s="136"/>
      <c r="KFB70" s="136"/>
      <c r="KFC70" s="136"/>
      <c r="KFD70" s="136"/>
      <c r="KFE70" s="136"/>
      <c r="KFF70" s="136"/>
      <c r="KFG70" s="136"/>
      <c r="KFH70" s="136"/>
      <c r="KFI70" s="136"/>
      <c r="KFJ70" s="136"/>
      <c r="KFK70" s="136"/>
      <c r="KFL70" s="136"/>
      <c r="KFM70" s="136"/>
      <c r="KFN70" s="136"/>
      <c r="KFO70" s="136"/>
      <c r="KFP70" s="136"/>
      <c r="KFQ70" s="136"/>
      <c r="KFR70" s="136"/>
      <c r="KFS70" s="136"/>
      <c r="KFT70" s="136"/>
      <c r="KFU70" s="136"/>
      <c r="KFV70" s="136"/>
      <c r="KFW70" s="136"/>
      <c r="KFX70" s="136"/>
      <c r="KFY70" s="136"/>
      <c r="KFZ70" s="136"/>
      <c r="KGA70" s="136"/>
      <c r="KGB70" s="136"/>
      <c r="KGC70" s="136"/>
      <c r="KGD70" s="136"/>
      <c r="KGE70" s="136"/>
      <c r="KGF70" s="136"/>
      <c r="KGG70" s="136"/>
      <c r="KGH70" s="136"/>
      <c r="KGI70" s="136"/>
      <c r="KGJ70" s="136"/>
      <c r="KGK70" s="136"/>
      <c r="KGL70" s="136"/>
      <c r="KGM70" s="136"/>
      <c r="KGN70" s="136"/>
      <c r="KGO70" s="136"/>
      <c r="KGP70" s="136"/>
      <c r="KGQ70" s="136"/>
      <c r="KGR70" s="136"/>
      <c r="KGS70" s="136"/>
      <c r="KGT70" s="136"/>
      <c r="KGU70" s="136"/>
      <c r="KGV70" s="136"/>
      <c r="KGW70" s="136"/>
      <c r="KGX70" s="136"/>
      <c r="KGY70" s="136"/>
      <c r="KGZ70" s="136"/>
      <c r="KHA70" s="136"/>
      <c r="KHB70" s="136"/>
      <c r="KHC70" s="136"/>
      <c r="KHD70" s="136"/>
      <c r="KHE70" s="136"/>
      <c r="KHF70" s="136"/>
      <c r="KHG70" s="136"/>
      <c r="KHH70" s="136"/>
      <c r="KHI70" s="136"/>
      <c r="KHJ70" s="136"/>
      <c r="KHK70" s="136"/>
      <c r="KHL70" s="136"/>
      <c r="KHM70" s="136"/>
      <c r="KHN70" s="136"/>
      <c r="KHO70" s="136"/>
      <c r="KHP70" s="136"/>
      <c r="KHQ70" s="136"/>
      <c r="KHR70" s="136"/>
      <c r="KHS70" s="136"/>
      <c r="KHT70" s="136"/>
      <c r="KHU70" s="136"/>
      <c r="KHV70" s="136"/>
      <c r="KHW70" s="136"/>
      <c r="KHX70" s="136"/>
      <c r="KHY70" s="136"/>
      <c r="KHZ70" s="136"/>
      <c r="KIA70" s="136"/>
      <c r="KIB70" s="136"/>
      <c r="KIC70" s="136"/>
      <c r="KID70" s="136"/>
      <c r="KIE70" s="136"/>
      <c r="KIF70" s="136"/>
      <c r="KIG70" s="136"/>
      <c r="KIH70" s="136"/>
      <c r="KII70" s="136"/>
      <c r="KIJ70" s="136"/>
      <c r="KIK70" s="136"/>
      <c r="KIL70" s="136"/>
      <c r="KIM70" s="136"/>
      <c r="KIN70" s="136"/>
      <c r="KIO70" s="136"/>
      <c r="KIP70" s="136"/>
      <c r="KIQ70" s="136"/>
      <c r="KIR70" s="136"/>
      <c r="KIS70" s="136"/>
      <c r="KIT70" s="136"/>
      <c r="KIU70" s="136"/>
      <c r="KIV70" s="136"/>
      <c r="KIW70" s="136"/>
      <c r="KIX70" s="136"/>
      <c r="KIY70" s="136"/>
      <c r="KIZ70" s="136"/>
      <c r="KJA70" s="136"/>
      <c r="KJB70" s="136"/>
      <c r="KJC70" s="136"/>
      <c r="KJD70" s="136"/>
      <c r="KJE70" s="136"/>
      <c r="KJF70" s="136"/>
      <c r="KJG70" s="136"/>
      <c r="KJH70" s="136"/>
      <c r="KJI70" s="136"/>
      <c r="KJJ70" s="136"/>
      <c r="KJK70" s="136"/>
      <c r="KJL70" s="136"/>
      <c r="KJM70" s="136"/>
      <c r="KJN70" s="136"/>
      <c r="KJO70" s="136"/>
      <c r="KJP70" s="136"/>
      <c r="KJQ70" s="136"/>
      <c r="KJR70" s="136"/>
      <c r="KJS70" s="136"/>
      <c r="KJT70" s="136"/>
      <c r="KJU70" s="136"/>
      <c r="KJV70" s="136"/>
      <c r="KJW70" s="136"/>
      <c r="KJX70" s="136"/>
      <c r="KJY70" s="136"/>
      <c r="KJZ70" s="136"/>
      <c r="KKA70" s="136"/>
      <c r="KKB70" s="136"/>
      <c r="KKC70" s="136"/>
      <c r="KKD70" s="136"/>
      <c r="KKE70" s="136"/>
      <c r="KKF70" s="136"/>
      <c r="KKG70" s="136"/>
      <c r="KKH70" s="136"/>
      <c r="KKI70" s="136"/>
      <c r="KKJ70" s="136"/>
      <c r="KKK70" s="136"/>
      <c r="KKL70" s="136"/>
      <c r="KKM70" s="136"/>
      <c r="KKN70" s="136"/>
      <c r="KKO70" s="136"/>
      <c r="KKP70" s="136"/>
      <c r="KKQ70" s="136"/>
      <c r="KKR70" s="136"/>
      <c r="KKS70" s="136"/>
      <c r="KKT70" s="136"/>
      <c r="KKU70" s="136"/>
      <c r="KKV70" s="136"/>
      <c r="KKW70" s="136"/>
      <c r="KKX70" s="136"/>
      <c r="KKY70" s="136"/>
      <c r="KKZ70" s="136"/>
      <c r="KLA70" s="136"/>
      <c r="KLB70" s="136"/>
      <c r="KLC70" s="136"/>
      <c r="KLD70" s="136"/>
      <c r="KLE70" s="136"/>
      <c r="KLF70" s="136"/>
      <c r="KLG70" s="136"/>
      <c r="KLH70" s="136"/>
      <c r="KLI70" s="136"/>
      <c r="KLJ70" s="136"/>
      <c r="KLK70" s="136"/>
      <c r="KLL70" s="136"/>
      <c r="KLM70" s="136"/>
      <c r="KLN70" s="136"/>
      <c r="KLO70" s="136"/>
      <c r="KLP70" s="136"/>
      <c r="KLQ70" s="136"/>
      <c r="KLR70" s="136"/>
      <c r="KLS70" s="136"/>
      <c r="KLT70" s="136"/>
      <c r="KLU70" s="136"/>
      <c r="KLV70" s="136"/>
      <c r="KLW70" s="136"/>
      <c r="KLX70" s="136"/>
      <c r="KLY70" s="136"/>
      <c r="KLZ70" s="136"/>
      <c r="KMA70" s="136"/>
      <c r="KMB70" s="136"/>
      <c r="KMC70" s="136"/>
      <c r="KMD70" s="136"/>
      <c r="KME70" s="136"/>
      <c r="KMF70" s="136"/>
      <c r="KMG70" s="136"/>
      <c r="KMH70" s="136"/>
      <c r="KMI70" s="136"/>
      <c r="KMJ70" s="136"/>
      <c r="KMK70" s="136"/>
      <c r="KML70" s="136"/>
      <c r="KMM70" s="136"/>
      <c r="KMN70" s="136"/>
      <c r="KMO70" s="136"/>
      <c r="KMP70" s="136"/>
      <c r="KMQ70" s="136"/>
      <c r="KMR70" s="136"/>
      <c r="KMS70" s="136"/>
      <c r="KMT70" s="136"/>
      <c r="KMU70" s="136"/>
      <c r="KMV70" s="136"/>
      <c r="KMW70" s="136"/>
      <c r="KMX70" s="136"/>
      <c r="KMY70" s="136"/>
      <c r="KMZ70" s="136"/>
      <c r="KNA70" s="136"/>
      <c r="KNB70" s="136"/>
      <c r="KNC70" s="136"/>
      <c r="KND70" s="136"/>
      <c r="KNE70" s="136"/>
      <c r="KNF70" s="136"/>
      <c r="KNG70" s="136"/>
      <c r="KNH70" s="136"/>
      <c r="KNI70" s="136"/>
      <c r="KNJ70" s="136"/>
      <c r="KNK70" s="136"/>
      <c r="KNL70" s="136"/>
      <c r="KNM70" s="136"/>
      <c r="KNN70" s="136"/>
      <c r="KNO70" s="136"/>
      <c r="KNP70" s="136"/>
      <c r="KNQ70" s="136"/>
      <c r="KNR70" s="136"/>
      <c r="KNS70" s="136"/>
      <c r="KNT70" s="136"/>
      <c r="KNU70" s="136"/>
      <c r="KNV70" s="136"/>
      <c r="KNW70" s="136"/>
      <c r="KNX70" s="136"/>
      <c r="KNY70" s="136"/>
      <c r="KNZ70" s="136"/>
      <c r="KOA70" s="136"/>
      <c r="KOB70" s="136"/>
      <c r="KOC70" s="136"/>
      <c r="KOD70" s="136"/>
      <c r="KOE70" s="136"/>
      <c r="KOF70" s="136"/>
      <c r="KOG70" s="136"/>
      <c r="KOH70" s="136"/>
      <c r="KOI70" s="136"/>
      <c r="KOJ70" s="136"/>
      <c r="KOK70" s="136"/>
      <c r="KOL70" s="136"/>
      <c r="KOM70" s="136"/>
      <c r="KON70" s="136"/>
      <c r="KOO70" s="136"/>
      <c r="KOP70" s="136"/>
      <c r="KOQ70" s="136"/>
      <c r="KOR70" s="136"/>
      <c r="KOS70" s="136"/>
      <c r="KOT70" s="136"/>
      <c r="KOU70" s="136"/>
      <c r="KOV70" s="136"/>
      <c r="KOW70" s="136"/>
      <c r="KOX70" s="136"/>
      <c r="KOY70" s="136"/>
      <c r="KOZ70" s="136"/>
      <c r="KPA70" s="136"/>
      <c r="KPB70" s="136"/>
      <c r="KPC70" s="136"/>
      <c r="KPD70" s="136"/>
      <c r="KPE70" s="136"/>
      <c r="KPF70" s="136"/>
      <c r="KPG70" s="136"/>
      <c r="KPH70" s="136"/>
      <c r="KPI70" s="136"/>
      <c r="KPJ70" s="136"/>
      <c r="KPK70" s="136"/>
      <c r="KPL70" s="136"/>
      <c r="KPM70" s="136"/>
      <c r="KPN70" s="136"/>
      <c r="KPO70" s="136"/>
      <c r="KPP70" s="136"/>
      <c r="KPQ70" s="136"/>
      <c r="KPR70" s="136"/>
      <c r="KPS70" s="136"/>
      <c r="KPT70" s="136"/>
      <c r="KPU70" s="136"/>
      <c r="KPV70" s="136"/>
      <c r="KPW70" s="136"/>
      <c r="KPX70" s="136"/>
      <c r="KPY70" s="136"/>
      <c r="KPZ70" s="136"/>
      <c r="KQA70" s="136"/>
      <c r="KQB70" s="136"/>
      <c r="KQC70" s="136"/>
      <c r="KQD70" s="136"/>
      <c r="KQE70" s="136"/>
      <c r="KQF70" s="136"/>
      <c r="KQG70" s="136"/>
      <c r="KQH70" s="136"/>
      <c r="KQI70" s="136"/>
      <c r="KQJ70" s="136"/>
      <c r="KQK70" s="136"/>
      <c r="KQL70" s="136"/>
      <c r="KQM70" s="136"/>
      <c r="KQN70" s="136"/>
      <c r="KQO70" s="136"/>
      <c r="KQP70" s="136"/>
      <c r="KQQ70" s="136"/>
      <c r="KQR70" s="136"/>
      <c r="KQS70" s="136"/>
      <c r="KQT70" s="136"/>
      <c r="KQU70" s="136"/>
      <c r="KQV70" s="136"/>
      <c r="KQW70" s="136"/>
      <c r="KQX70" s="136"/>
      <c r="KQY70" s="136"/>
      <c r="KQZ70" s="136"/>
      <c r="KRA70" s="136"/>
      <c r="KRB70" s="136"/>
      <c r="KRC70" s="136"/>
      <c r="KRD70" s="136"/>
      <c r="KRE70" s="136"/>
      <c r="KRF70" s="136"/>
      <c r="KRG70" s="136"/>
      <c r="KRH70" s="136"/>
      <c r="KRI70" s="136"/>
      <c r="KRJ70" s="136"/>
      <c r="KRK70" s="136"/>
      <c r="KRL70" s="136"/>
      <c r="KRM70" s="136"/>
      <c r="KRN70" s="136"/>
      <c r="KRO70" s="136"/>
      <c r="KRP70" s="136"/>
      <c r="KRQ70" s="136"/>
      <c r="KRR70" s="136"/>
      <c r="KRS70" s="136"/>
      <c r="KRT70" s="136"/>
      <c r="KRU70" s="136"/>
      <c r="KRV70" s="136"/>
      <c r="KRW70" s="136"/>
      <c r="KRX70" s="136"/>
      <c r="KRY70" s="136"/>
      <c r="KRZ70" s="136"/>
      <c r="KSA70" s="136"/>
      <c r="KSB70" s="136"/>
      <c r="KSC70" s="136"/>
      <c r="KSD70" s="136"/>
      <c r="KSE70" s="136"/>
      <c r="KSF70" s="136"/>
      <c r="KSG70" s="136"/>
      <c r="KSH70" s="136"/>
      <c r="KSI70" s="136"/>
      <c r="KSJ70" s="136"/>
      <c r="KSK70" s="136"/>
      <c r="KSL70" s="136"/>
      <c r="KSM70" s="136"/>
      <c r="KSN70" s="136"/>
      <c r="KSO70" s="136"/>
      <c r="KSP70" s="136"/>
      <c r="KSQ70" s="136"/>
      <c r="KSR70" s="136"/>
      <c r="KSS70" s="136"/>
      <c r="KST70" s="136"/>
      <c r="KSU70" s="136"/>
      <c r="KSV70" s="136"/>
      <c r="KSW70" s="136"/>
      <c r="KSX70" s="136"/>
      <c r="KSY70" s="136"/>
      <c r="KSZ70" s="136"/>
      <c r="KTA70" s="136"/>
      <c r="KTB70" s="136"/>
      <c r="KTC70" s="136"/>
      <c r="KTD70" s="136"/>
      <c r="KTE70" s="136"/>
      <c r="KTF70" s="136"/>
      <c r="KTG70" s="136"/>
      <c r="KTH70" s="136"/>
      <c r="KTI70" s="136"/>
      <c r="KTJ70" s="136"/>
      <c r="KTK70" s="136"/>
      <c r="KTL70" s="136"/>
      <c r="KTM70" s="136"/>
      <c r="KTN70" s="136"/>
      <c r="KTO70" s="136"/>
      <c r="KTP70" s="136"/>
      <c r="KTQ70" s="136"/>
      <c r="KTR70" s="136"/>
      <c r="KTS70" s="136"/>
      <c r="KTT70" s="136"/>
      <c r="KTU70" s="136"/>
      <c r="KTV70" s="136"/>
      <c r="KTW70" s="136"/>
      <c r="KTX70" s="136"/>
      <c r="KTY70" s="136"/>
      <c r="KTZ70" s="136"/>
      <c r="KUA70" s="136"/>
      <c r="KUB70" s="136"/>
      <c r="KUC70" s="136"/>
      <c r="KUD70" s="136"/>
      <c r="KUE70" s="136"/>
      <c r="KUF70" s="136"/>
      <c r="KUG70" s="136"/>
      <c r="KUH70" s="136"/>
      <c r="KUI70" s="136"/>
      <c r="KUJ70" s="136"/>
      <c r="KUK70" s="136"/>
      <c r="KUL70" s="136"/>
      <c r="KUM70" s="136"/>
      <c r="KUN70" s="136"/>
      <c r="KUO70" s="136"/>
      <c r="KUP70" s="136"/>
      <c r="KUQ70" s="136"/>
      <c r="KUR70" s="136"/>
      <c r="KUS70" s="136"/>
      <c r="KUT70" s="136"/>
      <c r="KUU70" s="136"/>
      <c r="KUV70" s="136"/>
      <c r="KUW70" s="136"/>
      <c r="KUX70" s="136"/>
      <c r="KUY70" s="136"/>
      <c r="KUZ70" s="136"/>
      <c r="KVA70" s="136"/>
      <c r="KVB70" s="136"/>
      <c r="KVC70" s="136"/>
      <c r="KVD70" s="136"/>
      <c r="KVE70" s="136"/>
      <c r="KVF70" s="136"/>
      <c r="KVG70" s="136"/>
      <c r="KVH70" s="136"/>
      <c r="KVI70" s="136"/>
      <c r="KVJ70" s="136"/>
      <c r="KVK70" s="136"/>
      <c r="KVL70" s="136"/>
      <c r="KVM70" s="136"/>
      <c r="KVN70" s="136"/>
      <c r="KVO70" s="136"/>
      <c r="KVP70" s="136"/>
      <c r="KVQ70" s="136"/>
      <c r="KVR70" s="136"/>
      <c r="KVS70" s="136"/>
      <c r="KVT70" s="136"/>
      <c r="KVU70" s="136"/>
      <c r="KVV70" s="136"/>
      <c r="KVW70" s="136"/>
      <c r="KVX70" s="136"/>
      <c r="KVY70" s="136"/>
      <c r="KVZ70" s="136"/>
      <c r="KWA70" s="136"/>
      <c r="KWB70" s="136"/>
      <c r="KWC70" s="136"/>
      <c r="KWD70" s="136"/>
      <c r="KWE70" s="136"/>
      <c r="KWF70" s="136"/>
      <c r="KWG70" s="136"/>
      <c r="KWH70" s="136"/>
      <c r="KWI70" s="136"/>
      <c r="KWJ70" s="136"/>
      <c r="KWK70" s="136"/>
      <c r="KWL70" s="136"/>
      <c r="KWM70" s="136"/>
      <c r="KWN70" s="136"/>
      <c r="KWO70" s="136"/>
      <c r="KWP70" s="136"/>
      <c r="KWQ70" s="136"/>
      <c r="KWR70" s="136"/>
      <c r="KWS70" s="136"/>
      <c r="KWT70" s="136"/>
      <c r="KWU70" s="136"/>
      <c r="KWV70" s="136"/>
      <c r="KWW70" s="136"/>
      <c r="KWX70" s="136"/>
      <c r="KWY70" s="136"/>
      <c r="KWZ70" s="136"/>
      <c r="KXA70" s="136"/>
      <c r="KXB70" s="136"/>
      <c r="KXC70" s="136"/>
      <c r="KXD70" s="136"/>
      <c r="KXE70" s="136"/>
      <c r="KXF70" s="136"/>
      <c r="KXG70" s="136"/>
      <c r="KXH70" s="136"/>
      <c r="KXI70" s="136"/>
      <c r="KXJ70" s="136"/>
      <c r="KXK70" s="136"/>
      <c r="KXL70" s="136"/>
      <c r="KXM70" s="136"/>
      <c r="KXN70" s="136"/>
      <c r="KXO70" s="136"/>
      <c r="KXP70" s="136"/>
      <c r="KXQ70" s="136"/>
      <c r="KXR70" s="136"/>
      <c r="KXS70" s="136"/>
      <c r="KXT70" s="136"/>
      <c r="KXU70" s="136"/>
      <c r="KXV70" s="136"/>
      <c r="KXW70" s="136"/>
      <c r="KXX70" s="136"/>
      <c r="KXY70" s="136"/>
      <c r="KXZ70" s="136"/>
      <c r="KYA70" s="136"/>
      <c r="KYB70" s="136"/>
      <c r="KYC70" s="136"/>
      <c r="KYD70" s="136"/>
      <c r="KYE70" s="136"/>
      <c r="KYF70" s="136"/>
      <c r="KYG70" s="136"/>
      <c r="KYH70" s="136"/>
      <c r="KYI70" s="136"/>
      <c r="KYJ70" s="136"/>
      <c r="KYK70" s="136"/>
      <c r="KYL70" s="136"/>
      <c r="KYM70" s="136"/>
      <c r="KYN70" s="136"/>
      <c r="KYO70" s="136"/>
      <c r="KYP70" s="136"/>
      <c r="KYQ70" s="136"/>
      <c r="KYR70" s="136"/>
      <c r="KYS70" s="136"/>
      <c r="KYT70" s="136"/>
      <c r="KYU70" s="136"/>
      <c r="KYV70" s="136"/>
      <c r="KYW70" s="136"/>
      <c r="KYX70" s="136"/>
      <c r="KYY70" s="136"/>
      <c r="KYZ70" s="136"/>
      <c r="KZA70" s="136"/>
      <c r="KZB70" s="136"/>
      <c r="KZC70" s="136"/>
      <c r="KZD70" s="136"/>
      <c r="KZE70" s="136"/>
      <c r="KZF70" s="136"/>
      <c r="KZG70" s="136"/>
      <c r="KZH70" s="136"/>
      <c r="KZI70" s="136"/>
      <c r="KZJ70" s="136"/>
      <c r="KZK70" s="136"/>
      <c r="KZL70" s="136"/>
      <c r="KZM70" s="136"/>
      <c r="KZN70" s="136"/>
      <c r="KZO70" s="136"/>
      <c r="KZP70" s="136"/>
      <c r="KZQ70" s="136"/>
      <c r="KZR70" s="136"/>
      <c r="KZS70" s="136"/>
      <c r="KZT70" s="136"/>
      <c r="KZU70" s="136"/>
      <c r="KZV70" s="136"/>
      <c r="KZW70" s="136"/>
      <c r="KZX70" s="136"/>
      <c r="KZY70" s="136"/>
      <c r="KZZ70" s="136"/>
      <c r="LAA70" s="136"/>
      <c r="LAB70" s="136"/>
      <c r="LAC70" s="136"/>
      <c r="LAD70" s="136"/>
      <c r="LAE70" s="136"/>
      <c r="LAF70" s="136"/>
      <c r="LAG70" s="136"/>
      <c r="LAH70" s="136"/>
      <c r="LAI70" s="136"/>
      <c r="LAJ70" s="136"/>
      <c r="LAK70" s="136"/>
      <c r="LAL70" s="136"/>
      <c r="LAM70" s="136"/>
      <c r="LAN70" s="136"/>
      <c r="LAO70" s="136"/>
      <c r="LAP70" s="136"/>
      <c r="LAQ70" s="136"/>
      <c r="LAR70" s="136"/>
      <c r="LAS70" s="136"/>
      <c r="LAT70" s="136"/>
      <c r="LAU70" s="136"/>
      <c r="LAV70" s="136"/>
      <c r="LAW70" s="136"/>
      <c r="LAX70" s="136"/>
      <c r="LAY70" s="136"/>
      <c r="LAZ70" s="136"/>
      <c r="LBA70" s="136"/>
      <c r="LBB70" s="136"/>
      <c r="LBC70" s="136"/>
      <c r="LBD70" s="136"/>
      <c r="LBE70" s="136"/>
      <c r="LBF70" s="136"/>
      <c r="LBG70" s="136"/>
      <c r="LBH70" s="136"/>
      <c r="LBI70" s="136"/>
      <c r="LBJ70" s="136"/>
      <c r="LBK70" s="136"/>
      <c r="LBL70" s="136"/>
      <c r="LBM70" s="136"/>
      <c r="LBN70" s="136"/>
      <c r="LBO70" s="136"/>
      <c r="LBP70" s="136"/>
      <c r="LBQ70" s="136"/>
      <c r="LBR70" s="136"/>
      <c r="LBS70" s="136"/>
      <c r="LBT70" s="136"/>
      <c r="LBU70" s="136"/>
      <c r="LBV70" s="136"/>
      <c r="LBW70" s="136"/>
      <c r="LBX70" s="136"/>
      <c r="LBY70" s="136"/>
      <c r="LBZ70" s="136"/>
      <c r="LCA70" s="136"/>
      <c r="LCB70" s="136"/>
      <c r="LCC70" s="136"/>
      <c r="LCD70" s="136"/>
      <c r="LCE70" s="136"/>
      <c r="LCF70" s="136"/>
      <c r="LCG70" s="136"/>
      <c r="LCH70" s="136"/>
      <c r="LCI70" s="136"/>
      <c r="LCJ70" s="136"/>
      <c r="LCK70" s="136"/>
      <c r="LCL70" s="136"/>
      <c r="LCM70" s="136"/>
      <c r="LCN70" s="136"/>
      <c r="LCO70" s="136"/>
      <c r="LCP70" s="136"/>
      <c r="LCQ70" s="136"/>
      <c r="LCR70" s="136"/>
      <c r="LCS70" s="136"/>
      <c r="LCT70" s="136"/>
      <c r="LCU70" s="136"/>
      <c r="LCV70" s="136"/>
      <c r="LCW70" s="136"/>
      <c r="LCX70" s="136"/>
      <c r="LCY70" s="136"/>
      <c r="LCZ70" s="136"/>
      <c r="LDA70" s="136"/>
      <c r="LDB70" s="136"/>
      <c r="LDC70" s="136"/>
      <c r="LDD70" s="136"/>
      <c r="LDE70" s="136"/>
      <c r="LDF70" s="136"/>
      <c r="LDG70" s="136"/>
      <c r="LDH70" s="136"/>
      <c r="LDI70" s="136"/>
      <c r="LDJ70" s="136"/>
      <c r="LDK70" s="136"/>
      <c r="LDL70" s="136"/>
      <c r="LDM70" s="136"/>
      <c r="LDN70" s="136"/>
      <c r="LDO70" s="136"/>
      <c r="LDP70" s="136"/>
      <c r="LDQ70" s="136"/>
      <c r="LDR70" s="136"/>
      <c r="LDS70" s="136"/>
      <c r="LDT70" s="136"/>
      <c r="LDU70" s="136"/>
      <c r="LDV70" s="136"/>
      <c r="LDW70" s="136"/>
      <c r="LDX70" s="136"/>
      <c r="LDY70" s="136"/>
      <c r="LDZ70" s="136"/>
      <c r="LEA70" s="136"/>
      <c r="LEB70" s="136"/>
      <c r="LEC70" s="136"/>
      <c r="LED70" s="136"/>
      <c r="LEE70" s="136"/>
      <c r="LEF70" s="136"/>
      <c r="LEG70" s="136"/>
      <c r="LEH70" s="136"/>
      <c r="LEI70" s="136"/>
      <c r="LEJ70" s="136"/>
      <c r="LEK70" s="136"/>
      <c r="LEL70" s="136"/>
      <c r="LEM70" s="136"/>
      <c r="LEN70" s="136"/>
      <c r="LEO70" s="136"/>
      <c r="LEP70" s="136"/>
      <c r="LEQ70" s="136"/>
      <c r="LER70" s="136"/>
      <c r="LES70" s="136"/>
      <c r="LET70" s="136"/>
      <c r="LEU70" s="136"/>
      <c r="LEV70" s="136"/>
      <c r="LEW70" s="136"/>
      <c r="LEX70" s="136"/>
      <c r="LEY70" s="136"/>
      <c r="LEZ70" s="136"/>
      <c r="LFA70" s="136"/>
      <c r="LFB70" s="136"/>
      <c r="LFC70" s="136"/>
      <c r="LFD70" s="136"/>
      <c r="LFE70" s="136"/>
      <c r="LFF70" s="136"/>
      <c r="LFG70" s="136"/>
      <c r="LFH70" s="136"/>
      <c r="LFI70" s="136"/>
      <c r="LFJ70" s="136"/>
      <c r="LFK70" s="136"/>
      <c r="LFL70" s="136"/>
      <c r="LFM70" s="136"/>
      <c r="LFN70" s="136"/>
      <c r="LFO70" s="136"/>
      <c r="LFP70" s="136"/>
      <c r="LFQ70" s="136"/>
      <c r="LFR70" s="136"/>
      <c r="LFS70" s="136"/>
      <c r="LFT70" s="136"/>
      <c r="LFU70" s="136"/>
      <c r="LFV70" s="136"/>
      <c r="LFW70" s="136"/>
      <c r="LFX70" s="136"/>
      <c r="LFY70" s="136"/>
      <c r="LFZ70" s="136"/>
      <c r="LGA70" s="136"/>
      <c r="LGB70" s="136"/>
      <c r="LGC70" s="136"/>
      <c r="LGD70" s="136"/>
      <c r="LGE70" s="136"/>
      <c r="LGF70" s="136"/>
      <c r="LGG70" s="136"/>
      <c r="LGH70" s="136"/>
      <c r="LGI70" s="136"/>
      <c r="LGJ70" s="136"/>
      <c r="LGK70" s="136"/>
      <c r="LGL70" s="136"/>
      <c r="LGM70" s="136"/>
      <c r="LGN70" s="136"/>
      <c r="LGO70" s="136"/>
      <c r="LGP70" s="136"/>
      <c r="LGQ70" s="136"/>
      <c r="LGR70" s="136"/>
      <c r="LGS70" s="136"/>
      <c r="LGT70" s="136"/>
      <c r="LGU70" s="136"/>
      <c r="LGV70" s="136"/>
      <c r="LGW70" s="136"/>
      <c r="LGX70" s="136"/>
      <c r="LGY70" s="136"/>
      <c r="LGZ70" s="136"/>
      <c r="LHA70" s="136"/>
      <c r="LHB70" s="136"/>
      <c r="LHC70" s="136"/>
      <c r="LHD70" s="136"/>
      <c r="LHE70" s="136"/>
      <c r="LHF70" s="136"/>
      <c r="LHG70" s="136"/>
      <c r="LHH70" s="136"/>
      <c r="LHI70" s="136"/>
      <c r="LHJ70" s="136"/>
      <c r="LHK70" s="136"/>
      <c r="LHL70" s="136"/>
      <c r="LHM70" s="136"/>
      <c r="LHN70" s="136"/>
      <c r="LHO70" s="136"/>
      <c r="LHP70" s="136"/>
      <c r="LHQ70" s="136"/>
      <c r="LHR70" s="136"/>
      <c r="LHS70" s="136"/>
      <c r="LHT70" s="136"/>
      <c r="LHU70" s="136"/>
      <c r="LHV70" s="136"/>
      <c r="LHW70" s="136"/>
      <c r="LHX70" s="136"/>
      <c r="LHY70" s="136"/>
      <c r="LHZ70" s="136"/>
      <c r="LIA70" s="136"/>
      <c r="LIB70" s="136"/>
      <c r="LIC70" s="136"/>
      <c r="LID70" s="136"/>
      <c r="LIE70" s="136"/>
      <c r="LIF70" s="136"/>
      <c r="LIG70" s="136"/>
      <c r="LIH70" s="136"/>
      <c r="LII70" s="136"/>
      <c r="LIJ70" s="136"/>
      <c r="LIK70" s="136"/>
      <c r="LIL70" s="136"/>
      <c r="LIM70" s="136"/>
      <c r="LIN70" s="136"/>
      <c r="LIO70" s="136"/>
      <c r="LIP70" s="136"/>
      <c r="LIQ70" s="136"/>
      <c r="LIR70" s="136"/>
      <c r="LIS70" s="136"/>
      <c r="LIT70" s="136"/>
      <c r="LIU70" s="136"/>
      <c r="LIV70" s="136"/>
      <c r="LIW70" s="136"/>
      <c r="LIX70" s="136"/>
      <c r="LIY70" s="136"/>
      <c r="LIZ70" s="136"/>
      <c r="LJA70" s="136"/>
      <c r="LJB70" s="136"/>
      <c r="LJC70" s="136"/>
      <c r="LJD70" s="136"/>
      <c r="LJE70" s="136"/>
      <c r="LJF70" s="136"/>
      <c r="LJG70" s="136"/>
      <c r="LJH70" s="136"/>
      <c r="LJI70" s="136"/>
      <c r="LJJ70" s="136"/>
      <c r="LJK70" s="136"/>
      <c r="LJL70" s="136"/>
      <c r="LJM70" s="136"/>
      <c r="LJN70" s="136"/>
      <c r="LJO70" s="136"/>
      <c r="LJP70" s="136"/>
      <c r="LJQ70" s="136"/>
      <c r="LJR70" s="136"/>
      <c r="LJS70" s="136"/>
      <c r="LJT70" s="136"/>
      <c r="LJU70" s="136"/>
      <c r="LJV70" s="136"/>
      <c r="LJW70" s="136"/>
      <c r="LJX70" s="136"/>
      <c r="LJY70" s="136"/>
      <c r="LJZ70" s="136"/>
      <c r="LKA70" s="136"/>
      <c r="LKB70" s="136"/>
      <c r="LKC70" s="136"/>
      <c r="LKD70" s="136"/>
      <c r="LKE70" s="136"/>
      <c r="LKF70" s="136"/>
      <c r="LKG70" s="136"/>
      <c r="LKH70" s="136"/>
      <c r="LKI70" s="136"/>
      <c r="LKJ70" s="136"/>
      <c r="LKK70" s="136"/>
      <c r="LKL70" s="136"/>
      <c r="LKM70" s="136"/>
      <c r="LKN70" s="136"/>
      <c r="LKO70" s="136"/>
      <c r="LKP70" s="136"/>
      <c r="LKQ70" s="136"/>
      <c r="LKR70" s="136"/>
      <c r="LKS70" s="136"/>
      <c r="LKT70" s="136"/>
      <c r="LKU70" s="136"/>
      <c r="LKV70" s="136"/>
      <c r="LKW70" s="136"/>
      <c r="LKX70" s="136"/>
      <c r="LKY70" s="136"/>
      <c r="LKZ70" s="136"/>
      <c r="LLA70" s="136"/>
      <c r="LLB70" s="136"/>
      <c r="LLC70" s="136"/>
      <c r="LLD70" s="136"/>
      <c r="LLE70" s="136"/>
      <c r="LLF70" s="136"/>
      <c r="LLG70" s="136"/>
      <c r="LLH70" s="136"/>
      <c r="LLI70" s="136"/>
      <c r="LLJ70" s="136"/>
      <c r="LLK70" s="136"/>
      <c r="LLL70" s="136"/>
      <c r="LLM70" s="136"/>
      <c r="LLN70" s="136"/>
      <c r="LLO70" s="136"/>
      <c r="LLP70" s="136"/>
      <c r="LLQ70" s="136"/>
      <c r="LLR70" s="136"/>
      <c r="LLS70" s="136"/>
      <c r="LLT70" s="136"/>
      <c r="LLU70" s="136"/>
      <c r="LLV70" s="136"/>
      <c r="LLW70" s="136"/>
      <c r="LLX70" s="136"/>
      <c r="LLY70" s="136"/>
      <c r="LLZ70" s="136"/>
      <c r="LMA70" s="136"/>
      <c r="LMB70" s="136"/>
      <c r="LMC70" s="136"/>
      <c r="LMD70" s="136"/>
      <c r="LME70" s="136"/>
      <c r="LMF70" s="136"/>
      <c r="LMG70" s="136"/>
      <c r="LMH70" s="136"/>
      <c r="LMI70" s="136"/>
      <c r="LMJ70" s="136"/>
      <c r="LMK70" s="136"/>
      <c r="LML70" s="136"/>
      <c r="LMM70" s="136"/>
      <c r="LMN70" s="136"/>
      <c r="LMO70" s="136"/>
      <c r="LMP70" s="136"/>
      <c r="LMQ70" s="136"/>
      <c r="LMR70" s="136"/>
      <c r="LMS70" s="136"/>
      <c r="LMT70" s="136"/>
      <c r="LMU70" s="136"/>
      <c r="LMV70" s="136"/>
      <c r="LMW70" s="136"/>
      <c r="LMX70" s="136"/>
      <c r="LMY70" s="136"/>
      <c r="LMZ70" s="136"/>
      <c r="LNA70" s="136"/>
      <c r="LNB70" s="136"/>
      <c r="LNC70" s="136"/>
      <c r="LND70" s="136"/>
      <c r="LNE70" s="136"/>
      <c r="LNF70" s="136"/>
      <c r="LNG70" s="136"/>
      <c r="LNH70" s="136"/>
      <c r="LNI70" s="136"/>
      <c r="LNJ70" s="136"/>
      <c r="LNK70" s="136"/>
      <c r="LNL70" s="136"/>
      <c r="LNM70" s="136"/>
      <c r="LNN70" s="136"/>
      <c r="LNO70" s="136"/>
      <c r="LNP70" s="136"/>
      <c r="LNQ70" s="136"/>
      <c r="LNR70" s="136"/>
      <c r="LNS70" s="136"/>
      <c r="LNT70" s="136"/>
      <c r="LNU70" s="136"/>
      <c r="LNV70" s="136"/>
      <c r="LNW70" s="136"/>
      <c r="LNX70" s="136"/>
      <c r="LNY70" s="136"/>
      <c r="LNZ70" s="136"/>
      <c r="LOA70" s="136"/>
      <c r="LOB70" s="136"/>
      <c r="LOC70" s="136"/>
      <c r="LOD70" s="136"/>
      <c r="LOE70" s="136"/>
      <c r="LOF70" s="136"/>
      <c r="LOG70" s="136"/>
      <c r="LOH70" s="136"/>
      <c r="LOI70" s="136"/>
      <c r="LOJ70" s="136"/>
      <c r="LOK70" s="136"/>
      <c r="LOL70" s="136"/>
      <c r="LOM70" s="136"/>
      <c r="LON70" s="136"/>
      <c r="LOO70" s="136"/>
      <c r="LOP70" s="136"/>
      <c r="LOQ70" s="136"/>
      <c r="LOR70" s="136"/>
      <c r="LOS70" s="136"/>
      <c r="LOT70" s="136"/>
      <c r="LOU70" s="136"/>
      <c r="LOV70" s="136"/>
      <c r="LOW70" s="136"/>
      <c r="LOX70" s="136"/>
      <c r="LOY70" s="136"/>
      <c r="LOZ70" s="136"/>
      <c r="LPA70" s="136"/>
      <c r="LPB70" s="136"/>
      <c r="LPC70" s="136"/>
      <c r="LPD70" s="136"/>
      <c r="LPE70" s="136"/>
      <c r="LPF70" s="136"/>
      <c r="LPG70" s="136"/>
      <c r="LPH70" s="136"/>
      <c r="LPI70" s="136"/>
      <c r="LPJ70" s="136"/>
      <c r="LPK70" s="136"/>
      <c r="LPL70" s="136"/>
      <c r="LPM70" s="136"/>
      <c r="LPN70" s="136"/>
      <c r="LPO70" s="136"/>
      <c r="LPP70" s="136"/>
      <c r="LPQ70" s="136"/>
      <c r="LPR70" s="136"/>
      <c r="LPS70" s="136"/>
      <c r="LPT70" s="136"/>
      <c r="LPU70" s="136"/>
      <c r="LPV70" s="136"/>
      <c r="LPW70" s="136"/>
      <c r="LPX70" s="136"/>
      <c r="LPY70" s="136"/>
      <c r="LPZ70" s="136"/>
      <c r="LQA70" s="136"/>
      <c r="LQB70" s="136"/>
      <c r="LQC70" s="136"/>
      <c r="LQD70" s="136"/>
      <c r="LQE70" s="136"/>
      <c r="LQF70" s="136"/>
      <c r="LQG70" s="136"/>
      <c r="LQH70" s="136"/>
      <c r="LQI70" s="136"/>
      <c r="LQJ70" s="136"/>
      <c r="LQK70" s="136"/>
      <c r="LQL70" s="136"/>
      <c r="LQM70" s="136"/>
      <c r="LQN70" s="136"/>
      <c r="LQO70" s="136"/>
      <c r="LQP70" s="136"/>
      <c r="LQQ70" s="136"/>
      <c r="LQR70" s="136"/>
      <c r="LQS70" s="136"/>
      <c r="LQT70" s="136"/>
      <c r="LQU70" s="136"/>
      <c r="LQV70" s="136"/>
      <c r="LQW70" s="136"/>
      <c r="LQX70" s="136"/>
      <c r="LQY70" s="136"/>
      <c r="LQZ70" s="136"/>
      <c r="LRA70" s="136"/>
      <c r="LRB70" s="136"/>
      <c r="LRC70" s="136"/>
      <c r="LRD70" s="136"/>
      <c r="LRE70" s="136"/>
      <c r="LRF70" s="136"/>
      <c r="LRG70" s="136"/>
      <c r="LRH70" s="136"/>
      <c r="LRI70" s="136"/>
      <c r="LRJ70" s="136"/>
      <c r="LRK70" s="136"/>
      <c r="LRL70" s="136"/>
      <c r="LRM70" s="136"/>
      <c r="LRN70" s="136"/>
      <c r="LRO70" s="136"/>
      <c r="LRP70" s="136"/>
      <c r="LRQ70" s="136"/>
      <c r="LRR70" s="136"/>
      <c r="LRS70" s="136"/>
      <c r="LRT70" s="136"/>
      <c r="LRU70" s="136"/>
      <c r="LRV70" s="136"/>
      <c r="LRW70" s="136"/>
      <c r="LRX70" s="136"/>
      <c r="LRY70" s="136"/>
      <c r="LRZ70" s="136"/>
      <c r="LSA70" s="136"/>
      <c r="LSB70" s="136"/>
      <c r="LSC70" s="136"/>
      <c r="LSD70" s="136"/>
      <c r="LSE70" s="136"/>
      <c r="LSF70" s="136"/>
      <c r="LSG70" s="136"/>
      <c r="LSH70" s="136"/>
      <c r="LSI70" s="136"/>
      <c r="LSJ70" s="136"/>
      <c r="LSK70" s="136"/>
      <c r="LSL70" s="136"/>
      <c r="LSM70" s="136"/>
      <c r="LSN70" s="136"/>
      <c r="LSO70" s="136"/>
      <c r="LSP70" s="136"/>
      <c r="LSQ70" s="136"/>
      <c r="LSR70" s="136"/>
      <c r="LSS70" s="136"/>
      <c r="LST70" s="136"/>
      <c r="LSU70" s="136"/>
      <c r="LSV70" s="136"/>
      <c r="LSW70" s="136"/>
      <c r="LSX70" s="136"/>
      <c r="LSY70" s="136"/>
      <c r="LSZ70" s="136"/>
      <c r="LTA70" s="136"/>
      <c r="LTB70" s="136"/>
      <c r="LTC70" s="136"/>
      <c r="LTD70" s="136"/>
      <c r="LTE70" s="136"/>
      <c r="LTF70" s="136"/>
      <c r="LTG70" s="136"/>
      <c r="LTH70" s="136"/>
      <c r="LTI70" s="136"/>
      <c r="LTJ70" s="136"/>
      <c r="LTK70" s="136"/>
      <c r="LTL70" s="136"/>
      <c r="LTM70" s="136"/>
      <c r="LTN70" s="136"/>
      <c r="LTO70" s="136"/>
      <c r="LTP70" s="136"/>
      <c r="LTQ70" s="136"/>
      <c r="LTR70" s="136"/>
      <c r="LTS70" s="136"/>
      <c r="LTT70" s="136"/>
      <c r="LTU70" s="136"/>
      <c r="LTV70" s="136"/>
      <c r="LTW70" s="136"/>
      <c r="LTX70" s="136"/>
      <c r="LTY70" s="136"/>
      <c r="LTZ70" s="136"/>
      <c r="LUA70" s="136"/>
      <c r="LUB70" s="136"/>
      <c r="LUC70" s="136"/>
      <c r="LUD70" s="136"/>
      <c r="LUE70" s="136"/>
      <c r="LUF70" s="136"/>
      <c r="LUG70" s="136"/>
      <c r="LUH70" s="136"/>
      <c r="LUI70" s="136"/>
      <c r="LUJ70" s="136"/>
      <c r="LUK70" s="136"/>
      <c r="LUL70" s="136"/>
      <c r="LUM70" s="136"/>
      <c r="LUN70" s="136"/>
      <c r="LUO70" s="136"/>
      <c r="LUP70" s="136"/>
      <c r="LUQ70" s="136"/>
      <c r="LUR70" s="136"/>
      <c r="LUS70" s="136"/>
      <c r="LUT70" s="136"/>
      <c r="LUU70" s="136"/>
      <c r="LUV70" s="136"/>
      <c r="LUW70" s="136"/>
      <c r="LUX70" s="136"/>
      <c r="LUY70" s="136"/>
      <c r="LUZ70" s="136"/>
      <c r="LVA70" s="136"/>
      <c r="LVB70" s="136"/>
      <c r="LVC70" s="136"/>
      <c r="LVD70" s="136"/>
      <c r="LVE70" s="136"/>
      <c r="LVF70" s="136"/>
      <c r="LVG70" s="136"/>
      <c r="LVH70" s="136"/>
      <c r="LVI70" s="136"/>
      <c r="LVJ70" s="136"/>
      <c r="LVK70" s="136"/>
      <c r="LVL70" s="136"/>
      <c r="LVM70" s="136"/>
      <c r="LVN70" s="136"/>
      <c r="LVO70" s="136"/>
      <c r="LVP70" s="136"/>
      <c r="LVQ70" s="136"/>
      <c r="LVR70" s="136"/>
      <c r="LVS70" s="136"/>
      <c r="LVT70" s="136"/>
      <c r="LVU70" s="136"/>
      <c r="LVV70" s="136"/>
      <c r="LVW70" s="136"/>
      <c r="LVX70" s="136"/>
      <c r="LVY70" s="136"/>
      <c r="LVZ70" s="136"/>
      <c r="LWA70" s="136"/>
      <c r="LWB70" s="136"/>
      <c r="LWC70" s="136"/>
      <c r="LWD70" s="136"/>
      <c r="LWE70" s="136"/>
      <c r="LWF70" s="136"/>
      <c r="LWG70" s="136"/>
      <c r="LWH70" s="136"/>
      <c r="LWI70" s="136"/>
      <c r="LWJ70" s="136"/>
      <c r="LWK70" s="136"/>
      <c r="LWL70" s="136"/>
      <c r="LWM70" s="136"/>
      <c r="LWN70" s="136"/>
      <c r="LWO70" s="136"/>
      <c r="LWP70" s="136"/>
      <c r="LWQ70" s="136"/>
      <c r="LWR70" s="136"/>
      <c r="LWS70" s="136"/>
      <c r="LWT70" s="136"/>
      <c r="LWU70" s="136"/>
      <c r="LWV70" s="136"/>
      <c r="LWW70" s="136"/>
      <c r="LWX70" s="136"/>
      <c r="LWY70" s="136"/>
      <c r="LWZ70" s="136"/>
      <c r="LXA70" s="136"/>
      <c r="LXB70" s="136"/>
      <c r="LXC70" s="136"/>
      <c r="LXD70" s="136"/>
      <c r="LXE70" s="136"/>
      <c r="LXF70" s="136"/>
      <c r="LXG70" s="136"/>
      <c r="LXH70" s="136"/>
      <c r="LXI70" s="136"/>
      <c r="LXJ70" s="136"/>
      <c r="LXK70" s="136"/>
      <c r="LXL70" s="136"/>
      <c r="LXM70" s="136"/>
      <c r="LXN70" s="136"/>
      <c r="LXO70" s="136"/>
      <c r="LXP70" s="136"/>
      <c r="LXQ70" s="136"/>
      <c r="LXR70" s="136"/>
      <c r="LXS70" s="136"/>
      <c r="LXT70" s="136"/>
      <c r="LXU70" s="136"/>
      <c r="LXV70" s="136"/>
      <c r="LXW70" s="136"/>
      <c r="LXX70" s="136"/>
      <c r="LXY70" s="136"/>
      <c r="LXZ70" s="136"/>
      <c r="LYA70" s="136"/>
      <c r="LYB70" s="136"/>
      <c r="LYC70" s="136"/>
      <c r="LYD70" s="136"/>
      <c r="LYE70" s="136"/>
      <c r="LYF70" s="136"/>
      <c r="LYG70" s="136"/>
      <c r="LYH70" s="136"/>
      <c r="LYI70" s="136"/>
      <c r="LYJ70" s="136"/>
      <c r="LYK70" s="136"/>
      <c r="LYL70" s="136"/>
      <c r="LYM70" s="136"/>
      <c r="LYN70" s="136"/>
      <c r="LYO70" s="136"/>
      <c r="LYP70" s="136"/>
      <c r="LYQ70" s="136"/>
      <c r="LYR70" s="136"/>
      <c r="LYS70" s="136"/>
      <c r="LYT70" s="136"/>
      <c r="LYU70" s="136"/>
      <c r="LYV70" s="136"/>
      <c r="LYW70" s="136"/>
      <c r="LYX70" s="136"/>
      <c r="LYY70" s="136"/>
      <c r="LYZ70" s="136"/>
      <c r="LZA70" s="136"/>
      <c r="LZB70" s="136"/>
      <c r="LZC70" s="136"/>
      <c r="LZD70" s="136"/>
      <c r="LZE70" s="136"/>
      <c r="LZF70" s="136"/>
      <c r="LZG70" s="136"/>
      <c r="LZH70" s="136"/>
      <c r="LZI70" s="136"/>
      <c r="LZJ70" s="136"/>
      <c r="LZK70" s="136"/>
      <c r="LZL70" s="136"/>
      <c r="LZM70" s="136"/>
      <c r="LZN70" s="136"/>
      <c r="LZO70" s="136"/>
      <c r="LZP70" s="136"/>
      <c r="LZQ70" s="136"/>
      <c r="LZR70" s="136"/>
      <c r="LZS70" s="136"/>
      <c r="LZT70" s="136"/>
      <c r="LZU70" s="136"/>
      <c r="LZV70" s="136"/>
      <c r="LZW70" s="136"/>
      <c r="LZX70" s="136"/>
      <c r="LZY70" s="136"/>
      <c r="LZZ70" s="136"/>
      <c r="MAA70" s="136"/>
      <c r="MAB70" s="136"/>
      <c r="MAC70" s="136"/>
      <c r="MAD70" s="136"/>
      <c r="MAE70" s="136"/>
      <c r="MAF70" s="136"/>
      <c r="MAG70" s="136"/>
      <c r="MAH70" s="136"/>
      <c r="MAI70" s="136"/>
      <c r="MAJ70" s="136"/>
      <c r="MAK70" s="136"/>
      <c r="MAL70" s="136"/>
      <c r="MAM70" s="136"/>
      <c r="MAN70" s="136"/>
      <c r="MAO70" s="136"/>
      <c r="MAP70" s="136"/>
      <c r="MAQ70" s="136"/>
      <c r="MAR70" s="136"/>
      <c r="MAS70" s="136"/>
      <c r="MAT70" s="136"/>
      <c r="MAU70" s="136"/>
      <c r="MAV70" s="136"/>
      <c r="MAW70" s="136"/>
      <c r="MAX70" s="136"/>
      <c r="MAY70" s="136"/>
      <c r="MAZ70" s="136"/>
      <c r="MBA70" s="136"/>
      <c r="MBB70" s="136"/>
      <c r="MBC70" s="136"/>
      <c r="MBD70" s="136"/>
      <c r="MBE70" s="136"/>
      <c r="MBF70" s="136"/>
      <c r="MBG70" s="136"/>
      <c r="MBH70" s="136"/>
      <c r="MBI70" s="136"/>
      <c r="MBJ70" s="136"/>
      <c r="MBK70" s="136"/>
      <c r="MBL70" s="136"/>
      <c r="MBM70" s="136"/>
      <c r="MBN70" s="136"/>
      <c r="MBO70" s="136"/>
      <c r="MBP70" s="136"/>
      <c r="MBQ70" s="136"/>
      <c r="MBR70" s="136"/>
      <c r="MBS70" s="136"/>
      <c r="MBT70" s="136"/>
      <c r="MBU70" s="136"/>
      <c r="MBV70" s="136"/>
      <c r="MBW70" s="136"/>
      <c r="MBX70" s="136"/>
      <c r="MBY70" s="136"/>
      <c r="MBZ70" s="136"/>
      <c r="MCA70" s="136"/>
      <c r="MCB70" s="136"/>
      <c r="MCC70" s="136"/>
      <c r="MCD70" s="136"/>
      <c r="MCE70" s="136"/>
      <c r="MCF70" s="136"/>
      <c r="MCG70" s="136"/>
      <c r="MCH70" s="136"/>
      <c r="MCI70" s="136"/>
      <c r="MCJ70" s="136"/>
      <c r="MCK70" s="136"/>
      <c r="MCL70" s="136"/>
      <c r="MCM70" s="136"/>
      <c r="MCN70" s="136"/>
      <c r="MCO70" s="136"/>
      <c r="MCP70" s="136"/>
      <c r="MCQ70" s="136"/>
      <c r="MCR70" s="136"/>
      <c r="MCS70" s="136"/>
      <c r="MCT70" s="136"/>
      <c r="MCU70" s="136"/>
      <c r="MCV70" s="136"/>
      <c r="MCW70" s="136"/>
      <c r="MCX70" s="136"/>
      <c r="MCY70" s="136"/>
      <c r="MCZ70" s="136"/>
      <c r="MDA70" s="136"/>
      <c r="MDB70" s="136"/>
      <c r="MDC70" s="136"/>
      <c r="MDD70" s="136"/>
      <c r="MDE70" s="136"/>
      <c r="MDF70" s="136"/>
      <c r="MDG70" s="136"/>
      <c r="MDH70" s="136"/>
      <c r="MDI70" s="136"/>
      <c r="MDJ70" s="136"/>
      <c r="MDK70" s="136"/>
      <c r="MDL70" s="136"/>
      <c r="MDM70" s="136"/>
      <c r="MDN70" s="136"/>
      <c r="MDO70" s="136"/>
      <c r="MDP70" s="136"/>
      <c r="MDQ70" s="136"/>
      <c r="MDR70" s="136"/>
      <c r="MDS70" s="136"/>
      <c r="MDT70" s="136"/>
      <c r="MDU70" s="136"/>
      <c r="MDV70" s="136"/>
      <c r="MDW70" s="136"/>
      <c r="MDX70" s="136"/>
      <c r="MDY70" s="136"/>
      <c r="MDZ70" s="136"/>
      <c r="MEA70" s="136"/>
      <c r="MEB70" s="136"/>
      <c r="MEC70" s="136"/>
      <c r="MED70" s="136"/>
      <c r="MEE70" s="136"/>
      <c r="MEF70" s="136"/>
      <c r="MEG70" s="136"/>
      <c r="MEH70" s="136"/>
      <c r="MEI70" s="136"/>
      <c r="MEJ70" s="136"/>
      <c r="MEK70" s="136"/>
      <c r="MEL70" s="136"/>
      <c r="MEM70" s="136"/>
      <c r="MEN70" s="136"/>
      <c r="MEO70" s="136"/>
      <c r="MEP70" s="136"/>
      <c r="MEQ70" s="136"/>
      <c r="MER70" s="136"/>
      <c r="MES70" s="136"/>
      <c r="MET70" s="136"/>
      <c r="MEU70" s="136"/>
      <c r="MEV70" s="136"/>
      <c r="MEW70" s="136"/>
      <c r="MEX70" s="136"/>
      <c r="MEY70" s="136"/>
      <c r="MEZ70" s="136"/>
      <c r="MFA70" s="136"/>
      <c r="MFB70" s="136"/>
      <c r="MFC70" s="136"/>
      <c r="MFD70" s="136"/>
      <c r="MFE70" s="136"/>
      <c r="MFF70" s="136"/>
      <c r="MFG70" s="136"/>
      <c r="MFH70" s="136"/>
      <c r="MFI70" s="136"/>
      <c r="MFJ70" s="136"/>
      <c r="MFK70" s="136"/>
      <c r="MFL70" s="136"/>
      <c r="MFM70" s="136"/>
      <c r="MFN70" s="136"/>
      <c r="MFO70" s="136"/>
      <c r="MFP70" s="136"/>
      <c r="MFQ70" s="136"/>
      <c r="MFR70" s="136"/>
      <c r="MFS70" s="136"/>
      <c r="MFT70" s="136"/>
      <c r="MFU70" s="136"/>
      <c r="MFV70" s="136"/>
      <c r="MFW70" s="136"/>
      <c r="MFX70" s="136"/>
      <c r="MFY70" s="136"/>
      <c r="MFZ70" s="136"/>
      <c r="MGA70" s="136"/>
      <c r="MGB70" s="136"/>
      <c r="MGC70" s="136"/>
      <c r="MGD70" s="136"/>
      <c r="MGE70" s="136"/>
      <c r="MGF70" s="136"/>
      <c r="MGG70" s="136"/>
      <c r="MGH70" s="136"/>
      <c r="MGI70" s="136"/>
      <c r="MGJ70" s="136"/>
      <c r="MGK70" s="136"/>
      <c r="MGL70" s="136"/>
      <c r="MGM70" s="136"/>
      <c r="MGN70" s="136"/>
      <c r="MGO70" s="136"/>
      <c r="MGP70" s="136"/>
      <c r="MGQ70" s="136"/>
      <c r="MGR70" s="136"/>
      <c r="MGS70" s="136"/>
      <c r="MGT70" s="136"/>
      <c r="MGU70" s="136"/>
      <c r="MGV70" s="136"/>
      <c r="MGW70" s="136"/>
      <c r="MGX70" s="136"/>
      <c r="MGY70" s="136"/>
      <c r="MGZ70" s="136"/>
      <c r="MHA70" s="136"/>
      <c r="MHB70" s="136"/>
      <c r="MHC70" s="136"/>
      <c r="MHD70" s="136"/>
      <c r="MHE70" s="136"/>
      <c r="MHF70" s="136"/>
      <c r="MHG70" s="136"/>
      <c r="MHH70" s="136"/>
      <c r="MHI70" s="136"/>
      <c r="MHJ70" s="136"/>
      <c r="MHK70" s="136"/>
      <c r="MHL70" s="136"/>
      <c r="MHM70" s="136"/>
      <c r="MHN70" s="136"/>
      <c r="MHO70" s="136"/>
      <c r="MHP70" s="136"/>
      <c r="MHQ70" s="136"/>
      <c r="MHR70" s="136"/>
      <c r="MHS70" s="136"/>
      <c r="MHT70" s="136"/>
      <c r="MHU70" s="136"/>
      <c r="MHV70" s="136"/>
      <c r="MHW70" s="136"/>
      <c r="MHX70" s="136"/>
      <c r="MHY70" s="136"/>
      <c r="MHZ70" s="136"/>
      <c r="MIA70" s="136"/>
      <c r="MIB70" s="136"/>
      <c r="MIC70" s="136"/>
      <c r="MID70" s="136"/>
      <c r="MIE70" s="136"/>
      <c r="MIF70" s="136"/>
      <c r="MIG70" s="136"/>
      <c r="MIH70" s="136"/>
      <c r="MII70" s="136"/>
      <c r="MIJ70" s="136"/>
      <c r="MIK70" s="136"/>
      <c r="MIL70" s="136"/>
      <c r="MIM70" s="136"/>
      <c r="MIN70" s="136"/>
      <c r="MIO70" s="136"/>
      <c r="MIP70" s="136"/>
      <c r="MIQ70" s="136"/>
      <c r="MIR70" s="136"/>
      <c r="MIS70" s="136"/>
      <c r="MIT70" s="136"/>
      <c r="MIU70" s="136"/>
      <c r="MIV70" s="136"/>
      <c r="MIW70" s="136"/>
      <c r="MIX70" s="136"/>
      <c r="MIY70" s="136"/>
      <c r="MIZ70" s="136"/>
      <c r="MJA70" s="136"/>
      <c r="MJB70" s="136"/>
      <c r="MJC70" s="136"/>
      <c r="MJD70" s="136"/>
      <c r="MJE70" s="136"/>
      <c r="MJF70" s="136"/>
      <c r="MJG70" s="136"/>
      <c r="MJH70" s="136"/>
      <c r="MJI70" s="136"/>
      <c r="MJJ70" s="136"/>
      <c r="MJK70" s="136"/>
      <c r="MJL70" s="136"/>
      <c r="MJM70" s="136"/>
      <c r="MJN70" s="136"/>
      <c r="MJO70" s="136"/>
      <c r="MJP70" s="136"/>
      <c r="MJQ70" s="136"/>
      <c r="MJR70" s="136"/>
      <c r="MJS70" s="136"/>
      <c r="MJT70" s="136"/>
      <c r="MJU70" s="136"/>
      <c r="MJV70" s="136"/>
      <c r="MJW70" s="136"/>
      <c r="MJX70" s="136"/>
      <c r="MJY70" s="136"/>
      <c r="MJZ70" s="136"/>
      <c r="MKA70" s="136"/>
      <c r="MKB70" s="136"/>
      <c r="MKC70" s="136"/>
      <c r="MKD70" s="136"/>
      <c r="MKE70" s="136"/>
      <c r="MKF70" s="136"/>
      <c r="MKG70" s="136"/>
      <c r="MKH70" s="136"/>
      <c r="MKI70" s="136"/>
      <c r="MKJ70" s="136"/>
      <c r="MKK70" s="136"/>
      <c r="MKL70" s="136"/>
      <c r="MKM70" s="136"/>
      <c r="MKN70" s="136"/>
      <c r="MKO70" s="136"/>
      <c r="MKP70" s="136"/>
      <c r="MKQ70" s="136"/>
      <c r="MKR70" s="136"/>
      <c r="MKS70" s="136"/>
      <c r="MKT70" s="136"/>
      <c r="MKU70" s="136"/>
      <c r="MKV70" s="136"/>
      <c r="MKW70" s="136"/>
      <c r="MKX70" s="136"/>
      <c r="MKY70" s="136"/>
      <c r="MKZ70" s="136"/>
      <c r="MLA70" s="136"/>
      <c r="MLB70" s="136"/>
      <c r="MLC70" s="136"/>
      <c r="MLD70" s="136"/>
      <c r="MLE70" s="136"/>
      <c r="MLF70" s="136"/>
      <c r="MLG70" s="136"/>
      <c r="MLH70" s="136"/>
      <c r="MLI70" s="136"/>
      <c r="MLJ70" s="136"/>
      <c r="MLK70" s="136"/>
      <c r="MLL70" s="136"/>
      <c r="MLM70" s="136"/>
      <c r="MLN70" s="136"/>
      <c r="MLO70" s="136"/>
      <c r="MLP70" s="136"/>
      <c r="MLQ70" s="136"/>
      <c r="MLR70" s="136"/>
      <c r="MLS70" s="136"/>
      <c r="MLT70" s="136"/>
      <c r="MLU70" s="136"/>
      <c r="MLV70" s="136"/>
      <c r="MLW70" s="136"/>
      <c r="MLX70" s="136"/>
      <c r="MLY70" s="136"/>
      <c r="MLZ70" s="136"/>
      <c r="MMA70" s="136"/>
      <c r="MMB70" s="136"/>
      <c r="MMC70" s="136"/>
      <c r="MMD70" s="136"/>
      <c r="MME70" s="136"/>
      <c r="MMF70" s="136"/>
      <c r="MMG70" s="136"/>
      <c r="MMH70" s="136"/>
      <c r="MMI70" s="136"/>
      <c r="MMJ70" s="136"/>
      <c r="MMK70" s="136"/>
      <c r="MML70" s="136"/>
      <c r="MMM70" s="136"/>
      <c r="MMN70" s="136"/>
      <c r="MMO70" s="136"/>
      <c r="MMP70" s="136"/>
      <c r="MMQ70" s="136"/>
      <c r="MMR70" s="136"/>
      <c r="MMS70" s="136"/>
      <c r="MMT70" s="136"/>
      <c r="MMU70" s="136"/>
      <c r="MMV70" s="136"/>
      <c r="MMW70" s="136"/>
      <c r="MMX70" s="136"/>
      <c r="MMY70" s="136"/>
      <c r="MMZ70" s="136"/>
      <c r="MNA70" s="136"/>
      <c r="MNB70" s="136"/>
      <c r="MNC70" s="136"/>
      <c r="MND70" s="136"/>
      <c r="MNE70" s="136"/>
      <c r="MNF70" s="136"/>
      <c r="MNG70" s="136"/>
      <c r="MNH70" s="136"/>
      <c r="MNI70" s="136"/>
      <c r="MNJ70" s="136"/>
      <c r="MNK70" s="136"/>
      <c r="MNL70" s="136"/>
      <c r="MNM70" s="136"/>
      <c r="MNN70" s="136"/>
      <c r="MNO70" s="136"/>
      <c r="MNP70" s="136"/>
      <c r="MNQ70" s="136"/>
      <c r="MNR70" s="136"/>
      <c r="MNS70" s="136"/>
      <c r="MNT70" s="136"/>
      <c r="MNU70" s="136"/>
      <c r="MNV70" s="136"/>
      <c r="MNW70" s="136"/>
      <c r="MNX70" s="136"/>
      <c r="MNY70" s="136"/>
      <c r="MNZ70" s="136"/>
      <c r="MOA70" s="136"/>
      <c r="MOB70" s="136"/>
      <c r="MOC70" s="136"/>
      <c r="MOD70" s="136"/>
      <c r="MOE70" s="136"/>
      <c r="MOF70" s="136"/>
      <c r="MOG70" s="136"/>
      <c r="MOH70" s="136"/>
      <c r="MOI70" s="136"/>
      <c r="MOJ70" s="136"/>
      <c r="MOK70" s="136"/>
      <c r="MOL70" s="136"/>
      <c r="MOM70" s="136"/>
      <c r="MON70" s="136"/>
      <c r="MOO70" s="136"/>
      <c r="MOP70" s="136"/>
      <c r="MOQ70" s="136"/>
      <c r="MOR70" s="136"/>
      <c r="MOS70" s="136"/>
      <c r="MOT70" s="136"/>
      <c r="MOU70" s="136"/>
      <c r="MOV70" s="136"/>
      <c r="MOW70" s="136"/>
      <c r="MOX70" s="136"/>
      <c r="MOY70" s="136"/>
      <c r="MOZ70" s="136"/>
      <c r="MPA70" s="136"/>
      <c r="MPB70" s="136"/>
      <c r="MPC70" s="136"/>
      <c r="MPD70" s="136"/>
      <c r="MPE70" s="136"/>
      <c r="MPF70" s="136"/>
      <c r="MPG70" s="136"/>
      <c r="MPH70" s="136"/>
      <c r="MPI70" s="136"/>
      <c r="MPJ70" s="136"/>
      <c r="MPK70" s="136"/>
      <c r="MPL70" s="136"/>
      <c r="MPM70" s="136"/>
      <c r="MPN70" s="136"/>
      <c r="MPO70" s="136"/>
      <c r="MPP70" s="136"/>
      <c r="MPQ70" s="136"/>
      <c r="MPR70" s="136"/>
      <c r="MPS70" s="136"/>
      <c r="MPT70" s="136"/>
      <c r="MPU70" s="136"/>
      <c r="MPV70" s="136"/>
      <c r="MPW70" s="136"/>
      <c r="MPX70" s="136"/>
      <c r="MPY70" s="136"/>
      <c r="MPZ70" s="136"/>
      <c r="MQA70" s="136"/>
      <c r="MQB70" s="136"/>
      <c r="MQC70" s="136"/>
      <c r="MQD70" s="136"/>
      <c r="MQE70" s="136"/>
      <c r="MQF70" s="136"/>
      <c r="MQG70" s="136"/>
      <c r="MQH70" s="136"/>
      <c r="MQI70" s="136"/>
      <c r="MQJ70" s="136"/>
      <c r="MQK70" s="136"/>
      <c r="MQL70" s="136"/>
      <c r="MQM70" s="136"/>
      <c r="MQN70" s="136"/>
      <c r="MQO70" s="136"/>
      <c r="MQP70" s="136"/>
      <c r="MQQ70" s="136"/>
      <c r="MQR70" s="136"/>
      <c r="MQS70" s="136"/>
      <c r="MQT70" s="136"/>
      <c r="MQU70" s="136"/>
      <c r="MQV70" s="136"/>
      <c r="MQW70" s="136"/>
      <c r="MQX70" s="136"/>
      <c r="MQY70" s="136"/>
      <c r="MQZ70" s="136"/>
      <c r="MRA70" s="136"/>
      <c r="MRB70" s="136"/>
      <c r="MRC70" s="136"/>
      <c r="MRD70" s="136"/>
      <c r="MRE70" s="136"/>
      <c r="MRF70" s="136"/>
      <c r="MRG70" s="136"/>
      <c r="MRH70" s="136"/>
      <c r="MRI70" s="136"/>
      <c r="MRJ70" s="136"/>
      <c r="MRK70" s="136"/>
      <c r="MRL70" s="136"/>
      <c r="MRM70" s="136"/>
      <c r="MRN70" s="136"/>
      <c r="MRO70" s="136"/>
      <c r="MRP70" s="136"/>
      <c r="MRQ70" s="136"/>
      <c r="MRR70" s="136"/>
      <c r="MRS70" s="136"/>
      <c r="MRT70" s="136"/>
      <c r="MRU70" s="136"/>
      <c r="MRV70" s="136"/>
      <c r="MRW70" s="136"/>
      <c r="MRX70" s="136"/>
      <c r="MRY70" s="136"/>
      <c r="MRZ70" s="136"/>
      <c r="MSA70" s="136"/>
      <c r="MSB70" s="136"/>
      <c r="MSC70" s="136"/>
      <c r="MSD70" s="136"/>
      <c r="MSE70" s="136"/>
      <c r="MSF70" s="136"/>
      <c r="MSG70" s="136"/>
      <c r="MSH70" s="136"/>
      <c r="MSI70" s="136"/>
      <c r="MSJ70" s="136"/>
      <c r="MSK70" s="136"/>
      <c r="MSL70" s="136"/>
      <c r="MSM70" s="136"/>
      <c r="MSN70" s="136"/>
      <c r="MSO70" s="136"/>
      <c r="MSP70" s="136"/>
      <c r="MSQ70" s="136"/>
      <c r="MSR70" s="136"/>
      <c r="MSS70" s="136"/>
      <c r="MST70" s="136"/>
      <c r="MSU70" s="136"/>
      <c r="MSV70" s="136"/>
      <c r="MSW70" s="136"/>
      <c r="MSX70" s="136"/>
      <c r="MSY70" s="136"/>
      <c r="MSZ70" s="136"/>
      <c r="MTA70" s="136"/>
      <c r="MTB70" s="136"/>
      <c r="MTC70" s="136"/>
      <c r="MTD70" s="136"/>
      <c r="MTE70" s="136"/>
      <c r="MTF70" s="136"/>
      <c r="MTG70" s="136"/>
      <c r="MTH70" s="136"/>
      <c r="MTI70" s="136"/>
      <c r="MTJ70" s="136"/>
      <c r="MTK70" s="136"/>
      <c r="MTL70" s="136"/>
      <c r="MTM70" s="136"/>
      <c r="MTN70" s="136"/>
      <c r="MTO70" s="136"/>
      <c r="MTP70" s="136"/>
      <c r="MTQ70" s="136"/>
      <c r="MTR70" s="136"/>
      <c r="MTS70" s="136"/>
      <c r="MTT70" s="136"/>
      <c r="MTU70" s="136"/>
      <c r="MTV70" s="136"/>
      <c r="MTW70" s="136"/>
      <c r="MTX70" s="136"/>
      <c r="MTY70" s="136"/>
      <c r="MTZ70" s="136"/>
      <c r="MUA70" s="136"/>
      <c r="MUB70" s="136"/>
      <c r="MUC70" s="136"/>
      <c r="MUD70" s="136"/>
      <c r="MUE70" s="136"/>
      <c r="MUF70" s="136"/>
      <c r="MUG70" s="136"/>
      <c r="MUH70" s="136"/>
      <c r="MUI70" s="136"/>
      <c r="MUJ70" s="136"/>
      <c r="MUK70" s="136"/>
      <c r="MUL70" s="136"/>
      <c r="MUM70" s="136"/>
      <c r="MUN70" s="136"/>
      <c r="MUO70" s="136"/>
      <c r="MUP70" s="136"/>
      <c r="MUQ70" s="136"/>
      <c r="MUR70" s="136"/>
      <c r="MUS70" s="136"/>
      <c r="MUT70" s="136"/>
      <c r="MUU70" s="136"/>
      <c r="MUV70" s="136"/>
      <c r="MUW70" s="136"/>
      <c r="MUX70" s="136"/>
      <c r="MUY70" s="136"/>
      <c r="MUZ70" s="136"/>
      <c r="MVA70" s="136"/>
      <c r="MVB70" s="136"/>
      <c r="MVC70" s="136"/>
      <c r="MVD70" s="136"/>
      <c r="MVE70" s="136"/>
      <c r="MVF70" s="136"/>
      <c r="MVG70" s="136"/>
      <c r="MVH70" s="136"/>
      <c r="MVI70" s="136"/>
      <c r="MVJ70" s="136"/>
      <c r="MVK70" s="136"/>
      <c r="MVL70" s="136"/>
      <c r="MVM70" s="136"/>
      <c r="MVN70" s="136"/>
      <c r="MVO70" s="136"/>
      <c r="MVP70" s="136"/>
      <c r="MVQ70" s="136"/>
      <c r="MVR70" s="136"/>
      <c r="MVS70" s="136"/>
      <c r="MVT70" s="136"/>
      <c r="MVU70" s="136"/>
      <c r="MVV70" s="136"/>
      <c r="MVW70" s="136"/>
      <c r="MVX70" s="136"/>
      <c r="MVY70" s="136"/>
      <c r="MVZ70" s="136"/>
      <c r="MWA70" s="136"/>
      <c r="MWB70" s="136"/>
      <c r="MWC70" s="136"/>
      <c r="MWD70" s="136"/>
      <c r="MWE70" s="136"/>
      <c r="MWF70" s="136"/>
      <c r="MWG70" s="136"/>
      <c r="MWH70" s="136"/>
      <c r="MWI70" s="136"/>
      <c r="MWJ70" s="136"/>
      <c r="MWK70" s="136"/>
      <c r="MWL70" s="136"/>
      <c r="MWM70" s="136"/>
      <c r="MWN70" s="136"/>
      <c r="MWO70" s="136"/>
      <c r="MWP70" s="136"/>
      <c r="MWQ70" s="136"/>
      <c r="MWR70" s="136"/>
      <c r="MWS70" s="136"/>
      <c r="MWT70" s="136"/>
      <c r="MWU70" s="136"/>
      <c r="MWV70" s="136"/>
      <c r="MWW70" s="136"/>
      <c r="MWX70" s="136"/>
      <c r="MWY70" s="136"/>
      <c r="MWZ70" s="136"/>
      <c r="MXA70" s="136"/>
      <c r="MXB70" s="136"/>
      <c r="MXC70" s="136"/>
      <c r="MXD70" s="136"/>
      <c r="MXE70" s="136"/>
      <c r="MXF70" s="136"/>
      <c r="MXG70" s="136"/>
      <c r="MXH70" s="136"/>
      <c r="MXI70" s="136"/>
      <c r="MXJ70" s="136"/>
      <c r="MXK70" s="136"/>
      <c r="MXL70" s="136"/>
      <c r="MXM70" s="136"/>
      <c r="MXN70" s="136"/>
      <c r="MXO70" s="136"/>
      <c r="MXP70" s="136"/>
      <c r="MXQ70" s="136"/>
      <c r="MXR70" s="136"/>
      <c r="MXS70" s="136"/>
      <c r="MXT70" s="136"/>
      <c r="MXU70" s="136"/>
      <c r="MXV70" s="136"/>
      <c r="MXW70" s="136"/>
      <c r="MXX70" s="136"/>
      <c r="MXY70" s="136"/>
      <c r="MXZ70" s="136"/>
      <c r="MYA70" s="136"/>
      <c r="MYB70" s="136"/>
      <c r="MYC70" s="136"/>
      <c r="MYD70" s="136"/>
      <c r="MYE70" s="136"/>
      <c r="MYF70" s="136"/>
      <c r="MYG70" s="136"/>
      <c r="MYH70" s="136"/>
      <c r="MYI70" s="136"/>
      <c r="MYJ70" s="136"/>
      <c r="MYK70" s="136"/>
      <c r="MYL70" s="136"/>
      <c r="MYM70" s="136"/>
      <c r="MYN70" s="136"/>
      <c r="MYO70" s="136"/>
      <c r="MYP70" s="136"/>
      <c r="MYQ70" s="136"/>
      <c r="MYR70" s="136"/>
      <c r="MYS70" s="136"/>
      <c r="MYT70" s="136"/>
      <c r="MYU70" s="136"/>
      <c r="MYV70" s="136"/>
      <c r="MYW70" s="136"/>
      <c r="MYX70" s="136"/>
      <c r="MYY70" s="136"/>
      <c r="MYZ70" s="136"/>
      <c r="MZA70" s="136"/>
      <c r="MZB70" s="136"/>
      <c r="MZC70" s="136"/>
      <c r="MZD70" s="136"/>
      <c r="MZE70" s="136"/>
      <c r="MZF70" s="136"/>
      <c r="MZG70" s="136"/>
      <c r="MZH70" s="136"/>
      <c r="MZI70" s="136"/>
      <c r="MZJ70" s="136"/>
      <c r="MZK70" s="136"/>
      <c r="MZL70" s="136"/>
      <c r="MZM70" s="136"/>
      <c r="MZN70" s="136"/>
      <c r="MZO70" s="136"/>
      <c r="MZP70" s="136"/>
      <c r="MZQ70" s="136"/>
      <c r="MZR70" s="136"/>
      <c r="MZS70" s="136"/>
      <c r="MZT70" s="136"/>
      <c r="MZU70" s="136"/>
      <c r="MZV70" s="136"/>
      <c r="MZW70" s="136"/>
      <c r="MZX70" s="136"/>
      <c r="MZY70" s="136"/>
      <c r="MZZ70" s="136"/>
      <c r="NAA70" s="136"/>
      <c r="NAB70" s="136"/>
      <c r="NAC70" s="136"/>
      <c r="NAD70" s="136"/>
      <c r="NAE70" s="136"/>
      <c r="NAF70" s="136"/>
      <c r="NAG70" s="136"/>
      <c r="NAH70" s="136"/>
      <c r="NAI70" s="136"/>
      <c r="NAJ70" s="136"/>
      <c r="NAK70" s="136"/>
      <c r="NAL70" s="136"/>
      <c r="NAM70" s="136"/>
      <c r="NAN70" s="136"/>
      <c r="NAO70" s="136"/>
      <c r="NAP70" s="136"/>
      <c r="NAQ70" s="136"/>
      <c r="NAR70" s="136"/>
      <c r="NAS70" s="136"/>
      <c r="NAT70" s="136"/>
      <c r="NAU70" s="136"/>
      <c r="NAV70" s="136"/>
      <c r="NAW70" s="136"/>
      <c r="NAX70" s="136"/>
      <c r="NAY70" s="136"/>
      <c r="NAZ70" s="136"/>
      <c r="NBA70" s="136"/>
      <c r="NBB70" s="136"/>
      <c r="NBC70" s="136"/>
      <c r="NBD70" s="136"/>
      <c r="NBE70" s="136"/>
      <c r="NBF70" s="136"/>
      <c r="NBG70" s="136"/>
      <c r="NBH70" s="136"/>
      <c r="NBI70" s="136"/>
      <c r="NBJ70" s="136"/>
      <c r="NBK70" s="136"/>
      <c r="NBL70" s="136"/>
      <c r="NBM70" s="136"/>
      <c r="NBN70" s="136"/>
      <c r="NBO70" s="136"/>
      <c r="NBP70" s="136"/>
      <c r="NBQ70" s="136"/>
      <c r="NBR70" s="136"/>
      <c r="NBS70" s="136"/>
      <c r="NBT70" s="136"/>
      <c r="NBU70" s="136"/>
      <c r="NBV70" s="136"/>
      <c r="NBW70" s="136"/>
      <c r="NBX70" s="136"/>
      <c r="NBY70" s="136"/>
      <c r="NBZ70" s="136"/>
      <c r="NCA70" s="136"/>
      <c r="NCB70" s="136"/>
      <c r="NCC70" s="136"/>
      <c r="NCD70" s="136"/>
      <c r="NCE70" s="136"/>
      <c r="NCF70" s="136"/>
      <c r="NCG70" s="136"/>
      <c r="NCH70" s="136"/>
      <c r="NCI70" s="136"/>
      <c r="NCJ70" s="136"/>
      <c r="NCK70" s="136"/>
      <c r="NCL70" s="136"/>
      <c r="NCM70" s="136"/>
      <c r="NCN70" s="136"/>
      <c r="NCO70" s="136"/>
      <c r="NCP70" s="136"/>
      <c r="NCQ70" s="136"/>
      <c r="NCR70" s="136"/>
      <c r="NCS70" s="136"/>
      <c r="NCT70" s="136"/>
      <c r="NCU70" s="136"/>
      <c r="NCV70" s="136"/>
      <c r="NCW70" s="136"/>
      <c r="NCX70" s="136"/>
      <c r="NCY70" s="136"/>
      <c r="NCZ70" s="136"/>
      <c r="NDA70" s="136"/>
      <c r="NDB70" s="136"/>
      <c r="NDC70" s="136"/>
      <c r="NDD70" s="136"/>
      <c r="NDE70" s="136"/>
      <c r="NDF70" s="136"/>
      <c r="NDG70" s="136"/>
      <c r="NDH70" s="136"/>
      <c r="NDI70" s="136"/>
      <c r="NDJ70" s="136"/>
      <c r="NDK70" s="136"/>
      <c r="NDL70" s="136"/>
      <c r="NDM70" s="136"/>
      <c r="NDN70" s="136"/>
      <c r="NDO70" s="136"/>
      <c r="NDP70" s="136"/>
      <c r="NDQ70" s="136"/>
      <c r="NDR70" s="136"/>
      <c r="NDS70" s="136"/>
      <c r="NDT70" s="136"/>
      <c r="NDU70" s="136"/>
      <c r="NDV70" s="136"/>
      <c r="NDW70" s="136"/>
      <c r="NDX70" s="136"/>
      <c r="NDY70" s="136"/>
      <c r="NDZ70" s="136"/>
      <c r="NEA70" s="136"/>
      <c r="NEB70" s="136"/>
      <c r="NEC70" s="136"/>
      <c r="NED70" s="136"/>
      <c r="NEE70" s="136"/>
      <c r="NEF70" s="136"/>
      <c r="NEG70" s="136"/>
      <c r="NEH70" s="136"/>
      <c r="NEI70" s="136"/>
      <c r="NEJ70" s="136"/>
      <c r="NEK70" s="136"/>
      <c r="NEL70" s="136"/>
      <c r="NEM70" s="136"/>
      <c r="NEN70" s="136"/>
      <c r="NEO70" s="136"/>
      <c r="NEP70" s="136"/>
      <c r="NEQ70" s="136"/>
      <c r="NER70" s="136"/>
      <c r="NES70" s="136"/>
      <c r="NET70" s="136"/>
      <c r="NEU70" s="136"/>
      <c r="NEV70" s="136"/>
      <c r="NEW70" s="136"/>
      <c r="NEX70" s="136"/>
      <c r="NEY70" s="136"/>
      <c r="NEZ70" s="136"/>
      <c r="NFA70" s="136"/>
      <c r="NFB70" s="136"/>
      <c r="NFC70" s="136"/>
      <c r="NFD70" s="136"/>
      <c r="NFE70" s="136"/>
      <c r="NFF70" s="136"/>
      <c r="NFG70" s="136"/>
      <c r="NFH70" s="136"/>
      <c r="NFI70" s="136"/>
      <c r="NFJ70" s="136"/>
      <c r="NFK70" s="136"/>
      <c r="NFL70" s="136"/>
      <c r="NFM70" s="136"/>
      <c r="NFN70" s="136"/>
      <c r="NFO70" s="136"/>
      <c r="NFP70" s="136"/>
      <c r="NFQ70" s="136"/>
      <c r="NFR70" s="136"/>
      <c r="NFS70" s="136"/>
      <c r="NFT70" s="136"/>
      <c r="NFU70" s="136"/>
      <c r="NFV70" s="136"/>
      <c r="NFW70" s="136"/>
      <c r="NFX70" s="136"/>
      <c r="NFY70" s="136"/>
      <c r="NFZ70" s="136"/>
      <c r="NGA70" s="136"/>
      <c r="NGB70" s="136"/>
      <c r="NGC70" s="136"/>
      <c r="NGD70" s="136"/>
      <c r="NGE70" s="136"/>
      <c r="NGF70" s="136"/>
      <c r="NGG70" s="136"/>
      <c r="NGH70" s="136"/>
      <c r="NGI70" s="136"/>
      <c r="NGJ70" s="136"/>
      <c r="NGK70" s="136"/>
      <c r="NGL70" s="136"/>
      <c r="NGM70" s="136"/>
      <c r="NGN70" s="136"/>
      <c r="NGO70" s="136"/>
      <c r="NGP70" s="136"/>
      <c r="NGQ70" s="136"/>
      <c r="NGR70" s="136"/>
      <c r="NGS70" s="136"/>
      <c r="NGT70" s="136"/>
      <c r="NGU70" s="136"/>
      <c r="NGV70" s="136"/>
      <c r="NGW70" s="136"/>
      <c r="NGX70" s="136"/>
      <c r="NGY70" s="136"/>
      <c r="NGZ70" s="136"/>
      <c r="NHA70" s="136"/>
      <c r="NHB70" s="136"/>
      <c r="NHC70" s="136"/>
      <c r="NHD70" s="136"/>
      <c r="NHE70" s="136"/>
      <c r="NHF70" s="136"/>
      <c r="NHG70" s="136"/>
      <c r="NHH70" s="136"/>
      <c r="NHI70" s="136"/>
      <c r="NHJ70" s="136"/>
      <c r="NHK70" s="136"/>
      <c r="NHL70" s="136"/>
      <c r="NHM70" s="136"/>
      <c r="NHN70" s="136"/>
      <c r="NHO70" s="136"/>
      <c r="NHP70" s="136"/>
      <c r="NHQ70" s="136"/>
      <c r="NHR70" s="136"/>
      <c r="NHS70" s="136"/>
      <c r="NHT70" s="136"/>
      <c r="NHU70" s="136"/>
      <c r="NHV70" s="136"/>
      <c r="NHW70" s="136"/>
      <c r="NHX70" s="136"/>
      <c r="NHY70" s="136"/>
      <c r="NHZ70" s="136"/>
      <c r="NIA70" s="136"/>
      <c r="NIB70" s="136"/>
      <c r="NIC70" s="136"/>
      <c r="NID70" s="136"/>
      <c r="NIE70" s="136"/>
      <c r="NIF70" s="136"/>
      <c r="NIG70" s="136"/>
      <c r="NIH70" s="136"/>
      <c r="NII70" s="136"/>
      <c r="NIJ70" s="136"/>
      <c r="NIK70" s="136"/>
      <c r="NIL70" s="136"/>
      <c r="NIM70" s="136"/>
      <c r="NIN70" s="136"/>
      <c r="NIO70" s="136"/>
      <c r="NIP70" s="136"/>
      <c r="NIQ70" s="136"/>
      <c r="NIR70" s="136"/>
      <c r="NIS70" s="136"/>
      <c r="NIT70" s="136"/>
      <c r="NIU70" s="136"/>
      <c r="NIV70" s="136"/>
      <c r="NIW70" s="136"/>
      <c r="NIX70" s="136"/>
      <c r="NIY70" s="136"/>
      <c r="NIZ70" s="136"/>
      <c r="NJA70" s="136"/>
      <c r="NJB70" s="136"/>
      <c r="NJC70" s="136"/>
      <c r="NJD70" s="136"/>
      <c r="NJE70" s="136"/>
      <c r="NJF70" s="136"/>
      <c r="NJG70" s="136"/>
      <c r="NJH70" s="136"/>
      <c r="NJI70" s="136"/>
      <c r="NJJ70" s="136"/>
      <c r="NJK70" s="136"/>
      <c r="NJL70" s="136"/>
      <c r="NJM70" s="136"/>
      <c r="NJN70" s="136"/>
      <c r="NJO70" s="136"/>
      <c r="NJP70" s="136"/>
      <c r="NJQ70" s="136"/>
      <c r="NJR70" s="136"/>
      <c r="NJS70" s="136"/>
      <c r="NJT70" s="136"/>
      <c r="NJU70" s="136"/>
      <c r="NJV70" s="136"/>
      <c r="NJW70" s="136"/>
      <c r="NJX70" s="136"/>
      <c r="NJY70" s="136"/>
      <c r="NJZ70" s="136"/>
      <c r="NKA70" s="136"/>
      <c r="NKB70" s="136"/>
      <c r="NKC70" s="136"/>
      <c r="NKD70" s="136"/>
      <c r="NKE70" s="136"/>
      <c r="NKF70" s="136"/>
      <c r="NKG70" s="136"/>
      <c r="NKH70" s="136"/>
      <c r="NKI70" s="136"/>
      <c r="NKJ70" s="136"/>
      <c r="NKK70" s="136"/>
      <c r="NKL70" s="136"/>
      <c r="NKM70" s="136"/>
      <c r="NKN70" s="136"/>
      <c r="NKO70" s="136"/>
      <c r="NKP70" s="136"/>
      <c r="NKQ70" s="136"/>
      <c r="NKR70" s="136"/>
      <c r="NKS70" s="136"/>
      <c r="NKT70" s="136"/>
      <c r="NKU70" s="136"/>
      <c r="NKV70" s="136"/>
      <c r="NKW70" s="136"/>
      <c r="NKX70" s="136"/>
      <c r="NKY70" s="136"/>
      <c r="NKZ70" s="136"/>
      <c r="NLA70" s="136"/>
      <c r="NLB70" s="136"/>
      <c r="NLC70" s="136"/>
      <c r="NLD70" s="136"/>
      <c r="NLE70" s="136"/>
      <c r="NLF70" s="136"/>
      <c r="NLG70" s="136"/>
      <c r="NLH70" s="136"/>
      <c r="NLI70" s="136"/>
      <c r="NLJ70" s="136"/>
      <c r="NLK70" s="136"/>
      <c r="NLL70" s="136"/>
      <c r="NLM70" s="136"/>
      <c r="NLN70" s="136"/>
      <c r="NLO70" s="136"/>
      <c r="NLP70" s="136"/>
      <c r="NLQ70" s="136"/>
      <c r="NLR70" s="136"/>
      <c r="NLS70" s="136"/>
      <c r="NLT70" s="136"/>
      <c r="NLU70" s="136"/>
      <c r="NLV70" s="136"/>
      <c r="NLW70" s="136"/>
      <c r="NLX70" s="136"/>
      <c r="NLY70" s="136"/>
      <c r="NLZ70" s="136"/>
      <c r="NMA70" s="136"/>
      <c r="NMB70" s="136"/>
      <c r="NMC70" s="136"/>
      <c r="NMD70" s="136"/>
      <c r="NME70" s="136"/>
      <c r="NMF70" s="136"/>
      <c r="NMG70" s="136"/>
      <c r="NMH70" s="136"/>
      <c r="NMI70" s="136"/>
      <c r="NMJ70" s="136"/>
      <c r="NMK70" s="136"/>
      <c r="NML70" s="136"/>
      <c r="NMM70" s="136"/>
      <c r="NMN70" s="136"/>
      <c r="NMO70" s="136"/>
      <c r="NMP70" s="136"/>
      <c r="NMQ70" s="136"/>
      <c r="NMR70" s="136"/>
      <c r="NMS70" s="136"/>
      <c r="NMT70" s="136"/>
      <c r="NMU70" s="136"/>
      <c r="NMV70" s="136"/>
      <c r="NMW70" s="136"/>
      <c r="NMX70" s="136"/>
      <c r="NMY70" s="136"/>
      <c r="NMZ70" s="136"/>
      <c r="NNA70" s="136"/>
      <c r="NNB70" s="136"/>
      <c r="NNC70" s="136"/>
      <c r="NND70" s="136"/>
      <c r="NNE70" s="136"/>
      <c r="NNF70" s="136"/>
      <c r="NNG70" s="136"/>
      <c r="NNH70" s="136"/>
      <c r="NNI70" s="136"/>
      <c r="NNJ70" s="136"/>
      <c r="NNK70" s="136"/>
      <c r="NNL70" s="136"/>
      <c r="NNM70" s="136"/>
      <c r="NNN70" s="136"/>
      <c r="NNO70" s="136"/>
      <c r="NNP70" s="136"/>
      <c r="NNQ70" s="136"/>
      <c r="NNR70" s="136"/>
      <c r="NNS70" s="136"/>
      <c r="NNT70" s="136"/>
      <c r="NNU70" s="136"/>
      <c r="NNV70" s="136"/>
      <c r="NNW70" s="136"/>
      <c r="NNX70" s="136"/>
      <c r="NNY70" s="136"/>
      <c r="NNZ70" s="136"/>
      <c r="NOA70" s="136"/>
      <c r="NOB70" s="136"/>
      <c r="NOC70" s="136"/>
      <c r="NOD70" s="136"/>
      <c r="NOE70" s="136"/>
      <c r="NOF70" s="136"/>
      <c r="NOG70" s="136"/>
      <c r="NOH70" s="136"/>
      <c r="NOI70" s="136"/>
      <c r="NOJ70" s="136"/>
      <c r="NOK70" s="136"/>
      <c r="NOL70" s="136"/>
      <c r="NOM70" s="136"/>
      <c r="NON70" s="136"/>
      <c r="NOO70" s="136"/>
      <c r="NOP70" s="136"/>
      <c r="NOQ70" s="136"/>
      <c r="NOR70" s="136"/>
      <c r="NOS70" s="136"/>
      <c r="NOT70" s="136"/>
      <c r="NOU70" s="136"/>
      <c r="NOV70" s="136"/>
      <c r="NOW70" s="136"/>
      <c r="NOX70" s="136"/>
      <c r="NOY70" s="136"/>
      <c r="NOZ70" s="136"/>
      <c r="NPA70" s="136"/>
      <c r="NPB70" s="136"/>
      <c r="NPC70" s="136"/>
      <c r="NPD70" s="136"/>
      <c r="NPE70" s="136"/>
      <c r="NPF70" s="136"/>
      <c r="NPG70" s="136"/>
      <c r="NPH70" s="136"/>
      <c r="NPI70" s="136"/>
      <c r="NPJ70" s="136"/>
      <c r="NPK70" s="136"/>
      <c r="NPL70" s="136"/>
      <c r="NPM70" s="136"/>
      <c r="NPN70" s="136"/>
      <c r="NPO70" s="136"/>
      <c r="NPP70" s="136"/>
      <c r="NPQ70" s="136"/>
      <c r="NPR70" s="136"/>
      <c r="NPS70" s="136"/>
      <c r="NPT70" s="136"/>
      <c r="NPU70" s="136"/>
      <c r="NPV70" s="136"/>
      <c r="NPW70" s="136"/>
      <c r="NPX70" s="136"/>
      <c r="NPY70" s="136"/>
      <c r="NPZ70" s="136"/>
      <c r="NQA70" s="136"/>
      <c r="NQB70" s="136"/>
      <c r="NQC70" s="136"/>
      <c r="NQD70" s="136"/>
      <c r="NQE70" s="136"/>
      <c r="NQF70" s="136"/>
      <c r="NQG70" s="136"/>
      <c r="NQH70" s="136"/>
      <c r="NQI70" s="136"/>
      <c r="NQJ70" s="136"/>
      <c r="NQK70" s="136"/>
      <c r="NQL70" s="136"/>
      <c r="NQM70" s="136"/>
      <c r="NQN70" s="136"/>
      <c r="NQO70" s="136"/>
      <c r="NQP70" s="136"/>
      <c r="NQQ70" s="136"/>
      <c r="NQR70" s="136"/>
      <c r="NQS70" s="136"/>
      <c r="NQT70" s="136"/>
      <c r="NQU70" s="136"/>
      <c r="NQV70" s="136"/>
      <c r="NQW70" s="136"/>
      <c r="NQX70" s="136"/>
      <c r="NQY70" s="136"/>
      <c r="NQZ70" s="136"/>
      <c r="NRA70" s="136"/>
      <c r="NRB70" s="136"/>
      <c r="NRC70" s="136"/>
      <c r="NRD70" s="136"/>
      <c r="NRE70" s="136"/>
      <c r="NRF70" s="136"/>
      <c r="NRG70" s="136"/>
      <c r="NRH70" s="136"/>
      <c r="NRI70" s="136"/>
      <c r="NRJ70" s="136"/>
      <c r="NRK70" s="136"/>
      <c r="NRL70" s="136"/>
      <c r="NRM70" s="136"/>
      <c r="NRN70" s="136"/>
      <c r="NRO70" s="136"/>
      <c r="NRP70" s="136"/>
      <c r="NRQ70" s="136"/>
      <c r="NRR70" s="136"/>
      <c r="NRS70" s="136"/>
      <c r="NRT70" s="136"/>
      <c r="NRU70" s="136"/>
      <c r="NRV70" s="136"/>
      <c r="NRW70" s="136"/>
      <c r="NRX70" s="136"/>
      <c r="NRY70" s="136"/>
      <c r="NRZ70" s="136"/>
      <c r="NSA70" s="136"/>
      <c r="NSB70" s="136"/>
      <c r="NSC70" s="136"/>
      <c r="NSD70" s="136"/>
      <c r="NSE70" s="136"/>
      <c r="NSF70" s="136"/>
      <c r="NSG70" s="136"/>
      <c r="NSH70" s="136"/>
      <c r="NSI70" s="136"/>
      <c r="NSJ70" s="136"/>
      <c r="NSK70" s="136"/>
      <c r="NSL70" s="136"/>
      <c r="NSM70" s="136"/>
      <c r="NSN70" s="136"/>
      <c r="NSO70" s="136"/>
      <c r="NSP70" s="136"/>
      <c r="NSQ70" s="136"/>
      <c r="NSR70" s="136"/>
      <c r="NSS70" s="136"/>
      <c r="NST70" s="136"/>
      <c r="NSU70" s="136"/>
      <c r="NSV70" s="136"/>
      <c r="NSW70" s="136"/>
      <c r="NSX70" s="136"/>
      <c r="NSY70" s="136"/>
      <c r="NSZ70" s="136"/>
      <c r="NTA70" s="136"/>
      <c r="NTB70" s="136"/>
      <c r="NTC70" s="136"/>
      <c r="NTD70" s="136"/>
      <c r="NTE70" s="136"/>
      <c r="NTF70" s="136"/>
      <c r="NTG70" s="136"/>
      <c r="NTH70" s="136"/>
      <c r="NTI70" s="136"/>
      <c r="NTJ70" s="136"/>
      <c r="NTK70" s="136"/>
      <c r="NTL70" s="136"/>
      <c r="NTM70" s="136"/>
      <c r="NTN70" s="136"/>
      <c r="NTO70" s="136"/>
      <c r="NTP70" s="136"/>
      <c r="NTQ70" s="136"/>
      <c r="NTR70" s="136"/>
      <c r="NTS70" s="136"/>
      <c r="NTT70" s="136"/>
      <c r="NTU70" s="136"/>
      <c r="NTV70" s="136"/>
      <c r="NTW70" s="136"/>
      <c r="NTX70" s="136"/>
      <c r="NTY70" s="136"/>
      <c r="NTZ70" s="136"/>
      <c r="NUA70" s="136"/>
      <c r="NUB70" s="136"/>
      <c r="NUC70" s="136"/>
      <c r="NUD70" s="136"/>
      <c r="NUE70" s="136"/>
      <c r="NUF70" s="136"/>
      <c r="NUG70" s="136"/>
      <c r="NUH70" s="136"/>
      <c r="NUI70" s="136"/>
      <c r="NUJ70" s="136"/>
      <c r="NUK70" s="136"/>
      <c r="NUL70" s="136"/>
      <c r="NUM70" s="136"/>
      <c r="NUN70" s="136"/>
      <c r="NUO70" s="136"/>
      <c r="NUP70" s="136"/>
      <c r="NUQ70" s="136"/>
      <c r="NUR70" s="136"/>
      <c r="NUS70" s="136"/>
      <c r="NUT70" s="136"/>
      <c r="NUU70" s="136"/>
      <c r="NUV70" s="136"/>
      <c r="NUW70" s="136"/>
      <c r="NUX70" s="136"/>
      <c r="NUY70" s="136"/>
      <c r="NUZ70" s="136"/>
      <c r="NVA70" s="136"/>
      <c r="NVB70" s="136"/>
      <c r="NVC70" s="136"/>
      <c r="NVD70" s="136"/>
      <c r="NVE70" s="136"/>
      <c r="NVF70" s="136"/>
      <c r="NVG70" s="136"/>
      <c r="NVH70" s="136"/>
      <c r="NVI70" s="136"/>
      <c r="NVJ70" s="136"/>
      <c r="NVK70" s="136"/>
      <c r="NVL70" s="136"/>
      <c r="NVM70" s="136"/>
      <c r="NVN70" s="136"/>
      <c r="NVO70" s="136"/>
      <c r="NVP70" s="136"/>
      <c r="NVQ70" s="136"/>
      <c r="NVR70" s="136"/>
      <c r="NVS70" s="136"/>
      <c r="NVT70" s="136"/>
      <c r="NVU70" s="136"/>
      <c r="NVV70" s="136"/>
      <c r="NVW70" s="136"/>
      <c r="NVX70" s="136"/>
      <c r="NVY70" s="136"/>
      <c r="NVZ70" s="136"/>
      <c r="NWA70" s="136"/>
      <c r="NWB70" s="136"/>
      <c r="NWC70" s="136"/>
      <c r="NWD70" s="136"/>
      <c r="NWE70" s="136"/>
      <c r="NWF70" s="136"/>
      <c r="NWG70" s="136"/>
      <c r="NWH70" s="136"/>
      <c r="NWI70" s="136"/>
      <c r="NWJ70" s="136"/>
      <c r="NWK70" s="136"/>
      <c r="NWL70" s="136"/>
      <c r="NWM70" s="136"/>
      <c r="NWN70" s="136"/>
      <c r="NWO70" s="136"/>
      <c r="NWP70" s="136"/>
      <c r="NWQ70" s="136"/>
      <c r="NWR70" s="136"/>
      <c r="NWS70" s="136"/>
      <c r="NWT70" s="136"/>
      <c r="NWU70" s="136"/>
      <c r="NWV70" s="136"/>
      <c r="NWW70" s="136"/>
      <c r="NWX70" s="136"/>
      <c r="NWY70" s="136"/>
      <c r="NWZ70" s="136"/>
      <c r="NXA70" s="136"/>
      <c r="NXB70" s="136"/>
      <c r="NXC70" s="136"/>
      <c r="NXD70" s="136"/>
      <c r="NXE70" s="136"/>
      <c r="NXF70" s="136"/>
      <c r="NXG70" s="136"/>
      <c r="NXH70" s="136"/>
      <c r="NXI70" s="136"/>
      <c r="NXJ70" s="136"/>
      <c r="NXK70" s="136"/>
      <c r="NXL70" s="136"/>
      <c r="NXM70" s="136"/>
      <c r="NXN70" s="136"/>
      <c r="NXO70" s="136"/>
      <c r="NXP70" s="136"/>
      <c r="NXQ70" s="136"/>
      <c r="NXR70" s="136"/>
      <c r="NXS70" s="136"/>
      <c r="NXT70" s="136"/>
      <c r="NXU70" s="136"/>
      <c r="NXV70" s="136"/>
      <c r="NXW70" s="136"/>
      <c r="NXX70" s="136"/>
      <c r="NXY70" s="136"/>
      <c r="NXZ70" s="136"/>
      <c r="NYA70" s="136"/>
      <c r="NYB70" s="136"/>
      <c r="NYC70" s="136"/>
      <c r="NYD70" s="136"/>
      <c r="NYE70" s="136"/>
      <c r="NYF70" s="136"/>
      <c r="NYG70" s="136"/>
      <c r="NYH70" s="136"/>
      <c r="NYI70" s="136"/>
      <c r="NYJ70" s="136"/>
      <c r="NYK70" s="136"/>
      <c r="NYL70" s="136"/>
      <c r="NYM70" s="136"/>
      <c r="NYN70" s="136"/>
      <c r="NYO70" s="136"/>
      <c r="NYP70" s="136"/>
      <c r="NYQ70" s="136"/>
      <c r="NYR70" s="136"/>
      <c r="NYS70" s="136"/>
      <c r="NYT70" s="136"/>
      <c r="NYU70" s="136"/>
      <c r="NYV70" s="136"/>
      <c r="NYW70" s="136"/>
      <c r="NYX70" s="136"/>
      <c r="NYY70" s="136"/>
      <c r="NYZ70" s="136"/>
      <c r="NZA70" s="136"/>
      <c r="NZB70" s="136"/>
      <c r="NZC70" s="136"/>
      <c r="NZD70" s="136"/>
      <c r="NZE70" s="136"/>
      <c r="NZF70" s="136"/>
      <c r="NZG70" s="136"/>
      <c r="NZH70" s="136"/>
      <c r="NZI70" s="136"/>
      <c r="NZJ70" s="136"/>
      <c r="NZK70" s="136"/>
      <c r="NZL70" s="136"/>
      <c r="NZM70" s="136"/>
      <c r="NZN70" s="136"/>
      <c r="NZO70" s="136"/>
      <c r="NZP70" s="136"/>
      <c r="NZQ70" s="136"/>
      <c r="NZR70" s="136"/>
      <c r="NZS70" s="136"/>
      <c r="NZT70" s="136"/>
      <c r="NZU70" s="136"/>
      <c r="NZV70" s="136"/>
      <c r="NZW70" s="136"/>
      <c r="NZX70" s="136"/>
      <c r="NZY70" s="136"/>
      <c r="NZZ70" s="136"/>
      <c r="OAA70" s="136"/>
      <c r="OAB70" s="136"/>
      <c r="OAC70" s="136"/>
      <c r="OAD70" s="136"/>
      <c r="OAE70" s="136"/>
      <c r="OAF70" s="136"/>
      <c r="OAG70" s="136"/>
      <c r="OAH70" s="136"/>
      <c r="OAI70" s="136"/>
      <c r="OAJ70" s="136"/>
      <c r="OAK70" s="136"/>
      <c r="OAL70" s="136"/>
      <c r="OAM70" s="136"/>
      <c r="OAN70" s="136"/>
      <c r="OAO70" s="136"/>
      <c r="OAP70" s="136"/>
      <c r="OAQ70" s="136"/>
      <c r="OAR70" s="136"/>
      <c r="OAS70" s="136"/>
      <c r="OAT70" s="136"/>
      <c r="OAU70" s="136"/>
      <c r="OAV70" s="136"/>
      <c r="OAW70" s="136"/>
      <c r="OAX70" s="136"/>
      <c r="OAY70" s="136"/>
      <c r="OAZ70" s="136"/>
      <c r="OBA70" s="136"/>
      <c r="OBB70" s="136"/>
      <c r="OBC70" s="136"/>
      <c r="OBD70" s="136"/>
      <c r="OBE70" s="136"/>
      <c r="OBF70" s="136"/>
      <c r="OBG70" s="136"/>
      <c r="OBH70" s="136"/>
      <c r="OBI70" s="136"/>
      <c r="OBJ70" s="136"/>
      <c r="OBK70" s="136"/>
      <c r="OBL70" s="136"/>
      <c r="OBM70" s="136"/>
      <c r="OBN70" s="136"/>
      <c r="OBO70" s="136"/>
      <c r="OBP70" s="136"/>
      <c r="OBQ70" s="136"/>
      <c r="OBR70" s="136"/>
      <c r="OBS70" s="136"/>
      <c r="OBT70" s="136"/>
      <c r="OBU70" s="136"/>
      <c r="OBV70" s="136"/>
      <c r="OBW70" s="136"/>
      <c r="OBX70" s="136"/>
      <c r="OBY70" s="136"/>
      <c r="OBZ70" s="136"/>
      <c r="OCA70" s="136"/>
      <c r="OCB70" s="136"/>
      <c r="OCC70" s="136"/>
      <c r="OCD70" s="136"/>
      <c r="OCE70" s="136"/>
      <c r="OCF70" s="136"/>
      <c r="OCG70" s="136"/>
      <c r="OCH70" s="136"/>
      <c r="OCI70" s="136"/>
      <c r="OCJ70" s="136"/>
      <c r="OCK70" s="136"/>
      <c r="OCL70" s="136"/>
      <c r="OCM70" s="136"/>
      <c r="OCN70" s="136"/>
      <c r="OCO70" s="136"/>
      <c r="OCP70" s="136"/>
      <c r="OCQ70" s="136"/>
      <c r="OCR70" s="136"/>
      <c r="OCS70" s="136"/>
      <c r="OCT70" s="136"/>
      <c r="OCU70" s="136"/>
      <c r="OCV70" s="136"/>
      <c r="OCW70" s="136"/>
      <c r="OCX70" s="136"/>
      <c r="OCY70" s="136"/>
      <c r="OCZ70" s="136"/>
      <c r="ODA70" s="136"/>
      <c r="ODB70" s="136"/>
      <c r="ODC70" s="136"/>
      <c r="ODD70" s="136"/>
      <c r="ODE70" s="136"/>
      <c r="ODF70" s="136"/>
      <c r="ODG70" s="136"/>
      <c r="ODH70" s="136"/>
      <c r="ODI70" s="136"/>
      <c r="ODJ70" s="136"/>
      <c r="ODK70" s="136"/>
      <c r="ODL70" s="136"/>
      <c r="ODM70" s="136"/>
      <c r="ODN70" s="136"/>
      <c r="ODO70" s="136"/>
      <c r="ODP70" s="136"/>
      <c r="ODQ70" s="136"/>
      <c r="ODR70" s="136"/>
      <c r="ODS70" s="136"/>
      <c r="ODT70" s="136"/>
      <c r="ODU70" s="136"/>
      <c r="ODV70" s="136"/>
      <c r="ODW70" s="136"/>
      <c r="ODX70" s="136"/>
      <c r="ODY70" s="136"/>
      <c r="ODZ70" s="136"/>
      <c r="OEA70" s="136"/>
      <c r="OEB70" s="136"/>
      <c r="OEC70" s="136"/>
      <c r="OED70" s="136"/>
      <c r="OEE70" s="136"/>
      <c r="OEF70" s="136"/>
      <c r="OEG70" s="136"/>
      <c r="OEH70" s="136"/>
      <c r="OEI70" s="136"/>
      <c r="OEJ70" s="136"/>
      <c r="OEK70" s="136"/>
      <c r="OEL70" s="136"/>
      <c r="OEM70" s="136"/>
      <c r="OEN70" s="136"/>
      <c r="OEO70" s="136"/>
      <c r="OEP70" s="136"/>
      <c r="OEQ70" s="136"/>
      <c r="OER70" s="136"/>
      <c r="OES70" s="136"/>
      <c r="OET70" s="136"/>
      <c r="OEU70" s="136"/>
      <c r="OEV70" s="136"/>
      <c r="OEW70" s="136"/>
      <c r="OEX70" s="136"/>
      <c r="OEY70" s="136"/>
      <c r="OEZ70" s="136"/>
      <c r="OFA70" s="136"/>
      <c r="OFB70" s="136"/>
      <c r="OFC70" s="136"/>
      <c r="OFD70" s="136"/>
      <c r="OFE70" s="136"/>
      <c r="OFF70" s="136"/>
      <c r="OFG70" s="136"/>
      <c r="OFH70" s="136"/>
      <c r="OFI70" s="136"/>
      <c r="OFJ70" s="136"/>
      <c r="OFK70" s="136"/>
      <c r="OFL70" s="136"/>
      <c r="OFM70" s="136"/>
      <c r="OFN70" s="136"/>
      <c r="OFO70" s="136"/>
      <c r="OFP70" s="136"/>
      <c r="OFQ70" s="136"/>
      <c r="OFR70" s="136"/>
      <c r="OFS70" s="136"/>
      <c r="OFT70" s="136"/>
      <c r="OFU70" s="136"/>
      <c r="OFV70" s="136"/>
      <c r="OFW70" s="136"/>
      <c r="OFX70" s="136"/>
      <c r="OFY70" s="136"/>
      <c r="OFZ70" s="136"/>
      <c r="OGA70" s="136"/>
      <c r="OGB70" s="136"/>
      <c r="OGC70" s="136"/>
      <c r="OGD70" s="136"/>
      <c r="OGE70" s="136"/>
      <c r="OGF70" s="136"/>
      <c r="OGG70" s="136"/>
      <c r="OGH70" s="136"/>
      <c r="OGI70" s="136"/>
      <c r="OGJ70" s="136"/>
      <c r="OGK70" s="136"/>
      <c r="OGL70" s="136"/>
      <c r="OGM70" s="136"/>
      <c r="OGN70" s="136"/>
      <c r="OGO70" s="136"/>
      <c r="OGP70" s="136"/>
      <c r="OGQ70" s="136"/>
      <c r="OGR70" s="136"/>
      <c r="OGS70" s="136"/>
      <c r="OGT70" s="136"/>
      <c r="OGU70" s="136"/>
      <c r="OGV70" s="136"/>
      <c r="OGW70" s="136"/>
      <c r="OGX70" s="136"/>
      <c r="OGY70" s="136"/>
      <c r="OGZ70" s="136"/>
      <c r="OHA70" s="136"/>
      <c r="OHB70" s="136"/>
      <c r="OHC70" s="136"/>
      <c r="OHD70" s="136"/>
      <c r="OHE70" s="136"/>
      <c r="OHF70" s="136"/>
      <c r="OHG70" s="136"/>
      <c r="OHH70" s="136"/>
      <c r="OHI70" s="136"/>
      <c r="OHJ70" s="136"/>
      <c r="OHK70" s="136"/>
      <c r="OHL70" s="136"/>
      <c r="OHM70" s="136"/>
      <c r="OHN70" s="136"/>
      <c r="OHO70" s="136"/>
      <c r="OHP70" s="136"/>
      <c r="OHQ70" s="136"/>
      <c r="OHR70" s="136"/>
      <c r="OHS70" s="136"/>
      <c r="OHT70" s="136"/>
      <c r="OHU70" s="136"/>
      <c r="OHV70" s="136"/>
      <c r="OHW70" s="136"/>
      <c r="OHX70" s="136"/>
      <c r="OHY70" s="136"/>
      <c r="OHZ70" s="136"/>
      <c r="OIA70" s="136"/>
      <c r="OIB70" s="136"/>
      <c r="OIC70" s="136"/>
      <c r="OID70" s="136"/>
      <c r="OIE70" s="136"/>
      <c r="OIF70" s="136"/>
      <c r="OIG70" s="136"/>
      <c r="OIH70" s="136"/>
      <c r="OII70" s="136"/>
      <c r="OIJ70" s="136"/>
      <c r="OIK70" s="136"/>
      <c r="OIL70" s="136"/>
      <c r="OIM70" s="136"/>
      <c r="OIN70" s="136"/>
      <c r="OIO70" s="136"/>
      <c r="OIP70" s="136"/>
      <c r="OIQ70" s="136"/>
      <c r="OIR70" s="136"/>
      <c r="OIS70" s="136"/>
      <c r="OIT70" s="136"/>
      <c r="OIU70" s="136"/>
      <c r="OIV70" s="136"/>
      <c r="OIW70" s="136"/>
      <c r="OIX70" s="136"/>
      <c r="OIY70" s="136"/>
      <c r="OIZ70" s="136"/>
      <c r="OJA70" s="136"/>
      <c r="OJB70" s="136"/>
      <c r="OJC70" s="136"/>
      <c r="OJD70" s="136"/>
      <c r="OJE70" s="136"/>
      <c r="OJF70" s="136"/>
      <c r="OJG70" s="136"/>
      <c r="OJH70" s="136"/>
      <c r="OJI70" s="136"/>
      <c r="OJJ70" s="136"/>
      <c r="OJK70" s="136"/>
      <c r="OJL70" s="136"/>
      <c r="OJM70" s="136"/>
      <c r="OJN70" s="136"/>
      <c r="OJO70" s="136"/>
      <c r="OJP70" s="136"/>
      <c r="OJQ70" s="136"/>
      <c r="OJR70" s="136"/>
      <c r="OJS70" s="136"/>
      <c r="OJT70" s="136"/>
      <c r="OJU70" s="136"/>
      <c r="OJV70" s="136"/>
      <c r="OJW70" s="136"/>
      <c r="OJX70" s="136"/>
      <c r="OJY70" s="136"/>
      <c r="OJZ70" s="136"/>
      <c r="OKA70" s="136"/>
      <c r="OKB70" s="136"/>
      <c r="OKC70" s="136"/>
      <c r="OKD70" s="136"/>
      <c r="OKE70" s="136"/>
      <c r="OKF70" s="136"/>
      <c r="OKG70" s="136"/>
      <c r="OKH70" s="136"/>
      <c r="OKI70" s="136"/>
      <c r="OKJ70" s="136"/>
      <c r="OKK70" s="136"/>
      <c r="OKL70" s="136"/>
      <c r="OKM70" s="136"/>
      <c r="OKN70" s="136"/>
      <c r="OKO70" s="136"/>
      <c r="OKP70" s="136"/>
      <c r="OKQ70" s="136"/>
      <c r="OKR70" s="136"/>
      <c r="OKS70" s="136"/>
      <c r="OKT70" s="136"/>
      <c r="OKU70" s="136"/>
      <c r="OKV70" s="136"/>
      <c r="OKW70" s="136"/>
      <c r="OKX70" s="136"/>
      <c r="OKY70" s="136"/>
      <c r="OKZ70" s="136"/>
      <c r="OLA70" s="136"/>
      <c r="OLB70" s="136"/>
      <c r="OLC70" s="136"/>
      <c r="OLD70" s="136"/>
      <c r="OLE70" s="136"/>
      <c r="OLF70" s="136"/>
      <c r="OLG70" s="136"/>
      <c r="OLH70" s="136"/>
      <c r="OLI70" s="136"/>
      <c r="OLJ70" s="136"/>
      <c r="OLK70" s="136"/>
      <c r="OLL70" s="136"/>
      <c r="OLM70" s="136"/>
      <c r="OLN70" s="136"/>
      <c r="OLO70" s="136"/>
      <c r="OLP70" s="136"/>
      <c r="OLQ70" s="136"/>
      <c r="OLR70" s="136"/>
      <c r="OLS70" s="136"/>
      <c r="OLT70" s="136"/>
      <c r="OLU70" s="136"/>
      <c r="OLV70" s="136"/>
      <c r="OLW70" s="136"/>
      <c r="OLX70" s="136"/>
      <c r="OLY70" s="136"/>
      <c r="OLZ70" s="136"/>
      <c r="OMA70" s="136"/>
      <c r="OMB70" s="136"/>
      <c r="OMC70" s="136"/>
      <c r="OMD70" s="136"/>
      <c r="OME70" s="136"/>
      <c r="OMF70" s="136"/>
      <c r="OMG70" s="136"/>
      <c r="OMH70" s="136"/>
      <c r="OMI70" s="136"/>
      <c r="OMJ70" s="136"/>
      <c r="OMK70" s="136"/>
      <c r="OML70" s="136"/>
      <c r="OMM70" s="136"/>
      <c r="OMN70" s="136"/>
      <c r="OMO70" s="136"/>
      <c r="OMP70" s="136"/>
      <c r="OMQ70" s="136"/>
      <c r="OMR70" s="136"/>
      <c r="OMS70" s="136"/>
      <c r="OMT70" s="136"/>
      <c r="OMU70" s="136"/>
      <c r="OMV70" s="136"/>
      <c r="OMW70" s="136"/>
      <c r="OMX70" s="136"/>
      <c r="OMY70" s="136"/>
      <c r="OMZ70" s="136"/>
      <c r="ONA70" s="136"/>
      <c r="ONB70" s="136"/>
      <c r="ONC70" s="136"/>
      <c r="OND70" s="136"/>
      <c r="ONE70" s="136"/>
      <c r="ONF70" s="136"/>
      <c r="ONG70" s="136"/>
      <c r="ONH70" s="136"/>
      <c r="ONI70" s="136"/>
      <c r="ONJ70" s="136"/>
      <c r="ONK70" s="136"/>
      <c r="ONL70" s="136"/>
      <c r="ONM70" s="136"/>
      <c r="ONN70" s="136"/>
      <c r="ONO70" s="136"/>
      <c r="ONP70" s="136"/>
      <c r="ONQ70" s="136"/>
      <c r="ONR70" s="136"/>
      <c r="ONS70" s="136"/>
      <c r="ONT70" s="136"/>
      <c r="ONU70" s="136"/>
      <c r="ONV70" s="136"/>
      <c r="ONW70" s="136"/>
      <c r="ONX70" s="136"/>
      <c r="ONY70" s="136"/>
      <c r="ONZ70" s="136"/>
      <c r="OOA70" s="136"/>
      <c r="OOB70" s="136"/>
      <c r="OOC70" s="136"/>
      <c r="OOD70" s="136"/>
      <c r="OOE70" s="136"/>
      <c r="OOF70" s="136"/>
      <c r="OOG70" s="136"/>
      <c r="OOH70" s="136"/>
      <c r="OOI70" s="136"/>
      <c r="OOJ70" s="136"/>
      <c r="OOK70" s="136"/>
      <c r="OOL70" s="136"/>
      <c r="OOM70" s="136"/>
      <c r="OON70" s="136"/>
      <c r="OOO70" s="136"/>
      <c r="OOP70" s="136"/>
      <c r="OOQ70" s="136"/>
      <c r="OOR70" s="136"/>
      <c r="OOS70" s="136"/>
      <c r="OOT70" s="136"/>
      <c r="OOU70" s="136"/>
      <c r="OOV70" s="136"/>
      <c r="OOW70" s="136"/>
      <c r="OOX70" s="136"/>
      <c r="OOY70" s="136"/>
      <c r="OOZ70" s="136"/>
      <c r="OPA70" s="136"/>
      <c r="OPB70" s="136"/>
      <c r="OPC70" s="136"/>
      <c r="OPD70" s="136"/>
      <c r="OPE70" s="136"/>
      <c r="OPF70" s="136"/>
      <c r="OPG70" s="136"/>
      <c r="OPH70" s="136"/>
      <c r="OPI70" s="136"/>
      <c r="OPJ70" s="136"/>
      <c r="OPK70" s="136"/>
      <c r="OPL70" s="136"/>
      <c r="OPM70" s="136"/>
      <c r="OPN70" s="136"/>
      <c r="OPO70" s="136"/>
      <c r="OPP70" s="136"/>
      <c r="OPQ70" s="136"/>
      <c r="OPR70" s="136"/>
      <c r="OPS70" s="136"/>
      <c r="OPT70" s="136"/>
      <c r="OPU70" s="136"/>
      <c r="OPV70" s="136"/>
      <c r="OPW70" s="136"/>
      <c r="OPX70" s="136"/>
      <c r="OPY70" s="136"/>
      <c r="OPZ70" s="136"/>
      <c r="OQA70" s="136"/>
      <c r="OQB70" s="136"/>
      <c r="OQC70" s="136"/>
      <c r="OQD70" s="136"/>
      <c r="OQE70" s="136"/>
      <c r="OQF70" s="136"/>
      <c r="OQG70" s="136"/>
      <c r="OQH70" s="136"/>
      <c r="OQI70" s="136"/>
      <c r="OQJ70" s="136"/>
      <c r="OQK70" s="136"/>
      <c r="OQL70" s="136"/>
      <c r="OQM70" s="136"/>
      <c r="OQN70" s="136"/>
      <c r="OQO70" s="136"/>
      <c r="OQP70" s="136"/>
      <c r="OQQ70" s="136"/>
      <c r="OQR70" s="136"/>
      <c r="OQS70" s="136"/>
      <c r="OQT70" s="136"/>
      <c r="OQU70" s="136"/>
      <c r="OQV70" s="136"/>
      <c r="OQW70" s="136"/>
      <c r="OQX70" s="136"/>
      <c r="OQY70" s="136"/>
      <c r="OQZ70" s="136"/>
      <c r="ORA70" s="136"/>
      <c r="ORB70" s="136"/>
      <c r="ORC70" s="136"/>
      <c r="ORD70" s="136"/>
      <c r="ORE70" s="136"/>
      <c r="ORF70" s="136"/>
      <c r="ORG70" s="136"/>
      <c r="ORH70" s="136"/>
      <c r="ORI70" s="136"/>
      <c r="ORJ70" s="136"/>
      <c r="ORK70" s="136"/>
      <c r="ORL70" s="136"/>
      <c r="ORM70" s="136"/>
      <c r="ORN70" s="136"/>
      <c r="ORO70" s="136"/>
      <c r="ORP70" s="136"/>
      <c r="ORQ70" s="136"/>
      <c r="ORR70" s="136"/>
      <c r="ORS70" s="136"/>
      <c r="ORT70" s="136"/>
      <c r="ORU70" s="136"/>
      <c r="ORV70" s="136"/>
      <c r="ORW70" s="136"/>
      <c r="ORX70" s="136"/>
      <c r="ORY70" s="136"/>
      <c r="ORZ70" s="136"/>
      <c r="OSA70" s="136"/>
      <c r="OSB70" s="136"/>
      <c r="OSC70" s="136"/>
      <c r="OSD70" s="136"/>
      <c r="OSE70" s="136"/>
      <c r="OSF70" s="136"/>
      <c r="OSG70" s="136"/>
      <c r="OSH70" s="136"/>
      <c r="OSI70" s="136"/>
      <c r="OSJ70" s="136"/>
      <c r="OSK70" s="136"/>
      <c r="OSL70" s="136"/>
      <c r="OSM70" s="136"/>
      <c r="OSN70" s="136"/>
      <c r="OSO70" s="136"/>
      <c r="OSP70" s="136"/>
      <c r="OSQ70" s="136"/>
      <c r="OSR70" s="136"/>
      <c r="OSS70" s="136"/>
      <c r="OST70" s="136"/>
      <c r="OSU70" s="136"/>
      <c r="OSV70" s="136"/>
      <c r="OSW70" s="136"/>
      <c r="OSX70" s="136"/>
      <c r="OSY70" s="136"/>
      <c r="OSZ70" s="136"/>
      <c r="OTA70" s="136"/>
      <c r="OTB70" s="136"/>
      <c r="OTC70" s="136"/>
      <c r="OTD70" s="136"/>
      <c r="OTE70" s="136"/>
      <c r="OTF70" s="136"/>
      <c r="OTG70" s="136"/>
      <c r="OTH70" s="136"/>
      <c r="OTI70" s="136"/>
      <c r="OTJ70" s="136"/>
      <c r="OTK70" s="136"/>
      <c r="OTL70" s="136"/>
      <c r="OTM70" s="136"/>
      <c r="OTN70" s="136"/>
      <c r="OTO70" s="136"/>
      <c r="OTP70" s="136"/>
      <c r="OTQ70" s="136"/>
      <c r="OTR70" s="136"/>
      <c r="OTS70" s="136"/>
      <c r="OTT70" s="136"/>
      <c r="OTU70" s="136"/>
      <c r="OTV70" s="136"/>
      <c r="OTW70" s="136"/>
      <c r="OTX70" s="136"/>
      <c r="OTY70" s="136"/>
      <c r="OTZ70" s="136"/>
      <c r="OUA70" s="136"/>
      <c r="OUB70" s="136"/>
      <c r="OUC70" s="136"/>
      <c r="OUD70" s="136"/>
      <c r="OUE70" s="136"/>
      <c r="OUF70" s="136"/>
      <c r="OUG70" s="136"/>
      <c r="OUH70" s="136"/>
      <c r="OUI70" s="136"/>
      <c r="OUJ70" s="136"/>
      <c r="OUK70" s="136"/>
      <c r="OUL70" s="136"/>
      <c r="OUM70" s="136"/>
      <c r="OUN70" s="136"/>
      <c r="OUO70" s="136"/>
      <c r="OUP70" s="136"/>
      <c r="OUQ70" s="136"/>
      <c r="OUR70" s="136"/>
      <c r="OUS70" s="136"/>
      <c r="OUT70" s="136"/>
      <c r="OUU70" s="136"/>
      <c r="OUV70" s="136"/>
      <c r="OUW70" s="136"/>
      <c r="OUX70" s="136"/>
      <c r="OUY70" s="136"/>
      <c r="OUZ70" s="136"/>
      <c r="OVA70" s="136"/>
      <c r="OVB70" s="136"/>
      <c r="OVC70" s="136"/>
      <c r="OVD70" s="136"/>
      <c r="OVE70" s="136"/>
      <c r="OVF70" s="136"/>
      <c r="OVG70" s="136"/>
      <c r="OVH70" s="136"/>
      <c r="OVI70" s="136"/>
      <c r="OVJ70" s="136"/>
      <c r="OVK70" s="136"/>
      <c r="OVL70" s="136"/>
      <c r="OVM70" s="136"/>
      <c r="OVN70" s="136"/>
      <c r="OVO70" s="136"/>
      <c r="OVP70" s="136"/>
      <c r="OVQ70" s="136"/>
      <c r="OVR70" s="136"/>
      <c r="OVS70" s="136"/>
      <c r="OVT70" s="136"/>
      <c r="OVU70" s="136"/>
      <c r="OVV70" s="136"/>
      <c r="OVW70" s="136"/>
      <c r="OVX70" s="136"/>
      <c r="OVY70" s="136"/>
      <c r="OVZ70" s="136"/>
      <c r="OWA70" s="136"/>
      <c r="OWB70" s="136"/>
      <c r="OWC70" s="136"/>
      <c r="OWD70" s="136"/>
      <c r="OWE70" s="136"/>
      <c r="OWF70" s="136"/>
      <c r="OWG70" s="136"/>
      <c r="OWH70" s="136"/>
      <c r="OWI70" s="136"/>
      <c r="OWJ70" s="136"/>
      <c r="OWK70" s="136"/>
      <c r="OWL70" s="136"/>
      <c r="OWM70" s="136"/>
      <c r="OWN70" s="136"/>
      <c r="OWO70" s="136"/>
      <c r="OWP70" s="136"/>
      <c r="OWQ70" s="136"/>
      <c r="OWR70" s="136"/>
      <c r="OWS70" s="136"/>
      <c r="OWT70" s="136"/>
      <c r="OWU70" s="136"/>
      <c r="OWV70" s="136"/>
      <c r="OWW70" s="136"/>
      <c r="OWX70" s="136"/>
      <c r="OWY70" s="136"/>
      <c r="OWZ70" s="136"/>
      <c r="OXA70" s="136"/>
      <c r="OXB70" s="136"/>
      <c r="OXC70" s="136"/>
      <c r="OXD70" s="136"/>
      <c r="OXE70" s="136"/>
      <c r="OXF70" s="136"/>
      <c r="OXG70" s="136"/>
      <c r="OXH70" s="136"/>
      <c r="OXI70" s="136"/>
      <c r="OXJ70" s="136"/>
      <c r="OXK70" s="136"/>
      <c r="OXL70" s="136"/>
      <c r="OXM70" s="136"/>
      <c r="OXN70" s="136"/>
      <c r="OXO70" s="136"/>
      <c r="OXP70" s="136"/>
      <c r="OXQ70" s="136"/>
      <c r="OXR70" s="136"/>
      <c r="OXS70" s="136"/>
      <c r="OXT70" s="136"/>
      <c r="OXU70" s="136"/>
      <c r="OXV70" s="136"/>
      <c r="OXW70" s="136"/>
      <c r="OXX70" s="136"/>
      <c r="OXY70" s="136"/>
      <c r="OXZ70" s="136"/>
      <c r="OYA70" s="136"/>
      <c r="OYB70" s="136"/>
      <c r="OYC70" s="136"/>
      <c r="OYD70" s="136"/>
      <c r="OYE70" s="136"/>
      <c r="OYF70" s="136"/>
      <c r="OYG70" s="136"/>
      <c r="OYH70" s="136"/>
      <c r="OYI70" s="136"/>
      <c r="OYJ70" s="136"/>
      <c r="OYK70" s="136"/>
      <c r="OYL70" s="136"/>
      <c r="OYM70" s="136"/>
      <c r="OYN70" s="136"/>
      <c r="OYO70" s="136"/>
      <c r="OYP70" s="136"/>
      <c r="OYQ70" s="136"/>
      <c r="OYR70" s="136"/>
      <c r="OYS70" s="136"/>
      <c r="OYT70" s="136"/>
      <c r="OYU70" s="136"/>
      <c r="OYV70" s="136"/>
      <c r="OYW70" s="136"/>
      <c r="OYX70" s="136"/>
      <c r="OYY70" s="136"/>
      <c r="OYZ70" s="136"/>
      <c r="OZA70" s="136"/>
      <c r="OZB70" s="136"/>
      <c r="OZC70" s="136"/>
      <c r="OZD70" s="136"/>
      <c r="OZE70" s="136"/>
      <c r="OZF70" s="136"/>
      <c r="OZG70" s="136"/>
      <c r="OZH70" s="136"/>
      <c r="OZI70" s="136"/>
      <c r="OZJ70" s="136"/>
      <c r="OZK70" s="136"/>
      <c r="OZL70" s="136"/>
      <c r="OZM70" s="136"/>
      <c r="OZN70" s="136"/>
      <c r="OZO70" s="136"/>
      <c r="OZP70" s="136"/>
      <c r="OZQ70" s="136"/>
      <c r="OZR70" s="136"/>
      <c r="OZS70" s="136"/>
      <c r="OZT70" s="136"/>
      <c r="OZU70" s="136"/>
      <c r="OZV70" s="136"/>
      <c r="OZW70" s="136"/>
      <c r="OZX70" s="136"/>
      <c r="OZY70" s="136"/>
      <c r="OZZ70" s="136"/>
      <c r="PAA70" s="136"/>
      <c r="PAB70" s="136"/>
      <c r="PAC70" s="136"/>
      <c r="PAD70" s="136"/>
      <c r="PAE70" s="136"/>
      <c r="PAF70" s="136"/>
      <c r="PAG70" s="136"/>
      <c r="PAH70" s="136"/>
      <c r="PAI70" s="136"/>
      <c r="PAJ70" s="136"/>
      <c r="PAK70" s="136"/>
      <c r="PAL70" s="136"/>
      <c r="PAM70" s="136"/>
      <c r="PAN70" s="136"/>
      <c r="PAO70" s="136"/>
      <c r="PAP70" s="136"/>
      <c r="PAQ70" s="136"/>
      <c r="PAR70" s="136"/>
      <c r="PAS70" s="136"/>
      <c r="PAT70" s="136"/>
      <c r="PAU70" s="136"/>
      <c r="PAV70" s="136"/>
      <c r="PAW70" s="136"/>
      <c r="PAX70" s="136"/>
      <c r="PAY70" s="136"/>
      <c r="PAZ70" s="136"/>
      <c r="PBA70" s="136"/>
      <c r="PBB70" s="136"/>
      <c r="PBC70" s="136"/>
      <c r="PBD70" s="136"/>
      <c r="PBE70" s="136"/>
      <c r="PBF70" s="136"/>
      <c r="PBG70" s="136"/>
      <c r="PBH70" s="136"/>
      <c r="PBI70" s="136"/>
      <c r="PBJ70" s="136"/>
      <c r="PBK70" s="136"/>
      <c r="PBL70" s="136"/>
      <c r="PBM70" s="136"/>
      <c r="PBN70" s="136"/>
      <c r="PBO70" s="136"/>
      <c r="PBP70" s="136"/>
      <c r="PBQ70" s="136"/>
      <c r="PBR70" s="136"/>
      <c r="PBS70" s="136"/>
      <c r="PBT70" s="136"/>
      <c r="PBU70" s="136"/>
      <c r="PBV70" s="136"/>
      <c r="PBW70" s="136"/>
      <c r="PBX70" s="136"/>
      <c r="PBY70" s="136"/>
      <c r="PBZ70" s="136"/>
      <c r="PCA70" s="136"/>
      <c r="PCB70" s="136"/>
      <c r="PCC70" s="136"/>
      <c r="PCD70" s="136"/>
      <c r="PCE70" s="136"/>
      <c r="PCF70" s="136"/>
      <c r="PCG70" s="136"/>
      <c r="PCH70" s="136"/>
      <c r="PCI70" s="136"/>
      <c r="PCJ70" s="136"/>
      <c r="PCK70" s="136"/>
      <c r="PCL70" s="136"/>
      <c r="PCM70" s="136"/>
      <c r="PCN70" s="136"/>
      <c r="PCO70" s="136"/>
      <c r="PCP70" s="136"/>
      <c r="PCQ70" s="136"/>
      <c r="PCR70" s="136"/>
      <c r="PCS70" s="136"/>
      <c r="PCT70" s="136"/>
      <c r="PCU70" s="136"/>
      <c r="PCV70" s="136"/>
      <c r="PCW70" s="136"/>
      <c r="PCX70" s="136"/>
      <c r="PCY70" s="136"/>
      <c r="PCZ70" s="136"/>
      <c r="PDA70" s="136"/>
      <c r="PDB70" s="136"/>
      <c r="PDC70" s="136"/>
      <c r="PDD70" s="136"/>
      <c r="PDE70" s="136"/>
      <c r="PDF70" s="136"/>
      <c r="PDG70" s="136"/>
      <c r="PDH70" s="136"/>
      <c r="PDI70" s="136"/>
      <c r="PDJ70" s="136"/>
      <c r="PDK70" s="136"/>
      <c r="PDL70" s="136"/>
      <c r="PDM70" s="136"/>
      <c r="PDN70" s="136"/>
      <c r="PDO70" s="136"/>
      <c r="PDP70" s="136"/>
      <c r="PDQ70" s="136"/>
      <c r="PDR70" s="136"/>
      <c r="PDS70" s="136"/>
      <c r="PDT70" s="136"/>
      <c r="PDU70" s="136"/>
      <c r="PDV70" s="136"/>
      <c r="PDW70" s="136"/>
      <c r="PDX70" s="136"/>
      <c r="PDY70" s="136"/>
      <c r="PDZ70" s="136"/>
      <c r="PEA70" s="136"/>
      <c r="PEB70" s="136"/>
      <c r="PEC70" s="136"/>
      <c r="PED70" s="136"/>
      <c r="PEE70" s="136"/>
      <c r="PEF70" s="136"/>
      <c r="PEG70" s="136"/>
      <c r="PEH70" s="136"/>
      <c r="PEI70" s="136"/>
      <c r="PEJ70" s="136"/>
      <c r="PEK70" s="136"/>
      <c r="PEL70" s="136"/>
      <c r="PEM70" s="136"/>
      <c r="PEN70" s="136"/>
      <c r="PEO70" s="136"/>
      <c r="PEP70" s="136"/>
      <c r="PEQ70" s="136"/>
      <c r="PER70" s="136"/>
      <c r="PES70" s="136"/>
      <c r="PET70" s="136"/>
      <c r="PEU70" s="136"/>
      <c r="PEV70" s="136"/>
      <c r="PEW70" s="136"/>
      <c r="PEX70" s="136"/>
      <c r="PEY70" s="136"/>
      <c r="PEZ70" s="136"/>
      <c r="PFA70" s="136"/>
      <c r="PFB70" s="136"/>
      <c r="PFC70" s="136"/>
      <c r="PFD70" s="136"/>
      <c r="PFE70" s="136"/>
      <c r="PFF70" s="136"/>
      <c r="PFG70" s="136"/>
      <c r="PFH70" s="136"/>
      <c r="PFI70" s="136"/>
      <c r="PFJ70" s="136"/>
      <c r="PFK70" s="136"/>
      <c r="PFL70" s="136"/>
      <c r="PFM70" s="136"/>
      <c r="PFN70" s="136"/>
      <c r="PFO70" s="136"/>
      <c r="PFP70" s="136"/>
      <c r="PFQ70" s="136"/>
      <c r="PFR70" s="136"/>
      <c r="PFS70" s="136"/>
      <c r="PFT70" s="136"/>
      <c r="PFU70" s="136"/>
      <c r="PFV70" s="136"/>
      <c r="PFW70" s="136"/>
      <c r="PFX70" s="136"/>
      <c r="PFY70" s="136"/>
      <c r="PFZ70" s="136"/>
      <c r="PGA70" s="136"/>
      <c r="PGB70" s="136"/>
      <c r="PGC70" s="136"/>
      <c r="PGD70" s="136"/>
      <c r="PGE70" s="136"/>
      <c r="PGF70" s="136"/>
      <c r="PGG70" s="136"/>
      <c r="PGH70" s="136"/>
      <c r="PGI70" s="136"/>
      <c r="PGJ70" s="136"/>
      <c r="PGK70" s="136"/>
      <c r="PGL70" s="136"/>
      <c r="PGM70" s="136"/>
      <c r="PGN70" s="136"/>
      <c r="PGO70" s="136"/>
      <c r="PGP70" s="136"/>
      <c r="PGQ70" s="136"/>
      <c r="PGR70" s="136"/>
      <c r="PGS70" s="136"/>
      <c r="PGT70" s="136"/>
      <c r="PGU70" s="136"/>
      <c r="PGV70" s="136"/>
      <c r="PGW70" s="136"/>
      <c r="PGX70" s="136"/>
      <c r="PGY70" s="136"/>
      <c r="PGZ70" s="136"/>
      <c r="PHA70" s="136"/>
      <c r="PHB70" s="136"/>
      <c r="PHC70" s="136"/>
      <c r="PHD70" s="136"/>
      <c r="PHE70" s="136"/>
      <c r="PHF70" s="136"/>
      <c r="PHG70" s="136"/>
      <c r="PHH70" s="136"/>
      <c r="PHI70" s="136"/>
      <c r="PHJ70" s="136"/>
      <c r="PHK70" s="136"/>
      <c r="PHL70" s="136"/>
      <c r="PHM70" s="136"/>
      <c r="PHN70" s="136"/>
      <c r="PHO70" s="136"/>
      <c r="PHP70" s="136"/>
      <c r="PHQ70" s="136"/>
      <c r="PHR70" s="136"/>
      <c r="PHS70" s="136"/>
      <c r="PHT70" s="136"/>
      <c r="PHU70" s="136"/>
      <c r="PHV70" s="136"/>
      <c r="PHW70" s="136"/>
      <c r="PHX70" s="136"/>
      <c r="PHY70" s="136"/>
      <c r="PHZ70" s="136"/>
      <c r="PIA70" s="136"/>
      <c r="PIB70" s="136"/>
      <c r="PIC70" s="136"/>
      <c r="PID70" s="136"/>
      <c r="PIE70" s="136"/>
      <c r="PIF70" s="136"/>
      <c r="PIG70" s="136"/>
      <c r="PIH70" s="136"/>
      <c r="PII70" s="136"/>
      <c r="PIJ70" s="136"/>
      <c r="PIK70" s="136"/>
      <c r="PIL70" s="136"/>
      <c r="PIM70" s="136"/>
      <c r="PIN70" s="136"/>
      <c r="PIO70" s="136"/>
      <c r="PIP70" s="136"/>
      <c r="PIQ70" s="136"/>
      <c r="PIR70" s="136"/>
      <c r="PIS70" s="136"/>
      <c r="PIT70" s="136"/>
      <c r="PIU70" s="136"/>
      <c r="PIV70" s="136"/>
      <c r="PIW70" s="136"/>
      <c r="PIX70" s="136"/>
      <c r="PIY70" s="136"/>
      <c r="PIZ70" s="136"/>
      <c r="PJA70" s="136"/>
      <c r="PJB70" s="136"/>
      <c r="PJC70" s="136"/>
      <c r="PJD70" s="136"/>
      <c r="PJE70" s="136"/>
      <c r="PJF70" s="136"/>
      <c r="PJG70" s="136"/>
      <c r="PJH70" s="136"/>
      <c r="PJI70" s="136"/>
      <c r="PJJ70" s="136"/>
      <c r="PJK70" s="136"/>
      <c r="PJL70" s="136"/>
      <c r="PJM70" s="136"/>
      <c r="PJN70" s="136"/>
      <c r="PJO70" s="136"/>
      <c r="PJP70" s="136"/>
      <c r="PJQ70" s="136"/>
      <c r="PJR70" s="136"/>
      <c r="PJS70" s="136"/>
      <c r="PJT70" s="136"/>
      <c r="PJU70" s="136"/>
      <c r="PJV70" s="136"/>
      <c r="PJW70" s="136"/>
      <c r="PJX70" s="136"/>
      <c r="PJY70" s="136"/>
      <c r="PJZ70" s="136"/>
      <c r="PKA70" s="136"/>
      <c r="PKB70" s="136"/>
      <c r="PKC70" s="136"/>
      <c r="PKD70" s="136"/>
      <c r="PKE70" s="136"/>
      <c r="PKF70" s="136"/>
      <c r="PKG70" s="136"/>
      <c r="PKH70" s="136"/>
      <c r="PKI70" s="136"/>
      <c r="PKJ70" s="136"/>
      <c r="PKK70" s="136"/>
      <c r="PKL70" s="136"/>
      <c r="PKM70" s="136"/>
      <c r="PKN70" s="136"/>
      <c r="PKO70" s="136"/>
      <c r="PKP70" s="136"/>
      <c r="PKQ70" s="136"/>
      <c r="PKR70" s="136"/>
      <c r="PKS70" s="136"/>
      <c r="PKT70" s="136"/>
      <c r="PKU70" s="136"/>
      <c r="PKV70" s="136"/>
      <c r="PKW70" s="136"/>
      <c r="PKX70" s="136"/>
      <c r="PKY70" s="136"/>
      <c r="PKZ70" s="136"/>
      <c r="PLA70" s="136"/>
      <c r="PLB70" s="136"/>
      <c r="PLC70" s="136"/>
      <c r="PLD70" s="136"/>
      <c r="PLE70" s="136"/>
      <c r="PLF70" s="136"/>
      <c r="PLG70" s="136"/>
      <c r="PLH70" s="136"/>
      <c r="PLI70" s="136"/>
      <c r="PLJ70" s="136"/>
      <c r="PLK70" s="136"/>
      <c r="PLL70" s="136"/>
      <c r="PLM70" s="136"/>
      <c r="PLN70" s="136"/>
      <c r="PLO70" s="136"/>
      <c r="PLP70" s="136"/>
      <c r="PLQ70" s="136"/>
      <c r="PLR70" s="136"/>
      <c r="PLS70" s="136"/>
      <c r="PLT70" s="136"/>
      <c r="PLU70" s="136"/>
      <c r="PLV70" s="136"/>
      <c r="PLW70" s="136"/>
      <c r="PLX70" s="136"/>
      <c r="PLY70" s="136"/>
      <c r="PLZ70" s="136"/>
      <c r="PMA70" s="136"/>
      <c r="PMB70" s="136"/>
      <c r="PMC70" s="136"/>
      <c r="PMD70" s="136"/>
      <c r="PME70" s="136"/>
      <c r="PMF70" s="136"/>
      <c r="PMG70" s="136"/>
      <c r="PMH70" s="136"/>
      <c r="PMI70" s="136"/>
      <c r="PMJ70" s="136"/>
      <c r="PMK70" s="136"/>
      <c r="PML70" s="136"/>
      <c r="PMM70" s="136"/>
      <c r="PMN70" s="136"/>
      <c r="PMO70" s="136"/>
      <c r="PMP70" s="136"/>
      <c r="PMQ70" s="136"/>
      <c r="PMR70" s="136"/>
      <c r="PMS70" s="136"/>
      <c r="PMT70" s="136"/>
      <c r="PMU70" s="136"/>
      <c r="PMV70" s="136"/>
      <c r="PMW70" s="136"/>
      <c r="PMX70" s="136"/>
      <c r="PMY70" s="136"/>
      <c r="PMZ70" s="136"/>
      <c r="PNA70" s="136"/>
      <c r="PNB70" s="136"/>
      <c r="PNC70" s="136"/>
      <c r="PND70" s="136"/>
      <c r="PNE70" s="136"/>
      <c r="PNF70" s="136"/>
      <c r="PNG70" s="136"/>
      <c r="PNH70" s="136"/>
      <c r="PNI70" s="136"/>
      <c r="PNJ70" s="136"/>
      <c r="PNK70" s="136"/>
      <c r="PNL70" s="136"/>
      <c r="PNM70" s="136"/>
      <c r="PNN70" s="136"/>
      <c r="PNO70" s="136"/>
      <c r="PNP70" s="136"/>
      <c r="PNQ70" s="136"/>
      <c r="PNR70" s="136"/>
      <c r="PNS70" s="136"/>
      <c r="PNT70" s="136"/>
      <c r="PNU70" s="136"/>
      <c r="PNV70" s="136"/>
      <c r="PNW70" s="136"/>
      <c r="PNX70" s="136"/>
      <c r="PNY70" s="136"/>
      <c r="PNZ70" s="136"/>
      <c r="POA70" s="136"/>
      <c r="POB70" s="136"/>
      <c r="POC70" s="136"/>
      <c r="POD70" s="136"/>
      <c r="POE70" s="136"/>
      <c r="POF70" s="136"/>
      <c r="POG70" s="136"/>
      <c r="POH70" s="136"/>
      <c r="POI70" s="136"/>
      <c r="POJ70" s="136"/>
      <c r="POK70" s="136"/>
      <c r="POL70" s="136"/>
      <c r="POM70" s="136"/>
      <c r="PON70" s="136"/>
      <c r="POO70" s="136"/>
      <c r="POP70" s="136"/>
      <c r="POQ70" s="136"/>
      <c r="POR70" s="136"/>
      <c r="POS70" s="136"/>
      <c r="POT70" s="136"/>
      <c r="POU70" s="136"/>
      <c r="POV70" s="136"/>
      <c r="POW70" s="136"/>
      <c r="POX70" s="136"/>
      <c r="POY70" s="136"/>
      <c r="POZ70" s="136"/>
      <c r="PPA70" s="136"/>
      <c r="PPB70" s="136"/>
      <c r="PPC70" s="136"/>
      <c r="PPD70" s="136"/>
      <c r="PPE70" s="136"/>
      <c r="PPF70" s="136"/>
      <c r="PPG70" s="136"/>
      <c r="PPH70" s="136"/>
      <c r="PPI70" s="136"/>
      <c r="PPJ70" s="136"/>
      <c r="PPK70" s="136"/>
      <c r="PPL70" s="136"/>
      <c r="PPM70" s="136"/>
      <c r="PPN70" s="136"/>
      <c r="PPO70" s="136"/>
      <c r="PPP70" s="136"/>
      <c r="PPQ70" s="136"/>
      <c r="PPR70" s="136"/>
      <c r="PPS70" s="136"/>
      <c r="PPT70" s="136"/>
      <c r="PPU70" s="136"/>
      <c r="PPV70" s="136"/>
      <c r="PPW70" s="136"/>
      <c r="PPX70" s="136"/>
      <c r="PPY70" s="136"/>
      <c r="PPZ70" s="136"/>
      <c r="PQA70" s="136"/>
      <c r="PQB70" s="136"/>
      <c r="PQC70" s="136"/>
      <c r="PQD70" s="136"/>
      <c r="PQE70" s="136"/>
      <c r="PQF70" s="136"/>
      <c r="PQG70" s="136"/>
      <c r="PQH70" s="136"/>
      <c r="PQI70" s="136"/>
      <c r="PQJ70" s="136"/>
      <c r="PQK70" s="136"/>
      <c r="PQL70" s="136"/>
      <c r="PQM70" s="136"/>
      <c r="PQN70" s="136"/>
      <c r="PQO70" s="136"/>
      <c r="PQP70" s="136"/>
      <c r="PQQ70" s="136"/>
      <c r="PQR70" s="136"/>
      <c r="PQS70" s="136"/>
      <c r="PQT70" s="136"/>
      <c r="PQU70" s="136"/>
      <c r="PQV70" s="136"/>
      <c r="PQW70" s="136"/>
      <c r="PQX70" s="136"/>
      <c r="PQY70" s="136"/>
      <c r="PQZ70" s="136"/>
      <c r="PRA70" s="136"/>
      <c r="PRB70" s="136"/>
      <c r="PRC70" s="136"/>
      <c r="PRD70" s="136"/>
      <c r="PRE70" s="136"/>
      <c r="PRF70" s="136"/>
      <c r="PRG70" s="136"/>
      <c r="PRH70" s="136"/>
      <c r="PRI70" s="136"/>
      <c r="PRJ70" s="136"/>
      <c r="PRK70" s="136"/>
      <c r="PRL70" s="136"/>
      <c r="PRM70" s="136"/>
      <c r="PRN70" s="136"/>
      <c r="PRO70" s="136"/>
      <c r="PRP70" s="136"/>
      <c r="PRQ70" s="136"/>
      <c r="PRR70" s="136"/>
      <c r="PRS70" s="136"/>
      <c r="PRT70" s="136"/>
      <c r="PRU70" s="136"/>
      <c r="PRV70" s="136"/>
      <c r="PRW70" s="136"/>
      <c r="PRX70" s="136"/>
      <c r="PRY70" s="136"/>
      <c r="PRZ70" s="136"/>
      <c r="PSA70" s="136"/>
      <c r="PSB70" s="136"/>
      <c r="PSC70" s="136"/>
      <c r="PSD70" s="136"/>
      <c r="PSE70" s="136"/>
      <c r="PSF70" s="136"/>
      <c r="PSG70" s="136"/>
      <c r="PSH70" s="136"/>
      <c r="PSI70" s="136"/>
      <c r="PSJ70" s="136"/>
      <c r="PSK70" s="136"/>
      <c r="PSL70" s="136"/>
      <c r="PSM70" s="136"/>
      <c r="PSN70" s="136"/>
      <c r="PSO70" s="136"/>
      <c r="PSP70" s="136"/>
      <c r="PSQ70" s="136"/>
      <c r="PSR70" s="136"/>
      <c r="PSS70" s="136"/>
      <c r="PST70" s="136"/>
      <c r="PSU70" s="136"/>
      <c r="PSV70" s="136"/>
      <c r="PSW70" s="136"/>
      <c r="PSX70" s="136"/>
      <c r="PSY70" s="136"/>
      <c r="PSZ70" s="136"/>
      <c r="PTA70" s="136"/>
      <c r="PTB70" s="136"/>
      <c r="PTC70" s="136"/>
      <c r="PTD70" s="136"/>
      <c r="PTE70" s="136"/>
      <c r="PTF70" s="136"/>
      <c r="PTG70" s="136"/>
      <c r="PTH70" s="136"/>
      <c r="PTI70" s="136"/>
      <c r="PTJ70" s="136"/>
      <c r="PTK70" s="136"/>
      <c r="PTL70" s="136"/>
      <c r="PTM70" s="136"/>
      <c r="PTN70" s="136"/>
      <c r="PTO70" s="136"/>
      <c r="PTP70" s="136"/>
      <c r="PTQ70" s="136"/>
      <c r="PTR70" s="136"/>
      <c r="PTS70" s="136"/>
      <c r="PTT70" s="136"/>
      <c r="PTU70" s="136"/>
      <c r="PTV70" s="136"/>
      <c r="PTW70" s="136"/>
      <c r="PTX70" s="136"/>
      <c r="PTY70" s="136"/>
      <c r="PTZ70" s="136"/>
      <c r="PUA70" s="136"/>
      <c r="PUB70" s="136"/>
      <c r="PUC70" s="136"/>
      <c r="PUD70" s="136"/>
      <c r="PUE70" s="136"/>
      <c r="PUF70" s="136"/>
      <c r="PUG70" s="136"/>
      <c r="PUH70" s="136"/>
      <c r="PUI70" s="136"/>
      <c r="PUJ70" s="136"/>
      <c r="PUK70" s="136"/>
      <c r="PUL70" s="136"/>
      <c r="PUM70" s="136"/>
      <c r="PUN70" s="136"/>
      <c r="PUO70" s="136"/>
      <c r="PUP70" s="136"/>
      <c r="PUQ70" s="136"/>
      <c r="PUR70" s="136"/>
      <c r="PUS70" s="136"/>
      <c r="PUT70" s="136"/>
      <c r="PUU70" s="136"/>
      <c r="PUV70" s="136"/>
      <c r="PUW70" s="136"/>
      <c r="PUX70" s="136"/>
      <c r="PUY70" s="136"/>
      <c r="PUZ70" s="136"/>
      <c r="PVA70" s="136"/>
      <c r="PVB70" s="136"/>
      <c r="PVC70" s="136"/>
      <c r="PVD70" s="136"/>
      <c r="PVE70" s="136"/>
      <c r="PVF70" s="136"/>
      <c r="PVG70" s="136"/>
      <c r="PVH70" s="136"/>
      <c r="PVI70" s="136"/>
      <c r="PVJ70" s="136"/>
      <c r="PVK70" s="136"/>
      <c r="PVL70" s="136"/>
      <c r="PVM70" s="136"/>
      <c r="PVN70" s="136"/>
      <c r="PVO70" s="136"/>
      <c r="PVP70" s="136"/>
      <c r="PVQ70" s="136"/>
      <c r="PVR70" s="136"/>
      <c r="PVS70" s="136"/>
      <c r="PVT70" s="136"/>
      <c r="PVU70" s="136"/>
      <c r="PVV70" s="136"/>
      <c r="PVW70" s="136"/>
      <c r="PVX70" s="136"/>
      <c r="PVY70" s="136"/>
      <c r="PVZ70" s="136"/>
      <c r="PWA70" s="136"/>
      <c r="PWB70" s="136"/>
      <c r="PWC70" s="136"/>
      <c r="PWD70" s="136"/>
      <c r="PWE70" s="136"/>
      <c r="PWF70" s="136"/>
      <c r="PWG70" s="136"/>
      <c r="PWH70" s="136"/>
      <c r="PWI70" s="136"/>
      <c r="PWJ70" s="136"/>
      <c r="PWK70" s="136"/>
      <c r="PWL70" s="136"/>
      <c r="PWM70" s="136"/>
      <c r="PWN70" s="136"/>
      <c r="PWO70" s="136"/>
      <c r="PWP70" s="136"/>
      <c r="PWQ70" s="136"/>
      <c r="PWR70" s="136"/>
      <c r="PWS70" s="136"/>
      <c r="PWT70" s="136"/>
      <c r="PWU70" s="136"/>
      <c r="PWV70" s="136"/>
      <c r="PWW70" s="136"/>
      <c r="PWX70" s="136"/>
      <c r="PWY70" s="136"/>
      <c r="PWZ70" s="136"/>
      <c r="PXA70" s="136"/>
      <c r="PXB70" s="136"/>
      <c r="PXC70" s="136"/>
      <c r="PXD70" s="136"/>
      <c r="PXE70" s="136"/>
      <c r="PXF70" s="136"/>
      <c r="PXG70" s="136"/>
      <c r="PXH70" s="136"/>
      <c r="PXI70" s="136"/>
      <c r="PXJ70" s="136"/>
      <c r="PXK70" s="136"/>
      <c r="PXL70" s="136"/>
      <c r="PXM70" s="136"/>
      <c r="PXN70" s="136"/>
      <c r="PXO70" s="136"/>
      <c r="PXP70" s="136"/>
      <c r="PXQ70" s="136"/>
      <c r="PXR70" s="136"/>
      <c r="PXS70" s="136"/>
      <c r="PXT70" s="136"/>
      <c r="PXU70" s="136"/>
      <c r="PXV70" s="136"/>
      <c r="PXW70" s="136"/>
      <c r="PXX70" s="136"/>
      <c r="PXY70" s="136"/>
      <c r="PXZ70" s="136"/>
      <c r="PYA70" s="136"/>
      <c r="PYB70" s="136"/>
      <c r="PYC70" s="136"/>
      <c r="PYD70" s="136"/>
      <c r="PYE70" s="136"/>
      <c r="PYF70" s="136"/>
      <c r="PYG70" s="136"/>
      <c r="PYH70" s="136"/>
      <c r="PYI70" s="136"/>
      <c r="PYJ70" s="136"/>
      <c r="PYK70" s="136"/>
      <c r="PYL70" s="136"/>
      <c r="PYM70" s="136"/>
      <c r="PYN70" s="136"/>
      <c r="PYO70" s="136"/>
      <c r="PYP70" s="136"/>
      <c r="PYQ70" s="136"/>
      <c r="PYR70" s="136"/>
      <c r="PYS70" s="136"/>
      <c r="PYT70" s="136"/>
      <c r="PYU70" s="136"/>
      <c r="PYV70" s="136"/>
      <c r="PYW70" s="136"/>
      <c r="PYX70" s="136"/>
      <c r="PYY70" s="136"/>
      <c r="PYZ70" s="136"/>
      <c r="PZA70" s="136"/>
      <c r="PZB70" s="136"/>
      <c r="PZC70" s="136"/>
      <c r="PZD70" s="136"/>
      <c r="PZE70" s="136"/>
      <c r="PZF70" s="136"/>
      <c r="PZG70" s="136"/>
      <c r="PZH70" s="136"/>
      <c r="PZI70" s="136"/>
      <c r="PZJ70" s="136"/>
      <c r="PZK70" s="136"/>
      <c r="PZL70" s="136"/>
      <c r="PZM70" s="136"/>
      <c r="PZN70" s="136"/>
      <c r="PZO70" s="136"/>
      <c r="PZP70" s="136"/>
      <c r="PZQ70" s="136"/>
      <c r="PZR70" s="136"/>
      <c r="PZS70" s="136"/>
      <c r="PZT70" s="136"/>
      <c r="PZU70" s="136"/>
      <c r="PZV70" s="136"/>
      <c r="PZW70" s="136"/>
      <c r="PZX70" s="136"/>
      <c r="PZY70" s="136"/>
      <c r="PZZ70" s="136"/>
      <c r="QAA70" s="136"/>
      <c r="QAB70" s="136"/>
      <c r="QAC70" s="136"/>
      <c r="QAD70" s="136"/>
      <c r="QAE70" s="136"/>
      <c r="QAF70" s="136"/>
      <c r="QAG70" s="136"/>
      <c r="QAH70" s="136"/>
      <c r="QAI70" s="136"/>
      <c r="QAJ70" s="136"/>
      <c r="QAK70" s="136"/>
      <c r="QAL70" s="136"/>
      <c r="QAM70" s="136"/>
      <c r="QAN70" s="136"/>
      <c r="QAO70" s="136"/>
      <c r="QAP70" s="136"/>
      <c r="QAQ70" s="136"/>
      <c r="QAR70" s="136"/>
      <c r="QAS70" s="136"/>
      <c r="QAT70" s="136"/>
      <c r="QAU70" s="136"/>
      <c r="QAV70" s="136"/>
      <c r="QAW70" s="136"/>
      <c r="QAX70" s="136"/>
      <c r="QAY70" s="136"/>
      <c r="QAZ70" s="136"/>
      <c r="QBA70" s="136"/>
      <c r="QBB70" s="136"/>
      <c r="QBC70" s="136"/>
      <c r="QBD70" s="136"/>
      <c r="QBE70" s="136"/>
      <c r="QBF70" s="136"/>
      <c r="QBG70" s="136"/>
      <c r="QBH70" s="136"/>
      <c r="QBI70" s="136"/>
      <c r="QBJ70" s="136"/>
      <c r="QBK70" s="136"/>
      <c r="QBL70" s="136"/>
      <c r="QBM70" s="136"/>
      <c r="QBN70" s="136"/>
      <c r="QBO70" s="136"/>
      <c r="QBP70" s="136"/>
      <c r="QBQ70" s="136"/>
      <c r="QBR70" s="136"/>
      <c r="QBS70" s="136"/>
      <c r="QBT70" s="136"/>
      <c r="QBU70" s="136"/>
      <c r="QBV70" s="136"/>
      <c r="QBW70" s="136"/>
      <c r="QBX70" s="136"/>
      <c r="QBY70" s="136"/>
      <c r="QBZ70" s="136"/>
      <c r="QCA70" s="136"/>
      <c r="QCB70" s="136"/>
      <c r="QCC70" s="136"/>
      <c r="QCD70" s="136"/>
      <c r="QCE70" s="136"/>
      <c r="QCF70" s="136"/>
      <c r="QCG70" s="136"/>
      <c r="QCH70" s="136"/>
      <c r="QCI70" s="136"/>
      <c r="QCJ70" s="136"/>
      <c r="QCK70" s="136"/>
      <c r="QCL70" s="136"/>
      <c r="QCM70" s="136"/>
      <c r="QCN70" s="136"/>
      <c r="QCO70" s="136"/>
      <c r="QCP70" s="136"/>
      <c r="QCQ70" s="136"/>
      <c r="QCR70" s="136"/>
      <c r="QCS70" s="136"/>
      <c r="QCT70" s="136"/>
      <c r="QCU70" s="136"/>
      <c r="QCV70" s="136"/>
      <c r="QCW70" s="136"/>
      <c r="QCX70" s="136"/>
      <c r="QCY70" s="136"/>
      <c r="QCZ70" s="136"/>
      <c r="QDA70" s="136"/>
      <c r="QDB70" s="136"/>
      <c r="QDC70" s="136"/>
      <c r="QDD70" s="136"/>
      <c r="QDE70" s="136"/>
      <c r="QDF70" s="136"/>
      <c r="QDG70" s="136"/>
      <c r="QDH70" s="136"/>
      <c r="QDI70" s="136"/>
      <c r="QDJ70" s="136"/>
      <c r="QDK70" s="136"/>
      <c r="QDL70" s="136"/>
      <c r="QDM70" s="136"/>
      <c r="QDN70" s="136"/>
      <c r="QDO70" s="136"/>
      <c r="QDP70" s="136"/>
      <c r="QDQ70" s="136"/>
      <c r="QDR70" s="136"/>
      <c r="QDS70" s="136"/>
      <c r="QDT70" s="136"/>
      <c r="QDU70" s="136"/>
      <c r="QDV70" s="136"/>
      <c r="QDW70" s="136"/>
      <c r="QDX70" s="136"/>
      <c r="QDY70" s="136"/>
      <c r="QDZ70" s="136"/>
      <c r="QEA70" s="136"/>
      <c r="QEB70" s="136"/>
      <c r="QEC70" s="136"/>
      <c r="QED70" s="136"/>
      <c r="QEE70" s="136"/>
      <c r="QEF70" s="136"/>
      <c r="QEG70" s="136"/>
      <c r="QEH70" s="136"/>
      <c r="QEI70" s="136"/>
      <c r="QEJ70" s="136"/>
      <c r="QEK70" s="136"/>
      <c r="QEL70" s="136"/>
      <c r="QEM70" s="136"/>
      <c r="QEN70" s="136"/>
      <c r="QEO70" s="136"/>
      <c r="QEP70" s="136"/>
      <c r="QEQ70" s="136"/>
      <c r="QER70" s="136"/>
      <c r="QES70" s="136"/>
      <c r="QET70" s="136"/>
      <c r="QEU70" s="136"/>
      <c r="QEV70" s="136"/>
      <c r="QEW70" s="136"/>
      <c r="QEX70" s="136"/>
      <c r="QEY70" s="136"/>
      <c r="QEZ70" s="136"/>
      <c r="QFA70" s="136"/>
      <c r="QFB70" s="136"/>
      <c r="QFC70" s="136"/>
      <c r="QFD70" s="136"/>
      <c r="QFE70" s="136"/>
      <c r="QFF70" s="136"/>
      <c r="QFG70" s="136"/>
      <c r="QFH70" s="136"/>
      <c r="QFI70" s="136"/>
      <c r="QFJ70" s="136"/>
      <c r="QFK70" s="136"/>
      <c r="QFL70" s="136"/>
      <c r="QFM70" s="136"/>
      <c r="QFN70" s="136"/>
      <c r="QFO70" s="136"/>
      <c r="QFP70" s="136"/>
      <c r="QFQ70" s="136"/>
      <c r="QFR70" s="136"/>
      <c r="QFS70" s="136"/>
      <c r="QFT70" s="136"/>
      <c r="QFU70" s="136"/>
      <c r="QFV70" s="136"/>
      <c r="QFW70" s="136"/>
      <c r="QFX70" s="136"/>
      <c r="QFY70" s="136"/>
      <c r="QFZ70" s="136"/>
      <c r="QGA70" s="136"/>
      <c r="QGB70" s="136"/>
      <c r="QGC70" s="136"/>
      <c r="QGD70" s="136"/>
      <c r="QGE70" s="136"/>
      <c r="QGF70" s="136"/>
      <c r="QGG70" s="136"/>
      <c r="QGH70" s="136"/>
      <c r="QGI70" s="136"/>
      <c r="QGJ70" s="136"/>
      <c r="QGK70" s="136"/>
      <c r="QGL70" s="136"/>
      <c r="QGM70" s="136"/>
      <c r="QGN70" s="136"/>
      <c r="QGO70" s="136"/>
      <c r="QGP70" s="136"/>
      <c r="QGQ70" s="136"/>
      <c r="QGR70" s="136"/>
      <c r="QGS70" s="136"/>
      <c r="QGT70" s="136"/>
      <c r="QGU70" s="136"/>
      <c r="QGV70" s="136"/>
      <c r="QGW70" s="136"/>
      <c r="QGX70" s="136"/>
      <c r="QGY70" s="136"/>
      <c r="QGZ70" s="136"/>
      <c r="QHA70" s="136"/>
      <c r="QHB70" s="136"/>
      <c r="QHC70" s="136"/>
      <c r="QHD70" s="136"/>
      <c r="QHE70" s="136"/>
      <c r="QHF70" s="136"/>
      <c r="QHG70" s="136"/>
      <c r="QHH70" s="136"/>
      <c r="QHI70" s="136"/>
      <c r="QHJ70" s="136"/>
      <c r="QHK70" s="136"/>
      <c r="QHL70" s="136"/>
      <c r="QHM70" s="136"/>
      <c r="QHN70" s="136"/>
      <c r="QHO70" s="136"/>
      <c r="QHP70" s="136"/>
      <c r="QHQ70" s="136"/>
      <c r="QHR70" s="136"/>
      <c r="QHS70" s="136"/>
      <c r="QHT70" s="136"/>
      <c r="QHU70" s="136"/>
      <c r="QHV70" s="136"/>
      <c r="QHW70" s="136"/>
      <c r="QHX70" s="136"/>
      <c r="QHY70" s="136"/>
      <c r="QHZ70" s="136"/>
      <c r="QIA70" s="136"/>
      <c r="QIB70" s="136"/>
      <c r="QIC70" s="136"/>
      <c r="QID70" s="136"/>
      <c r="QIE70" s="136"/>
      <c r="QIF70" s="136"/>
      <c r="QIG70" s="136"/>
      <c r="QIH70" s="136"/>
      <c r="QII70" s="136"/>
      <c r="QIJ70" s="136"/>
      <c r="QIK70" s="136"/>
      <c r="QIL70" s="136"/>
      <c r="QIM70" s="136"/>
      <c r="QIN70" s="136"/>
      <c r="QIO70" s="136"/>
      <c r="QIP70" s="136"/>
      <c r="QIQ70" s="136"/>
      <c r="QIR70" s="136"/>
      <c r="QIS70" s="136"/>
      <c r="QIT70" s="136"/>
      <c r="QIU70" s="136"/>
      <c r="QIV70" s="136"/>
      <c r="QIW70" s="136"/>
      <c r="QIX70" s="136"/>
      <c r="QIY70" s="136"/>
      <c r="QIZ70" s="136"/>
      <c r="QJA70" s="136"/>
      <c r="QJB70" s="136"/>
      <c r="QJC70" s="136"/>
      <c r="QJD70" s="136"/>
      <c r="QJE70" s="136"/>
      <c r="QJF70" s="136"/>
      <c r="QJG70" s="136"/>
      <c r="QJH70" s="136"/>
      <c r="QJI70" s="136"/>
      <c r="QJJ70" s="136"/>
      <c r="QJK70" s="136"/>
      <c r="QJL70" s="136"/>
      <c r="QJM70" s="136"/>
      <c r="QJN70" s="136"/>
      <c r="QJO70" s="136"/>
      <c r="QJP70" s="136"/>
      <c r="QJQ70" s="136"/>
      <c r="QJR70" s="136"/>
      <c r="QJS70" s="136"/>
      <c r="QJT70" s="136"/>
      <c r="QJU70" s="136"/>
      <c r="QJV70" s="136"/>
      <c r="QJW70" s="136"/>
      <c r="QJX70" s="136"/>
      <c r="QJY70" s="136"/>
      <c r="QJZ70" s="136"/>
      <c r="QKA70" s="136"/>
      <c r="QKB70" s="136"/>
      <c r="QKC70" s="136"/>
      <c r="QKD70" s="136"/>
      <c r="QKE70" s="136"/>
      <c r="QKF70" s="136"/>
      <c r="QKG70" s="136"/>
      <c r="QKH70" s="136"/>
      <c r="QKI70" s="136"/>
      <c r="QKJ70" s="136"/>
      <c r="QKK70" s="136"/>
      <c r="QKL70" s="136"/>
      <c r="QKM70" s="136"/>
      <c r="QKN70" s="136"/>
      <c r="QKO70" s="136"/>
      <c r="QKP70" s="136"/>
      <c r="QKQ70" s="136"/>
      <c r="QKR70" s="136"/>
      <c r="QKS70" s="136"/>
      <c r="QKT70" s="136"/>
      <c r="QKU70" s="136"/>
      <c r="QKV70" s="136"/>
      <c r="QKW70" s="136"/>
      <c r="QKX70" s="136"/>
      <c r="QKY70" s="136"/>
      <c r="QKZ70" s="136"/>
      <c r="QLA70" s="136"/>
      <c r="QLB70" s="136"/>
      <c r="QLC70" s="136"/>
      <c r="QLD70" s="136"/>
      <c r="QLE70" s="136"/>
      <c r="QLF70" s="136"/>
      <c r="QLG70" s="136"/>
      <c r="QLH70" s="136"/>
      <c r="QLI70" s="136"/>
      <c r="QLJ70" s="136"/>
      <c r="QLK70" s="136"/>
      <c r="QLL70" s="136"/>
      <c r="QLM70" s="136"/>
      <c r="QLN70" s="136"/>
      <c r="QLO70" s="136"/>
      <c r="QLP70" s="136"/>
      <c r="QLQ70" s="136"/>
      <c r="QLR70" s="136"/>
      <c r="QLS70" s="136"/>
      <c r="QLT70" s="136"/>
      <c r="QLU70" s="136"/>
      <c r="QLV70" s="136"/>
      <c r="QLW70" s="136"/>
      <c r="QLX70" s="136"/>
      <c r="QLY70" s="136"/>
      <c r="QLZ70" s="136"/>
      <c r="QMA70" s="136"/>
      <c r="QMB70" s="136"/>
      <c r="QMC70" s="136"/>
      <c r="QMD70" s="136"/>
      <c r="QME70" s="136"/>
      <c r="QMF70" s="136"/>
      <c r="QMG70" s="136"/>
      <c r="QMH70" s="136"/>
      <c r="QMI70" s="136"/>
      <c r="QMJ70" s="136"/>
      <c r="QMK70" s="136"/>
      <c r="QML70" s="136"/>
      <c r="QMM70" s="136"/>
      <c r="QMN70" s="136"/>
      <c r="QMO70" s="136"/>
      <c r="QMP70" s="136"/>
      <c r="QMQ70" s="136"/>
      <c r="QMR70" s="136"/>
      <c r="QMS70" s="136"/>
      <c r="QMT70" s="136"/>
      <c r="QMU70" s="136"/>
      <c r="QMV70" s="136"/>
      <c r="QMW70" s="136"/>
      <c r="QMX70" s="136"/>
      <c r="QMY70" s="136"/>
      <c r="QMZ70" s="136"/>
      <c r="QNA70" s="136"/>
      <c r="QNB70" s="136"/>
      <c r="QNC70" s="136"/>
      <c r="QND70" s="136"/>
      <c r="QNE70" s="136"/>
      <c r="QNF70" s="136"/>
      <c r="QNG70" s="136"/>
      <c r="QNH70" s="136"/>
      <c r="QNI70" s="136"/>
      <c r="QNJ70" s="136"/>
      <c r="QNK70" s="136"/>
      <c r="QNL70" s="136"/>
      <c r="QNM70" s="136"/>
      <c r="QNN70" s="136"/>
      <c r="QNO70" s="136"/>
      <c r="QNP70" s="136"/>
      <c r="QNQ70" s="136"/>
      <c r="QNR70" s="136"/>
      <c r="QNS70" s="136"/>
      <c r="QNT70" s="136"/>
      <c r="QNU70" s="136"/>
      <c r="QNV70" s="136"/>
      <c r="QNW70" s="136"/>
      <c r="QNX70" s="136"/>
      <c r="QNY70" s="136"/>
      <c r="QNZ70" s="136"/>
      <c r="QOA70" s="136"/>
      <c r="QOB70" s="136"/>
      <c r="QOC70" s="136"/>
      <c r="QOD70" s="136"/>
      <c r="QOE70" s="136"/>
      <c r="QOF70" s="136"/>
      <c r="QOG70" s="136"/>
      <c r="QOH70" s="136"/>
      <c r="QOI70" s="136"/>
      <c r="QOJ70" s="136"/>
      <c r="QOK70" s="136"/>
      <c r="QOL70" s="136"/>
      <c r="QOM70" s="136"/>
      <c r="QON70" s="136"/>
      <c r="QOO70" s="136"/>
      <c r="QOP70" s="136"/>
      <c r="QOQ70" s="136"/>
      <c r="QOR70" s="136"/>
      <c r="QOS70" s="136"/>
      <c r="QOT70" s="136"/>
      <c r="QOU70" s="136"/>
      <c r="QOV70" s="136"/>
      <c r="QOW70" s="136"/>
      <c r="QOX70" s="136"/>
      <c r="QOY70" s="136"/>
      <c r="QOZ70" s="136"/>
      <c r="QPA70" s="136"/>
      <c r="QPB70" s="136"/>
      <c r="QPC70" s="136"/>
      <c r="QPD70" s="136"/>
      <c r="QPE70" s="136"/>
      <c r="QPF70" s="136"/>
      <c r="QPG70" s="136"/>
      <c r="QPH70" s="136"/>
      <c r="QPI70" s="136"/>
      <c r="QPJ70" s="136"/>
      <c r="QPK70" s="136"/>
      <c r="QPL70" s="136"/>
      <c r="QPM70" s="136"/>
      <c r="QPN70" s="136"/>
      <c r="QPO70" s="136"/>
      <c r="QPP70" s="136"/>
      <c r="QPQ70" s="136"/>
      <c r="QPR70" s="136"/>
      <c r="QPS70" s="136"/>
      <c r="QPT70" s="136"/>
      <c r="QPU70" s="136"/>
      <c r="QPV70" s="136"/>
      <c r="QPW70" s="136"/>
      <c r="QPX70" s="136"/>
      <c r="QPY70" s="136"/>
      <c r="QPZ70" s="136"/>
      <c r="QQA70" s="136"/>
      <c r="QQB70" s="136"/>
      <c r="QQC70" s="136"/>
      <c r="QQD70" s="136"/>
      <c r="QQE70" s="136"/>
      <c r="QQF70" s="136"/>
      <c r="QQG70" s="136"/>
      <c r="QQH70" s="136"/>
      <c r="QQI70" s="136"/>
      <c r="QQJ70" s="136"/>
      <c r="QQK70" s="136"/>
      <c r="QQL70" s="136"/>
      <c r="QQM70" s="136"/>
      <c r="QQN70" s="136"/>
      <c r="QQO70" s="136"/>
      <c r="QQP70" s="136"/>
      <c r="QQQ70" s="136"/>
      <c r="QQR70" s="136"/>
      <c r="QQS70" s="136"/>
      <c r="QQT70" s="136"/>
      <c r="QQU70" s="136"/>
      <c r="QQV70" s="136"/>
      <c r="QQW70" s="136"/>
      <c r="QQX70" s="136"/>
      <c r="QQY70" s="136"/>
      <c r="QQZ70" s="136"/>
      <c r="QRA70" s="136"/>
      <c r="QRB70" s="136"/>
      <c r="QRC70" s="136"/>
      <c r="QRD70" s="136"/>
      <c r="QRE70" s="136"/>
      <c r="QRF70" s="136"/>
      <c r="QRG70" s="136"/>
      <c r="QRH70" s="136"/>
      <c r="QRI70" s="136"/>
      <c r="QRJ70" s="136"/>
      <c r="QRK70" s="136"/>
      <c r="QRL70" s="136"/>
      <c r="QRM70" s="136"/>
      <c r="QRN70" s="136"/>
      <c r="QRO70" s="136"/>
      <c r="QRP70" s="136"/>
      <c r="QRQ70" s="136"/>
      <c r="QRR70" s="136"/>
      <c r="QRS70" s="136"/>
      <c r="QRT70" s="136"/>
      <c r="QRU70" s="136"/>
      <c r="QRV70" s="136"/>
      <c r="QRW70" s="136"/>
      <c r="QRX70" s="136"/>
      <c r="QRY70" s="136"/>
      <c r="QRZ70" s="136"/>
      <c r="QSA70" s="136"/>
      <c r="QSB70" s="136"/>
      <c r="QSC70" s="136"/>
      <c r="QSD70" s="136"/>
      <c r="QSE70" s="136"/>
      <c r="QSF70" s="136"/>
      <c r="QSG70" s="136"/>
      <c r="QSH70" s="136"/>
      <c r="QSI70" s="136"/>
      <c r="QSJ70" s="136"/>
      <c r="QSK70" s="136"/>
      <c r="QSL70" s="136"/>
      <c r="QSM70" s="136"/>
      <c r="QSN70" s="136"/>
      <c r="QSO70" s="136"/>
      <c r="QSP70" s="136"/>
      <c r="QSQ70" s="136"/>
      <c r="QSR70" s="136"/>
      <c r="QSS70" s="136"/>
      <c r="QST70" s="136"/>
      <c r="QSU70" s="136"/>
      <c r="QSV70" s="136"/>
      <c r="QSW70" s="136"/>
      <c r="QSX70" s="136"/>
      <c r="QSY70" s="136"/>
      <c r="QSZ70" s="136"/>
      <c r="QTA70" s="136"/>
      <c r="QTB70" s="136"/>
      <c r="QTC70" s="136"/>
      <c r="QTD70" s="136"/>
      <c r="QTE70" s="136"/>
      <c r="QTF70" s="136"/>
      <c r="QTG70" s="136"/>
      <c r="QTH70" s="136"/>
      <c r="QTI70" s="136"/>
      <c r="QTJ70" s="136"/>
      <c r="QTK70" s="136"/>
      <c r="QTL70" s="136"/>
      <c r="QTM70" s="136"/>
      <c r="QTN70" s="136"/>
      <c r="QTO70" s="136"/>
      <c r="QTP70" s="136"/>
      <c r="QTQ70" s="136"/>
      <c r="QTR70" s="136"/>
      <c r="QTS70" s="136"/>
      <c r="QTT70" s="136"/>
      <c r="QTU70" s="136"/>
      <c r="QTV70" s="136"/>
      <c r="QTW70" s="136"/>
      <c r="QTX70" s="136"/>
      <c r="QTY70" s="136"/>
      <c r="QTZ70" s="136"/>
      <c r="QUA70" s="136"/>
      <c r="QUB70" s="136"/>
      <c r="QUC70" s="136"/>
      <c r="QUD70" s="136"/>
      <c r="QUE70" s="136"/>
      <c r="QUF70" s="136"/>
      <c r="QUG70" s="136"/>
      <c r="QUH70" s="136"/>
      <c r="QUI70" s="136"/>
      <c r="QUJ70" s="136"/>
      <c r="QUK70" s="136"/>
      <c r="QUL70" s="136"/>
      <c r="QUM70" s="136"/>
      <c r="QUN70" s="136"/>
      <c r="QUO70" s="136"/>
      <c r="QUP70" s="136"/>
      <c r="QUQ70" s="136"/>
      <c r="QUR70" s="136"/>
      <c r="QUS70" s="136"/>
      <c r="QUT70" s="136"/>
      <c r="QUU70" s="136"/>
      <c r="QUV70" s="136"/>
      <c r="QUW70" s="136"/>
      <c r="QUX70" s="136"/>
      <c r="QUY70" s="136"/>
      <c r="QUZ70" s="136"/>
      <c r="QVA70" s="136"/>
      <c r="QVB70" s="136"/>
      <c r="QVC70" s="136"/>
      <c r="QVD70" s="136"/>
      <c r="QVE70" s="136"/>
      <c r="QVF70" s="136"/>
      <c r="QVG70" s="136"/>
      <c r="QVH70" s="136"/>
      <c r="QVI70" s="136"/>
      <c r="QVJ70" s="136"/>
      <c r="QVK70" s="136"/>
      <c r="QVL70" s="136"/>
      <c r="QVM70" s="136"/>
      <c r="QVN70" s="136"/>
      <c r="QVO70" s="136"/>
      <c r="QVP70" s="136"/>
      <c r="QVQ70" s="136"/>
      <c r="QVR70" s="136"/>
      <c r="QVS70" s="136"/>
      <c r="QVT70" s="136"/>
      <c r="QVU70" s="136"/>
      <c r="QVV70" s="136"/>
      <c r="QVW70" s="136"/>
      <c r="QVX70" s="136"/>
      <c r="QVY70" s="136"/>
      <c r="QVZ70" s="136"/>
      <c r="QWA70" s="136"/>
      <c r="QWB70" s="136"/>
      <c r="QWC70" s="136"/>
      <c r="QWD70" s="136"/>
      <c r="QWE70" s="136"/>
      <c r="QWF70" s="136"/>
      <c r="QWG70" s="136"/>
      <c r="QWH70" s="136"/>
      <c r="QWI70" s="136"/>
      <c r="QWJ70" s="136"/>
      <c r="QWK70" s="136"/>
      <c r="QWL70" s="136"/>
      <c r="QWM70" s="136"/>
      <c r="QWN70" s="136"/>
      <c r="QWO70" s="136"/>
      <c r="QWP70" s="136"/>
      <c r="QWQ70" s="136"/>
      <c r="QWR70" s="136"/>
      <c r="QWS70" s="136"/>
      <c r="QWT70" s="136"/>
      <c r="QWU70" s="136"/>
      <c r="QWV70" s="136"/>
      <c r="QWW70" s="136"/>
      <c r="QWX70" s="136"/>
      <c r="QWY70" s="136"/>
      <c r="QWZ70" s="136"/>
      <c r="QXA70" s="136"/>
      <c r="QXB70" s="136"/>
      <c r="QXC70" s="136"/>
      <c r="QXD70" s="136"/>
      <c r="QXE70" s="136"/>
      <c r="QXF70" s="136"/>
      <c r="QXG70" s="136"/>
      <c r="QXH70" s="136"/>
      <c r="QXI70" s="136"/>
      <c r="QXJ70" s="136"/>
      <c r="QXK70" s="136"/>
      <c r="QXL70" s="136"/>
      <c r="QXM70" s="136"/>
      <c r="QXN70" s="136"/>
      <c r="QXO70" s="136"/>
      <c r="QXP70" s="136"/>
      <c r="QXQ70" s="136"/>
      <c r="QXR70" s="136"/>
      <c r="QXS70" s="136"/>
      <c r="QXT70" s="136"/>
      <c r="QXU70" s="136"/>
      <c r="QXV70" s="136"/>
      <c r="QXW70" s="136"/>
      <c r="QXX70" s="136"/>
      <c r="QXY70" s="136"/>
      <c r="QXZ70" s="136"/>
      <c r="QYA70" s="136"/>
      <c r="QYB70" s="136"/>
      <c r="QYC70" s="136"/>
      <c r="QYD70" s="136"/>
      <c r="QYE70" s="136"/>
      <c r="QYF70" s="136"/>
      <c r="QYG70" s="136"/>
      <c r="QYH70" s="136"/>
      <c r="QYI70" s="136"/>
      <c r="QYJ70" s="136"/>
      <c r="QYK70" s="136"/>
      <c r="QYL70" s="136"/>
      <c r="QYM70" s="136"/>
      <c r="QYN70" s="136"/>
      <c r="QYO70" s="136"/>
      <c r="QYP70" s="136"/>
      <c r="QYQ70" s="136"/>
      <c r="QYR70" s="136"/>
      <c r="QYS70" s="136"/>
      <c r="QYT70" s="136"/>
      <c r="QYU70" s="136"/>
      <c r="QYV70" s="136"/>
      <c r="QYW70" s="136"/>
      <c r="QYX70" s="136"/>
      <c r="QYY70" s="136"/>
      <c r="QYZ70" s="136"/>
      <c r="QZA70" s="136"/>
      <c r="QZB70" s="136"/>
      <c r="QZC70" s="136"/>
      <c r="QZD70" s="136"/>
      <c r="QZE70" s="136"/>
      <c r="QZF70" s="136"/>
      <c r="QZG70" s="136"/>
      <c r="QZH70" s="136"/>
      <c r="QZI70" s="136"/>
      <c r="QZJ70" s="136"/>
      <c r="QZK70" s="136"/>
      <c r="QZL70" s="136"/>
      <c r="QZM70" s="136"/>
      <c r="QZN70" s="136"/>
      <c r="QZO70" s="136"/>
      <c r="QZP70" s="136"/>
      <c r="QZQ70" s="136"/>
      <c r="QZR70" s="136"/>
      <c r="QZS70" s="136"/>
      <c r="QZT70" s="136"/>
      <c r="QZU70" s="136"/>
      <c r="QZV70" s="136"/>
      <c r="QZW70" s="136"/>
      <c r="QZX70" s="136"/>
      <c r="QZY70" s="136"/>
      <c r="QZZ70" s="136"/>
      <c r="RAA70" s="136"/>
      <c r="RAB70" s="136"/>
      <c r="RAC70" s="136"/>
      <c r="RAD70" s="136"/>
      <c r="RAE70" s="136"/>
      <c r="RAF70" s="136"/>
      <c r="RAG70" s="136"/>
      <c r="RAH70" s="136"/>
      <c r="RAI70" s="136"/>
      <c r="RAJ70" s="136"/>
      <c r="RAK70" s="136"/>
      <c r="RAL70" s="136"/>
      <c r="RAM70" s="136"/>
      <c r="RAN70" s="136"/>
      <c r="RAO70" s="136"/>
      <c r="RAP70" s="136"/>
      <c r="RAQ70" s="136"/>
      <c r="RAR70" s="136"/>
      <c r="RAS70" s="136"/>
      <c r="RAT70" s="136"/>
      <c r="RAU70" s="136"/>
      <c r="RAV70" s="136"/>
      <c r="RAW70" s="136"/>
      <c r="RAX70" s="136"/>
      <c r="RAY70" s="136"/>
      <c r="RAZ70" s="136"/>
      <c r="RBA70" s="136"/>
      <c r="RBB70" s="136"/>
      <c r="RBC70" s="136"/>
      <c r="RBD70" s="136"/>
      <c r="RBE70" s="136"/>
      <c r="RBF70" s="136"/>
      <c r="RBG70" s="136"/>
      <c r="RBH70" s="136"/>
      <c r="RBI70" s="136"/>
      <c r="RBJ70" s="136"/>
      <c r="RBK70" s="136"/>
      <c r="RBL70" s="136"/>
      <c r="RBM70" s="136"/>
      <c r="RBN70" s="136"/>
      <c r="RBO70" s="136"/>
      <c r="RBP70" s="136"/>
      <c r="RBQ70" s="136"/>
      <c r="RBR70" s="136"/>
      <c r="RBS70" s="136"/>
      <c r="RBT70" s="136"/>
      <c r="RBU70" s="136"/>
      <c r="RBV70" s="136"/>
      <c r="RBW70" s="136"/>
      <c r="RBX70" s="136"/>
      <c r="RBY70" s="136"/>
      <c r="RBZ70" s="136"/>
      <c r="RCA70" s="136"/>
      <c r="RCB70" s="136"/>
      <c r="RCC70" s="136"/>
      <c r="RCD70" s="136"/>
      <c r="RCE70" s="136"/>
      <c r="RCF70" s="136"/>
      <c r="RCG70" s="136"/>
      <c r="RCH70" s="136"/>
      <c r="RCI70" s="136"/>
      <c r="RCJ70" s="136"/>
      <c r="RCK70" s="136"/>
      <c r="RCL70" s="136"/>
      <c r="RCM70" s="136"/>
      <c r="RCN70" s="136"/>
      <c r="RCO70" s="136"/>
      <c r="RCP70" s="136"/>
      <c r="RCQ70" s="136"/>
      <c r="RCR70" s="136"/>
      <c r="RCS70" s="136"/>
      <c r="RCT70" s="136"/>
      <c r="RCU70" s="136"/>
      <c r="RCV70" s="136"/>
      <c r="RCW70" s="136"/>
      <c r="RCX70" s="136"/>
      <c r="RCY70" s="136"/>
      <c r="RCZ70" s="136"/>
      <c r="RDA70" s="136"/>
      <c r="RDB70" s="136"/>
      <c r="RDC70" s="136"/>
      <c r="RDD70" s="136"/>
      <c r="RDE70" s="136"/>
      <c r="RDF70" s="136"/>
      <c r="RDG70" s="136"/>
      <c r="RDH70" s="136"/>
      <c r="RDI70" s="136"/>
      <c r="RDJ70" s="136"/>
      <c r="RDK70" s="136"/>
      <c r="RDL70" s="136"/>
      <c r="RDM70" s="136"/>
      <c r="RDN70" s="136"/>
      <c r="RDO70" s="136"/>
      <c r="RDP70" s="136"/>
      <c r="RDQ70" s="136"/>
      <c r="RDR70" s="136"/>
      <c r="RDS70" s="136"/>
      <c r="RDT70" s="136"/>
      <c r="RDU70" s="136"/>
      <c r="RDV70" s="136"/>
      <c r="RDW70" s="136"/>
      <c r="RDX70" s="136"/>
      <c r="RDY70" s="136"/>
      <c r="RDZ70" s="136"/>
      <c r="REA70" s="136"/>
      <c r="REB70" s="136"/>
      <c r="REC70" s="136"/>
      <c r="RED70" s="136"/>
      <c r="REE70" s="136"/>
      <c r="REF70" s="136"/>
      <c r="REG70" s="136"/>
      <c r="REH70" s="136"/>
      <c r="REI70" s="136"/>
      <c r="REJ70" s="136"/>
      <c r="REK70" s="136"/>
      <c r="REL70" s="136"/>
      <c r="REM70" s="136"/>
      <c r="REN70" s="136"/>
      <c r="REO70" s="136"/>
      <c r="REP70" s="136"/>
      <c r="REQ70" s="136"/>
      <c r="RER70" s="136"/>
      <c r="RES70" s="136"/>
      <c r="RET70" s="136"/>
      <c r="REU70" s="136"/>
      <c r="REV70" s="136"/>
      <c r="REW70" s="136"/>
      <c r="REX70" s="136"/>
      <c r="REY70" s="136"/>
      <c r="REZ70" s="136"/>
      <c r="RFA70" s="136"/>
      <c r="RFB70" s="136"/>
      <c r="RFC70" s="136"/>
      <c r="RFD70" s="136"/>
      <c r="RFE70" s="136"/>
      <c r="RFF70" s="136"/>
      <c r="RFG70" s="136"/>
      <c r="RFH70" s="136"/>
      <c r="RFI70" s="136"/>
      <c r="RFJ70" s="136"/>
      <c r="RFK70" s="136"/>
      <c r="RFL70" s="136"/>
      <c r="RFM70" s="136"/>
      <c r="RFN70" s="136"/>
      <c r="RFO70" s="136"/>
      <c r="RFP70" s="136"/>
      <c r="RFQ70" s="136"/>
      <c r="RFR70" s="136"/>
      <c r="RFS70" s="136"/>
      <c r="RFT70" s="136"/>
      <c r="RFU70" s="136"/>
      <c r="RFV70" s="136"/>
      <c r="RFW70" s="136"/>
      <c r="RFX70" s="136"/>
      <c r="RFY70" s="136"/>
      <c r="RFZ70" s="136"/>
      <c r="RGA70" s="136"/>
      <c r="RGB70" s="136"/>
      <c r="RGC70" s="136"/>
      <c r="RGD70" s="136"/>
      <c r="RGE70" s="136"/>
      <c r="RGF70" s="136"/>
      <c r="RGG70" s="136"/>
      <c r="RGH70" s="136"/>
      <c r="RGI70" s="136"/>
      <c r="RGJ70" s="136"/>
      <c r="RGK70" s="136"/>
      <c r="RGL70" s="136"/>
      <c r="RGM70" s="136"/>
      <c r="RGN70" s="136"/>
      <c r="RGO70" s="136"/>
      <c r="RGP70" s="136"/>
      <c r="RGQ70" s="136"/>
      <c r="RGR70" s="136"/>
      <c r="RGS70" s="136"/>
      <c r="RGT70" s="136"/>
      <c r="RGU70" s="136"/>
      <c r="RGV70" s="136"/>
      <c r="RGW70" s="136"/>
      <c r="RGX70" s="136"/>
      <c r="RGY70" s="136"/>
      <c r="RGZ70" s="136"/>
      <c r="RHA70" s="136"/>
      <c r="RHB70" s="136"/>
      <c r="RHC70" s="136"/>
      <c r="RHD70" s="136"/>
      <c r="RHE70" s="136"/>
      <c r="RHF70" s="136"/>
      <c r="RHG70" s="136"/>
      <c r="RHH70" s="136"/>
      <c r="RHI70" s="136"/>
      <c r="RHJ70" s="136"/>
      <c r="RHK70" s="136"/>
      <c r="RHL70" s="136"/>
      <c r="RHM70" s="136"/>
      <c r="RHN70" s="136"/>
      <c r="RHO70" s="136"/>
      <c r="RHP70" s="136"/>
      <c r="RHQ70" s="136"/>
      <c r="RHR70" s="136"/>
      <c r="RHS70" s="136"/>
      <c r="RHT70" s="136"/>
      <c r="RHU70" s="136"/>
      <c r="RHV70" s="136"/>
      <c r="RHW70" s="136"/>
      <c r="RHX70" s="136"/>
      <c r="RHY70" s="136"/>
      <c r="RHZ70" s="136"/>
      <c r="RIA70" s="136"/>
      <c r="RIB70" s="136"/>
      <c r="RIC70" s="136"/>
      <c r="RID70" s="136"/>
      <c r="RIE70" s="136"/>
      <c r="RIF70" s="136"/>
      <c r="RIG70" s="136"/>
      <c r="RIH70" s="136"/>
      <c r="RII70" s="136"/>
      <c r="RIJ70" s="136"/>
      <c r="RIK70" s="136"/>
      <c r="RIL70" s="136"/>
      <c r="RIM70" s="136"/>
      <c r="RIN70" s="136"/>
      <c r="RIO70" s="136"/>
      <c r="RIP70" s="136"/>
      <c r="RIQ70" s="136"/>
      <c r="RIR70" s="136"/>
      <c r="RIS70" s="136"/>
      <c r="RIT70" s="136"/>
      <c r="RIU70" s="136"/>
      <c r="RIV70" s="136"/>
      <c r="RIW70" s="136"/>
      <c r="RIX70" s="136"/>
      <c r="RIY70" s="136"/>
      <c r="RIZ70" s="136"/>
      <c r="RJA70" s="136"/>
      <c r="RJB70" s="136"/>
      <c r="RJC70" s="136"/>
      <c r="RJD70" s="136"/>
      <c r="RJE70" s="136"/>
      <c r="RJF70" s="136"/>
      <c r="RJG70" s="136"/>
      <c r="RJH70" s="136"/>
      <c r="RJI70" s="136"/>
      <c r="RJJ70" s="136"/>
      <c r="RJK70" s="136"/>
      <c r="RJL70" s="136"/>
      <c r="RJM70" s="136"/>
      <c r="RJN70" s="136"/>
      <c r="RJO70" s="136"/>
      <c r="RJP70" s="136"/>
      <c r="RJQ70" s="136"/>
      <c r="RJR70" s="136"/>
      <c r="RJS70" s="136"/>
      <c r="RJT70" s="136"/>
      <c r="RJU70" s="136"/>
      <c r="RJV70" s="136"/>
      <c r="RJW70" s="136"/>
      <c r="RJX70" s="136"/>
      <c r="RJY70" s="136"/>
      <c r="RJZ70" s="136"/>
      <c r="RKA70" s="136"/>
      <c r="RKB70" s="136"/>
      <c r="RKC70" s="136"/>
      <c r="RKD70" s="136"/>
      <c r="RKE70" s="136"/>
      <c r="RKF70" s="136"/>
      <c r="RKG70" s="136"/>
      <c r="RKH70" s="136"/>
      <c r="RKI70" s="136"/>
      <c r="RKJ70" s="136"/>
      <c r="RKK70" s="136"/>
      <c r="RKL70" s="136"/>
      <c r="RKM70" s="136"/>
      <c r="RKN70" s="136"/>
      <c r="RKO70" s="136"/>
      <c r="RKP70" s="136"/>
      <c r="RKQ70" s="136"/>
      <c r="RKR70" s="136"/>
      <c r="RKS70" s="136"/>
      <c r="RKT70" s="136"/>
      <c r="RKU70" s="136"/>
      <c r="RKV70" s="136"/>
      <c r="RKW70" s="136"/>
      <c r="RKX70" s="136"/>
      <c r="RKY70" s="136"/>
      <c r="RKZ70" s="136"/>
      <c r="RLA70" s="136"/>
      <c r="RLB70" s="136"/>
      <c r="RLC70" s="136"/>
      <c r="RLD70" s="136"/>
      <c r="RLE70" s="136"/>
      <c r="RLF70" s="136"/>
      <c r="RLG70" s="136"/>
      <c r="RLH70" s="136"/>
      <c r="RLI70" s="136"/>
      <c r="RLJ70" s="136"/>
      <c r="RLK70" s="136"/>
      <c r="RLL70" s="136"/>
      <c r="RLM70" s="136"/>
      <c r="RLN70" s="136"/>
      <c r="RLO70" s="136"/>
      <c r="RLP70" s="136"/>
      <c r="RLQ70" s="136"/>
      <c r="RLR70" s="136"/>
      <c r="RLS70" s="136"/>
      <c r="RLT70" s="136"/>
      <c r="RLU70" s="136"/>
      <c r="RLV70" s="136"/>
      <c r="RLW70" s="136"/>
      <c r="RLX70" s="136"/>
      <c r="RLY70" s="136"/>
      <c r="RLZ70" s="136"/>
      <c r="RMA70" s="136"/>
      <c r="RMB70" s="136"/>
      <c r="RMC70" s="136"/>
      <c r="RMD70" s="136"/>
      <c r="RME70" s="136"/>
      <c r="RMF70" s="136"/>
      <c r="RMG70" s="136"/>
      <c r="RMH70" s="136"/>
      <c r="RMI70" s="136"/>
      <c r="RMJ70" s="136"/>
      <c r="RMK70" s="136"/>
      <c r="RML70" s="136"/>
      <c r="RMM70" s="136"/>
      <c r="RMN70" s="136"/>
      <c r="RMO70" s="136"/>
      <c r="RMP70" s="136"/>
      <c r="RMQ70" s="136"/>
      <c r="RMR70" s="136"/>
      <c r="RMS70" s="136"/>
      <c r="RMT70" s="136"/>
      <c r="RMU70" s="136"/>
      <c r="RMV70" s="136"/>
      <c r="RMW70" s="136"/>
      <c r="RMX70" s="136"/>
      <c r="RMY70" s="136"/>
      <c r="RMZ70" s="136"/>
      <c r="RNA70" s="136"/>
      <c r="RNB70" s="136"/>
      <c r="RNC70" s="136"/>
      <c r="RND70" s="136"/>
      <c r="RNE70" s="136"/>
      <c r="RNF70" s="136"/>
      <c r="RNG70" s="136"/>
      <c r="RNH70" s="136"/>
      <c r="RNI70" s="136"/>
      <c r="RNJ70" s="136"/>
      <c r="RNK70" s="136"/>
      <c r="RNL70" s="136"/>
      <c r="RNM70" s="136"/>
      <c r="RNN70" s="136"/>
      <c r="RNO70" s="136"/>
      <c r="RNP70" s="136"/>
      <c r="RNQ70" s="136"/>
      <c r="RNR70" s="136"/>
      <c r="RNS70" s="136"/>
      <c r="RNT70" s="136"/>
      <c r="RNU70" s="136"/>
      <c r="RNV70" s="136"/>
      <c r="RNW70" s="136"/>
      <c r="RNX70" s="136"/>
      <c r="RNY70" s="136"/>
      <c r="RNZ70" s="136"/>
      <c r="ROA70" s="136"/>
      <c r="ROB70" s="136"/>
      <c r="ROC70" s="136"/>
      <c r="ROD70" s="136"/>
      <c r="ROE70" s="136"/>
      <c r="ROF70" s="136"/>
      <c r="ROG70" s="136"/>
      <c r="ROH70" s="136"/>
      <c r="ROI70" s="136"/>
      <c r="ROJ70" s="136"/>
      <c r="ROK70" s="136"/>
      <c r="ROL70" s="136"/>
      <c r="ROM70" s="136"/>
      <c r="RON70" s="136"/>
      <c r="ROO70" s="136"/>
      <c r="ROP70" s="136"/>
      <c r="ROQ70" s="136"/>
      <c r="ROR70" s="136"/>
      <c r="ROS70" s="136"/>
      <c r="ROT70" s="136"/>
      <c r="ROU70" s="136"/>
      <c r="ROV70" s="136"/>
      <c r="ROW70" s="136"/>
      <c r="ROX70" s="136"/>
      <c r="ROY70" s="136"/>
      <c r="ROZ70" s="136"/>
      <c r="RPA70" s="136"/>
      <c r="RPB70" s="136"/>
      <c r="RPC70" s="136"/>
      <c r="RPD70" s="136"/>
      <c r="RPE70" s="136"/>
      <c r="RPF70" s="136"/>
      <c r="RPG70" s="136"/>
      <c r="RPH70" s="136"/>
      <c r="RPI70" s="136"/>
      <c r="RPJ70" s="136"/>
      <c r="RPK70" s="136"/>
      <c r="RPL70" s="136"/>
      <c r="RPM70" s="136"/>
      <c r="RPN70" s="136"/>
      <c r="RPO70" s="136"/>
      <c r="RPP70" s="136"/>
      <c r="RPQ70" s="136"/>
      <c r="RPR70" s="136"/>
      <c r="RPS70" s="136"/>
      <c r="RPT70" s="136"/>
      <c r="RPU70" s="136"/>
      <c r="RPV70" s="136"/>
      <c r="RPW70" s="136"/>
      <c r="RPX70" s="136"/>
      <c r="RPY70" s="136"/>
      <c r="RPZ70" s="136"/>
      <c r="RQA70" s="136"/>
      <c r="RQB70" s="136"/>
      <c r="RQC70" s="136"/>
      <c r="RQD70" s="136"/>
      <c r="RQE70" s="136"/>
      <c r="RQF70" s="136"/>
      <c r="RQG70" s="136"/>
      <c r="RQH70" s="136"/>
      <c r="RQI70" s="136"/>
      <c r="RQJ70" s="136"/>
      <c r="RQK70" s="136"/>
      <c r="RQL70" s="136"/>
      <c r="RQM70" s="136"/>
      <c r="RQN70" s="136"/>
      <c r="RQO70" s="136"/>
      <c r="RQP70" s="136"/>
      <c r="RQQ70" s="136"/>
      <c r="RQR70" s="136"/>
      <c r="RQS70" s="136"/>
      <c r="RQT70" s="136"/>
      <c r="RQU70" s="136"/>
      <c r="RQV70" s="136"/>
      <c r="RQW70" s="136"/>
      <c r="RQX70" s="136"/>
      <c r="RQY70" s="136"/>
      <c r="RQZ70" s="136"/>
      <c r="RRA70" s="136"/>
      <c r="RRB70" s="136"/>
      <c r="RRC70" s="136"/>
      <c r="RRD70" s="136"/>
      <c r="RRE70" s="136"/>
      <c r="RRF70" s="136"/>
      <c r="RRG70" s="136"/>
      <c r="RRH70" s="136"/>
      <c r="RRI70" s="136"/>
      <c r="RRJ70" s="136"/>
      <c r="RRK70" s="136"/>
      <c r="RRL70" s="136"/>
      <c r="RRM70" s="136"/>
      <c r="RRN70" s="136"/>
      <c r="RRO70" s="136"/>
      <c r="RRP70" s="136"/>
      <c r="RRQ70" s="136"/>
      <c r="RRR70" s="136"/>
      <c r="RRS70" s="136"/>
      <c r="RRT70" s="136"/>
      <c r="RRU70" s="136"/>
      <c r="RRV70" s="136"/>
      <c r="RRW70" s="136"/>
      <c r="RRX70" s="136"/>
      <c r="RRY70" s="136"/>
      <c r="RRZ70" s="136"/>
      <c r="RSA70" s="136"/>
      <c r="RSB70" s="136"/>
      <c r="RSC70" s="136"/>
      <c r="RSD70" s="136"/>
      <c r="RSE70" s="136"/>
      <c r="RSF70" s="136"/>
      <c r="RSG70" s="136"/>
      <c r="RSH70" s="136"/>
      <c r="RSI70" s="136"/>
      <c r="RSJ70" s="136"/>
      <c r="RSK70" s="136"/>
      <c r="RSL70" s="136"/>
      <c r="RSM70" s="136"/>
      <c r="RSN70" s="136"/>
      <c r="RSO70" s="136"/>
      <c r="RSP70" s="136"/>
      <c r="RSQ70" s="136"/>
      <c r="RSR70" s="136"/>
      <c r="RSS70" s="136"/>
      <c r="RST70" s="136"/>
      <c r="RSU70" s="136"/>
      <c r="RSV70" s="136"/>
      <c r="RSW70" s="136"/>
      <c r="RSX70" s="136"/>
      <c r="RSY70" s="136"/>
      <c r="RSZ70" s="136"/>
      <c r="RTA70" s="136"/>
      <c r="RTB70" s="136"/>
      <c r="RTC70" s="136"/>
      <c r="RTD70" s="136"/>
      <c r="RTE70" s="136"/>
      <c r="RTF70" s="136"/>
      <c r="RTG70" s="136"/>
      <c r="RTH70" s="136"/>
      <c r="RTI70" s="136"/>
      <c r="RTJ70" s="136"/>
      <c r="RTK70" s="136"/>
      <c r="RTL70" s="136"/>
      <c r="RTM70" s="136"/>
      <c r="RTN70" s="136"/>
      <c r="RTO70" s="136"/>
      <c r="RTP70" s="136"/>
      <c r="RTQ70" s="136"/>
      <c r="RTR70" s="136"/>
      <c r="RTS70" s="136"/>
      <c r="RTT70" s="136"/>
      <c r="RTU70" s="136"/>
      <c r="RTV70" s="136"/>
      <c r="RTW70" s="136"/>
      <c r="RTX70" s="136"/>
      <c r="RTY70" s="136"/>
      <c r="RTZ70" s="136"/>
      <c r="RUA70" s="136"/>
      <c r="RUB70" s="136"/>
      <c r="RUC70" s="136"/>
      <c r="RUD70" s="136"/>
      <c r="RUE70" s="136"/>
      <c r="RUF70" s="136"/>
      <c r="RUG70" s="136"/>
      <c r="RUH70" s="136"/>
      <c r="RUI70" s="136"/>
      <c r="RUJ70" s="136"/>
      <c r="RUK70" s="136"/>
      <c r="RUL70" s="136"/>
      <c r="RUM70" s="136"/>
      <c r="RUN70" s="136"/>
      <c r="RUO70" s="136"/>
      <c r="RUP70" s="136"/>
      <c r="RUQ70" s="136"/>
      <c r="RUR70" s="136"/>
      <c r="RUS70" s="136"/>
      <c r="RUT70" s="136"/>
      <c r="RUU70" s="136"/>
      <c r="RUV70" s="136"/>
      <c r="RUW70" s="136"/>
      <c r="RUX70" s="136"/>
      <c r="RUY70" s="136"/>
      <c r="RUZ70" s="136"/>
      <c r="RVA70" s="136"/>
      <c r="RVB70" s="136"/>
      <c r="RVC70" s="136"/>
      <c r="RVD70" s="136"/>
      <c r="RVE70" s="136"/>
      <c r="RVF70" s="136"/>
      <c r="RVG70" s="136"/>
      <c r="RVH70" s="136"/>
      <c r="RVI70" s="136"/>
      <c r="RVJ70" s="136"/>
      <c r="RVK70" s="136"/>
      <c r="RVL70" s="136"/>
      <c r="RVM70" s="136"/>
      <c r="RVN70" s="136"/>
      <c r="RVO70" s="136"/>
      <c r="RVP70" s="136"/>
      <c r="RVQ70" s="136"/>
      <c r="RVR70" s="136"/>
      <c r="RVS70" s="136"/>
      <c r="RVT70" s="136"/>
      <c r="RVU70" s="136"/>
      <c r="RVV70" s="136"/>
      <c r="RVW70" s="136"/>
      <c r="RVX70" s="136"/>
      <c r="RVY70" s="136"/>
      <c r="RVZ70" s="136"/>
      <c r="RWA70" s="136"/>
      <c r="RWB70" s="136"/>
      <c r="RWC70" s="136"/>
      <c r="RWD70" s="136"/>
      <c r="RWE70" s="136"/>
      <c r="RWF70" s="136"/>
      <c r="RWG70" s="136"/>
      <c r="RWH70" s="136"/>
      <c r="RWI70" s="136"/>
      <c r="RWJ70" s="136"/>
      <c r="RWK70" s="136"/>
      <c r="RWL70" s="136"/>
      <c r="RWM70" s="136"/>
      <c r="RWN70" s="136"/>
      <c r="RWO70" s="136"/>
      <c r="RWP70" s="136"/>
      <c r="RWQ70" s="136"/>
      <c r="RWR70" s="136"/>
      <c r="RWS70" s="136"/>
      <c r="RWT70" s="136"/>
      <c r="RWU70" s="136"/>
      <c r="RWV70" s="136"/>
      <c r="RWW70" s="136"/>
      <c r="RWX70" s="136"/>
      <c r="RWY70" s="136"/>
      <c r="RWZ70" s="136"/>
      <c r="RXA70" s="136"/>
      <c r="RXB70" s="136"/>
      <c r="RXC70" s="136"/>
      <c r="RXD70" s="136"/>
      <c r="RXE70" s="136"/>
      <c r="RXF70" s="136"/>
      <c r="RXG70" s="136"/>
      <c r="RXH70" s="136"/>
      <c r="RXI70" s="136"/>
      <c r="RXJ70" s="136"/>
      <c r="RXK70" s="136"/>
      <c r="RXL70" s="136"/>
      <c r="RXM70" s="136"/>
      <c r="RXN70" s="136"/>
      <c r="RXO70" s="136"/>
      <c r="RXP70" s="136"/>
      <c r="RXQ70" s="136"/>
      <c r="RXR70" s="136"/>
      <c r="RXS70" s="136"/>
      <c r="RXT70" s="136"/>
      <c r="RXU70" s="136"/>
      <c r="RXV70" s="136"/>
      <c r="RXW70" s="136"/>
      <c r="RXX70" s="136"/>
      <c r="RXY70" s="136"/>
      <c r="RXZ70" s="136"/>
      <c r="RYA70" s="136"/>
      <c r="RYB70" s="136"/>
      <c r="RYC70" s="136"/>
      <c r="RYD70" s="136"/>
      <c r="RYE70" s="136"/>
      <c r="RYF70" s="136"/>
      <c r="RYG70" s="136"/>
      <c r="RYH70" s="136"/>
      <c r="RYI70" s="136"/>
      <c r="RYJ70" s="136"/>
      <c r="RYK70" s="136"/>
      <c r="RYL70" s="136"/>
      <c r="RYM70" s="136"/>
      <c r="RYN70" s="136"/>
      <c r="RYO70" s="136"/>
      <c r="RYP70" s="136"/>
      <c r="RYQ70" s="136"/>
      <c r="RYR70" s="136"/>
      <c r="RYS70" s="136"/>
      <c r="RYT70" s="136"/>
      <c r="RYU70" s="136"/>
      <c r="RYV70" s="136"/>
      <c r="RYW70" s="136"/>
      <c r="RYX70" s="136"/>
      <c r="RYY70" s="136"/>
      <c r="RYZ70" s="136"/>
      <c r="RZA70" s="136"/>
      <c r="RZB70" s="136"/>
      <c r="RZC70" s="136"/>
      <c r="RZD70" s="136"/>
      <c r="RZE70" s="136"/>
      <c r="RZF70" s="136"/>
      <c r="RZG70" s="136"/>
      <c r="RZH70" s="136"/>
      <c r="RZI70" s="136"/>
      <c r="RZJ70" s="136"/>
      <c r="RZK70" s="136"/>
      <c r="RZL70" s="136"/>
      <c r="RZM70" s="136"/>
      <c r="RZN70" s="136"/>
      <c r="RZO70" s="136"/>
      <c r="RZP70" s="136"/>
      <c r="RZQ70" s="136"/>
      <c r="RZR70" s="136"/>
      <c r="RZS70" s="136"/>
      <c r="RZT70" s="136"/>
      <c r="RZU70" s="136"/>
      <c r="RZV70" s="136"/>
      <c r="RZW70" s="136"/>
      <c r="RZX70" s="136"/>
      <c r="RZY70" s="136"/>
      <c r="RZZ70" s="136"/>
      <c r="SAA70" s="136"/>
      <c r="SAB70" s="136"/>
      <c r="SAC70" s="136"/>
      <c r="SAD70" s="136"/>
      <c r="SAE70" s="136"/>
      <c r="SAF70" s="136"/>
      <c r="SAG70" s="136"/>
      <c r="SAH70" s="136"/>
      <c r="SAI70" s="136"/>
      <c r="SAJ70" s="136"/>
      <c r="SAK70" s="136"/>
      <c r="SAL70" s="136"/>
      <c r="SAM70" s="136"/>
      <c r="SAN70" s="136"/>
      <c r="SAO70" s="136"/>
      <c r="SAP70" s="136"/>
      <c r="SAQ70" s="136"/>
      <c r="SAR70" s="136"/>
      <c r="SAS70" s="136"/>
      <c r="SAT70" s="136"/>
      <c r="SAU70" s="136"/>
      <c r="SAV70" s="136"/>
      <c r="SAW70" s="136"/>
      <c r="SAX70" s="136"/>
      <c r="SAY70" s="136"/>
      <c r="SAZ70" s="136"/>
      <c r="SBA70" s="136"/>
      <c r="SBB70" s="136"/>
      <c r="SBC70" s="136"/>
      <c r="SBD70" s="136"/>
      <c r="SBE70" s="136"/>
      <c r="SBF70" s="136"/>
      <c r="SBG70" s="136"/>
      <c r="SBH70" s="136"/>
      <c r="SBI70" s="136"/>
      <c r="SBJ70" s="136"/>
      <c r="SBK70" s="136"/>
      <c r="SBL70" s="136"/>
      <c r="SBM70" s="136"/>
      <c r="SBN70" s="136"/>
      <c r="SBO70" s="136"/>
      <c r="SBP70" s="136"/>
      <c r="SBQ70" s="136"/>
      <c r="SBR70" s="136"/>
      <c r="SBS70" s="136"/>
      <c r="SBT70" s="136"/>
      <c r="SBU70" s="136"/>
      <c r="SBV70" s="136"/>
      <c r="SBW70" s="136"/>
      <c r="SBX70" s="136"/>
      <c r="SBY70" s="136"/>
      <c r="SBZ70" s="136"/>
      <c r="SCA70" s="136"/>
      <c r="SCB70" s="136"/>
      <c r="SCC70" s="136"/>
      <c r="SCD70" s="136"/>
      <c r="SCE70" s="136"/>
      <c r="SCF70" s="136"/>
      <c r="SCG70" s="136"/>
      <c r="SCH70" s="136"/>
      <c r="SCI70" s="136"/>
      <c r="SCJ70" s="136"/>
      <c r="SCK70" s="136"/>
      <c r="SCL70" s="136"/>
      <c r="SCM70" s="136"/>
      <c r="SCN70" s="136"/>
      <c r="SCO70" s="136"/>
      <c r="SCP70" s="136"/>
      <c r="SCQ70" s="136"/>
      <c r="SCR70" s="136"/>
      <c r="SCS70" s="136"/>
      <c r="SCT70" s="136"/>
      <c r="SCU70" s="136"/>
      <c r="SCV70" s="136"/>
      <c r="SCW70" s="136"/>
      <c r="SCX70" s="136"/>
      <c r="SCY70" s="136"/>
      <c r="SCZ70" s="136"/>
      <c r="SDA70" s="136"/>
      <c r="SDB70" s="136"/>
      <c r="SDC70" s="136"/>
      <c r="SDD70" s="136"/>
      <c r="SDE70" s="136"/>
      <c r="SDF70" s="136"/>
      <c r="SDG70" s="136"/>
      <c r="SDH70" s="136"/>
      <c r="SDI70" s="136"/>
      <c r="SDJ70" s="136"/>
      <c r="SDK70" s="136"/>
      <c r="SDL70" s="136"/>
      <c r="SDM70" s="136"/>
      <c r="SDN70" s="136"/>
      <c r="SDO70" s="136"/>
      <c r="SDP70" s="136"/>
      <c r="SDQ70" s="136"/>
      <c r="SDR70" s="136"/>
      <c r="SDS70" s="136"/>
      <c r="SDT70" s="136"/>
      <c r="SDU70" s="136"/>
      <c r="SDV70" s="136"/>
      <c r="SDW70" s="136"/>
      <c r="SDX70" s="136"/>
      <c r="SDY70" s="136"/>
      <c r="SDZ70" s="136"/>
      <c r="SEA70" s="136"/>
      <c r="SEB70" s="136"/>
      <c r="SEC70" s="136"/>
      <c r="SED70" s="136"/>
      <c r="SEE70" s="136"/>
      <c r="SEF70" s="136"/>
      <c r="SEG70" s="136"/>
      <c r="SEH70" s="136"/>
      <c r="SEI70" s="136"/>
      <c r="SEJ70" s="136"/>
      <c r="SEK70" s="136"/>
      <c r="SEL70" s="136"/>
      <c r="SEM70" s="136"/>
      <c r="SEN70" s="136"/>
      <c r="SEO70" s="136"/>
      <c r="SEP70" s="136"/>
      <c r="SEQ70" s="136"/>
      <c r="SER70" s="136"/>
      <c r="SES70" s="136"/>
      <c r="SET70" s="136"/>
      <c r="SEU70" s="136"/>
      <c r="SEV70" s="136"/>
      <c r="SEW70" s="136"/>
      <c r="SEX70" s="136"/>
      <c r="SEY70" s="136"/>
      <c r="SEZ70" s="136"/>
      <c r="SFA70" s="136"/>
      <c r="SFB70" s="136"/>
      <c r="SFC70" s="136"/>
      <c r="SFD70" s="136"/>
      <c r="SFE70" s="136"/>
      <c r="SFF70" s="136"/>
      <c r="SFG70" s="136"/>
      <c r="SFH70" s="136"/>
      <c r="SFI70" s="136"/>
      <c r="SFJ70" s="136"/>
      <c r="SFK70" s="136"/>
      <c r="SFL70" s="136"/>
      <c r="SFM70" s="136"/>
      <c r="SFN70" s="136"/>
      <c r="SFO70" s="136"/>
      <c r="SFP70" s="136"/>
      <c r="SFQ70" s="136"/>
      <c r="SFR70" s="136"/>
      <c r="SFS70" s="136"/>
      <c r="SFT70" s="136"/>
      <c r="SFU70" s="136"/>
      <c r="SFV70" s="136"/>
      <c r="SFW70" s="136"/>
      <c r="SFX70" s="136"/>
      <c r="SFY70" s="136"/>
      <c r="SFZ70" s="136"/>
      <c r="SGA70" s="136"/>
      <c r="SGB70" s="136"/>
      <c r="SGC70" s="136"/>
      <c r="SGD70" s="136"/>
      <c r="SGE70" s="136"/>
      <c r="SGF70" s="136"/>
      <c r="SGG70" s="136"/>
      <c r="SGH70" s="136"/>
      <c r="SGI70" s="136"/>
      <c r="SGJ70" s="136"/>
      <c r="SGK70" s="136"/>
      <c r="SGL70" s="136"/>
      <c r="SGM70" s="136"/>
      <c r="SGN70" s="136"/>
      <c r="SGO70" s="136"/>
      <c r="SGP70" s="136"/>
      <c r="SGQ70" s="136"/>
      <c r="SGR70" s="136"/>
      <c r="SGS70" s="136"/>
      <c r="SGT70" s="136"/>
      <c r="SGU70" s="136"/>
      <c r="SGV70" s="136"/>
      <c r="SGW70" s="136"/>
      <c r="SGX70" s="136"/>
      <c r="SGY70" s="136"/>
      <c r="SGZ70" s="136"/>
      <c r="SHA70" s="136"/>
      <c r="SHB70" s="136"/>
      <c r="SHC70" s="136"/>
      <c r="SHD70" s="136"/>
      <c r="SHE70" s="136"/>
      <c r="SHF70" s="136"/>
      <c r="SHG70" s="136"/>
      <c r="SHH70" s="136"/>
      <c r="SHI70" s="136"/>
      <c r="SHJ70" s="136"/>
      <c r="SHK70" s="136"/>
      <c r="SHL70" s="136"/>
      <c r="SHM70" s="136"/>
      <c r="SHN70" s="136"/>
      <c r="SHO70" s="136"/>
      <c r="SHP70" s="136"/>
      <c r="SHQ70" s="136"/>
      <c r="SHR70" s="136"/>
      <c r="SHS70" s="136"/>
      <c r="SHT70" s="136"/>
      <c r="SHU70" s="136"/>
      <c r="SHV70" s="136"/>
      <c r="SHW70" s="136"/>
      <c r="SHX70" s="136"/>
      <c r="SHY70" s="136"/>
      <c r="SHZ70" s="136"/>
      <c r="SIA70" s="136"/>
      <c r="SIB70" s="136"/>
      <c r="SIC70" s="136"/>
      <c r="SID70" s="136"/>
      <c r="SIE70" s="136"/>
      <c r="SIF70" s="136"/>
      <c r="SIG70" s="136"/>
      <c r="SIH70" s="136"/>
      <c r="SII70" s="136"/>
      <c r="SIJ70" s="136"/>
      <c r="SIK70" s="136"/>
      <c r="SIL70" s="136"/>
      <c r="SIM70" s="136"/>
      <c r="SIN70" s="136"/>
      <c r="SIO70" s="136"/>
      <c r="SIP70" s="136"/>
      <c r="SIQ70" s="136"/>
      <c r="SIR70" s="136"/>
      <c r="SIS70" s="136"/>
      <c r="SIT70" s="136"/>
      <c r="SIU70" s="136"/>
      <c r="SIV70" s="136"/>
      <c r="SIW70" s="136"/>
      <c r="SIX70" s="136"/>
      <c r="SIY70" s="136"/>
      <c r="SIZ70" s="136"/>
      <c r="SJA70" s="136"/>
      <c r="SJB70" s="136"/>
      <c r="SJC70" s="136"/>
      <c r="SJD70" s="136"/>
      <c r="SJE70" s="136"/>
      <c r="SJF70" s="136"/>
      <c r="SJG70" s="136"/>
      <c r="SJH70" s="136"/>
      <c r="SJI70" s="136"/>
      <c r="SJJ70" s="136"/>
      <c r="SJK70" s="136"/>
      <c r="SJL70" s="136"/>
      <c r="SJM70" s="136"/>
      <c r="SJN70" s="136"/>
      <c r="SJO70" s="136"/>
      <c r="SJP70" s="136"/>
      <c r="SJQ70" s="136"/>
      <c r="SJR70" s="136"/>
      <c r="SJS70" s="136"/>
      <c r="SJT70" s="136"/>
      <c r="SJU70" s="136"/>
      <c r="SJV70" s="136"/>
      <c r="SJW70" s="136"/>
      <c r="SJX70" s="136"/>
      <c r="SJY70" s="136"/>
      <c r="SJZ70" s="136"/>
      <c r="SKA70" s="136"/>
      <c r="SKB70" s="136"/>
      <c r="SKC70" s="136"/>
      <c r="SKD70" s="136"/>
      <c r="SKE70" s="136"/>
      <c r="SKF70" s="136"/>
      <c r="SKG70" s="136"/>
      <c r="SKH70" s="136"/>
      <c r="SKI70" s="136"/>
      <c r="SKJ70" s="136"/>
      <c r="SKK70" s="136"/>
      <c r="SKL70" s="136"/>
      <c r="SKM70" s="136"/>
      <c r="SKN70" s="136"/>
      <c r="SKO70" s="136"/>
      <c r="SKP70" s="136"/>
      <c r="SKQ70" s="136"/>
      <c r="SKR70" s="136"/>
      <c r="SKS70" s="136"/>
      <c r="SKT70" s="136"/>
      <c r="SKU70" s="136"/>
      <c r="SKV70" s="136"/>
      <c r="SKW70" s="136"/>
      <c r="SKX70" s="136"/>
      <c r="SKY70" s="136"/>
      <c r="SKZ70" s="136"/>
      <c r="SLA70" s="136"/>
      <c r="SLB70" s="136"/>
      <c r="SLC70" s="136"/>
      <c r="SLD70" s="136"/>
      <c r="SLE70" s="136"/>
      <c r="SLF70" s="136"/>
      <c r="SLG70" s="136"/>
      <c r="SLH70" s="136"/>
      <c r="SLI70" s="136"/>
      <c r="SLJ70" s="136"/>
      <c r="SLK70" s="136"/>
      <c r="SLL70" s="136"/>
      <c r="SLM70" s="136"/>
      <c r="SLN70" s="136"/>
      <c r="SLO70" s="136"/>
      <c r="SLP70" s="136"/>
      <c r="SLQ70" s="136"/>
      <c r="SLR70" s="136"/>
      <c r="SLS70" s="136"/>
      <c r="SLT70" s="136"/>
      <c r="SLU70" s="136"/>
      <c r="SLV70" s="136"/>
      <c r="SLW70" s="136"/>
      <c r="SLX70" s="136"/>
      <c r="SLY70" s="136"/>
      <c r="SLZ70" s="136"/>
      <c r="SMA70" s="136"/>
      <c r="SMB70" s="136"/>
      <c r="SMC70" s="136"/>
      <c r="SMD70" s="136"/>
      <c r="SME70" s="136"/>
      <c r="SMF70" s="136"/>
      <c r="SMG70" s="136"/>
      <c r="SMH70" s="136"/>
      <c r="SMI70" s="136"/>
      <c r="SMJ70" s="136"/>
      <c r="SMK70" s="136"/>
      <c r="SML70" s="136"/>
      <c r="SMM70" s="136"/>
      <c r="SMN70" s="136"/>
      <c r="SMO70" s="136"/>
      <c r="SMP70" s="136"/>
      <c r="SMQ70" s="136"/>
      <c r="SMR70" s="136"/>
      <c r="SMS70" s="136"/>
      <c r="SMT70" s="136"/>
      <c r="SMU70" s="136"/>
      <c r="SMV70" s="136"/>
      <c r="SMW70" s="136"/>
      <c r="SMX70" s="136"/>
      <c r="SMY70" s="136"/>
      <c r="SMZ70" s="136"/>
      <c r="SNA70" s="136"/>
      <c r="SNB70" s="136"/>
      <c r="SNC70" s="136"/>
      <c r="SND70" s="136"/>
      <c r="SNE70" s="136"/>
      <c r="SNF70" s="136"/>
      <c r="SNG70" s="136"/>
      <c r="SNH70" s="136"/>
      <c r="SNI70" s="136"/>
      <c r="SNJ70" s="136"/>
      <c r="SNK70" s="136"/>
      <c r="SNL70" s="136"/>
      <c r="SNM70" s="136"/>
      <c r="SNN70" s="136"/>
      <c r="SNO70" s="136"/>
      <c r="SNP70" s="136"/>
      <c r="SNQ70" s="136"/>
      <c r="SNR70" s="136"/>
      <c r="SNS70" s="136"/>
      <c r="SNT70" s="136"/>
      <c r="SNU70" s="136"/>
      <c r="SNV70" s="136"/>
      <c r="SNW70" s="136"/>
      <c r="SNX70" s="136"/>
      <c r="SNY70" s="136"/>
      <c r="SNZ70" s="136"/>
      <c r="SOA70" s="136"/>
      <c r="SOB70" s="136"/>
      <c r="SOC70" s="136"/>
      <c r="SOD70" s="136"/>
      <c r="SOE70" s="136"/>
      <c r="SOF70" s="136"/>
      <c r="SOG70" s="136"/>
      <c r="SOH70" s="136"/>
      <c r="SOI70" s="136"/>
      <c r="SOJ70" s="136"/>
      <c r="SOK70" s="136"/>
      <c r="SOL70" s="136"/>
      <c r="SOM70" s="136"/>
      <c r="SON70" s="136"/>
      <c r="SOO70" s="136"/>
      <c r="SOP70" s="136"/>
      <c r="SOQ70" s="136"/>
      <c r="SOR70" s="136"/>
      <c r="SOS70" s="136"/>
      <c r="SOT70" s="136"/>
      <c r="SOU70" s="136"/>
      <c r="SOV70" s="136"/>
      <c r="SOW70" s="136"/>
      <c r="SOX70" s="136"/>
      <c r="SOY70" s="136"/>
      <c r="SOZ70" s="136"/>
      <c r="SPA70" s="136"/>
      <c r="SPB70" s="136"/>
      <c r="SPC70" s="136"/>
      <c r="SPD70" s="136"/>
      <c r="SPE70" s="136"/>
      <c r="SPF70" s="136"/>
      <c r="SPG70" s="136"/>
      <c r="SPH70" s="136"/>
      <c r="SPI70" s="136"/>
      <c r="SPJ70" s="136"/>
      <c r="SPK70" s="136"/>
      <c r="SPL70" s="136"/>
      <c r="SPM70" s="136"/>
      <c r="SPN70" s="136"/>
      <c r="SPO70" s="136"/>
      <c r="SPP70" s="136"/>
      <c r="SPQ70" s="136"/>
      <c r="SPR70" s="136"/>
      <c r="SPS70" s="136"/>
      <c r="SPT70" s="136"/>
      <c r="SPU70" s="136"/>
      <c r="SPV70" s="136"/>
      <c r="SPW70" s="136"/>
      <c r="SPX70" s="136"/>
      <c r="SPY70" s="136"/>
      <c r="SPZ70" s="136"/>
      <c r="SQA70" s="136"/>
      <c r="SQB70" s="136"/>
      <c r="SQC70" s="136"/>
      <c r="SQD70" s="136"/>
      <c r="SQE70" s="136"/>
      <c r="SQF70" s="136"/>
      <c r="SQG70" s="136"/>
      <c r="SQH70" s="136"/>
      <c r="SQI70" s="136"/>
      <c r="SQJ70" s="136"/>
      <c r="SQK70" s="136"/>
      <c r="SQL70" s="136"/>
      <c r="SQM70" s="136"/>
      <c r="SQN70" s="136"/>
      <c r="SQO70" s="136"/>
      <c r="SQP70" s="136"/>
      <c r="SQQ70" s="136"/>
      <c r="SQR70" s="136"/>
      <c r="SQS70" s="136"/>
      <c r="SQT70" s="136"/>
      <c r="SQU70" s="136"/>
      <c r="SQV70" s="136"/>
      <c r="SQW70" s="136"/>
      <c r="SQX70" s="136"/>
      <c r="SQY70" s="136"/>
      <c r="SQZ70" s="136"/>
      <c r="SRA70" s="136"/>
      <c r="SRB70" s="136"/>
      <c r="SRC70" s="136"/>
      <c r="SRD70" s="136"/>
      <c r="SRE70" s="136"/>
      <c r="SRF70" s="136"/>
      <c r="SRG70" s="136"/>
      <c r="SRH70" s="136"/>
      <c r="SRI70" s="136"/>
      <c r="SRJ70" s="136"/>
      <c r="SRK70" s="136"/>
      <c r="SRL70" s="136"/>
      <c r="SRM70" s="136"/>
      <c r="SRN70" s="136"/>
      <c r="SRO70" s="136"/>
      <c r="SRP70" s="136"/>
      <c r="SRQ70" s="136"/>
      <c r="SRR70" s="136"/>
      <c r="SRS70" s="136"/>
      <c r="SRT70" s="136"/>
      <c r="SRU70" s="136"/>
      <c r="SRV70" s="136"/>
      <c r="SRW70" s="136"/>
      <c r="SRX70" s="136"/>
      <c r="SRY70" s="136"/>
      <c r="SRZ70" s="136"/>
      <c r="SSA70" s="136"/>
      <c r="SSB70" s="136"/>
      <c r="SSC70" s="136"/>
      <c r="SSD70" s="136"/>
      <c r="SSE70" s="136"/>
      <c r="SSF70" s="136"/>
      <c r="SSG70" s="136"/>
      <c r="SSH70" s="136"/>
      <c r="SSI70" s="136"/>
      <c r="SSJ70" s="136"/>
      <c r="SSK70" s="136"/>
      <c r="SSL70" s="136"/>
      <c r="SSM70" s="136"/>
      <c r="SSN70" s="136"/>
      <c r="SSO70" s="136"/>
      <c r="SSP70" s="136"/>
      <c r="SSQ70" s="136"/>
      <c r="SSR70" s="136"/>
      <c r="SSS70" s="136"/>
      <c r="SST70" s="136"/>
      <c r="SSU70" s="136"/>
      <c r="SSV70" s="136"/>
      <c r="SSW70" s="136"/>
      <c r="SSX70" s="136"/>
      <c r="SSY70" s="136"/>
      <c r="SSZ70" s="136"/>
      <c r="STA70" s="136"/>
      <c r="STB70" s="136"/>
      <c r="STC70" s="136"/>
      <c r="STD70" s="136"/>
      <c r="STE70" s="136"/>
      <c r="STF70" s="136"/>
      <c r="STG70" s="136"/>
      <c r="STH70" s="136"/>
      <c r="STI70" s="136"/>
      <c r="STJ70" s="136"/>
      <c r="STK70" s="136"/>
      <c r="STL70" s="136"/>
      <c r="STM70" s="136"/>
      <c r="STN70" s="136"/>
      <c r="STO70" s="136"/>
      <c r="STP70" s="136"/>
      <c r="STQ70" s="136"/>
      <c r="STR70" s="136"/>
      <c r="STS70" s="136"/>
      <c r="STT70" s="136"/>
      <c r="STU70" s="136"/>
      <c r="STV70" s="136"/>
      <c r="STW70" s="136"/>
      <c r="STX70" s="136"/>
      <c r="STY70" s="136"/>
      <c r="STZ70" s="136"/>
      <c r="SUA70" s="136"/>
      <c r="SUB70" s="136"/>
      <c r="SUC70" s="136"/>
      <c r="SUD70" s="136"/>
      <c r="SUE70" s="136"/>
      <c r="SUF70" s="136"/>
      <c r="SUG70" s="136"/>
      <c r="SUH70" s="136"/>
      <c r="SUI70" s="136"/>
      <c r="SUJ70" s="136"/>
      <c r="SUK70" s="136"/>
      <c r="SUL70" s="136"/>
      <c r="SUM70" s="136"/>
      <c r="SUN70" s="136"/>
      <c r="SUO70" s="136"/>
      <c r="SUP70" s="136"/>
      <c r="SUQ70" s="136"/>
      <c r="SUR70" s="136"/>
      <c r="SUS70" s="136"/>
      <c r="SUT70" s="136"/>
      <c r="SUU70" s="136"/>
      <c r="SUV70" s="136"/>
      <c r="SUW70" s="136"/>
      <c r="SUX70" s="136"/>
      <c r="SUY70" s="136"/>
      <c r="SUZ70" s="136"/>
      <c r="SVA70" s="136"/>
      <c r="SVB70" s="136"/>
      <c r="SVC70" s="136"/>
      <c r="SVD70" s="136"/>
      <c r="SVE70" s="136"/>
      <c r="SVF70" s="136"/>
      <c r="SVG70" s="136"/>
      <c r="SVH70" s="136"/>
      <c r="SVI70" s="136"/>
      <c r="SVJ70" s="136"/>
      <c r="SVK70" s="136"/>
      <c r="SVL70" s="136"/>
      <c r="SVM70" s="136"/>
      <c r="SVN70" s="136"/>
      <c r="SVO70" s="136"/>
      <c r="SVP70" s="136"/>
      <c r="SVQ70" s="136"/>
      <c r="SVR70" s="136"/>
      <c r="SVS70" s="136"/>
      <c r="SVT70" s="136"/>
      <c r="SVU70" s="136"/>
      <c r="SVV70" s="136"/>
      <c r="SVW70" s="136"/>
      <c r="SVX70" s="136"/>
      <c r="SVY70" s="136"/>
      <c r="SVZ70" s="136"/>
      <c r="SWA70" s="136"/>
      <c r="SWB70" s="136"/>
      <c r="SWC70" s="136"/>
      <c r="SWD70" s="136"/>
      <c r="SWE70" s="136"/>
      <c r="SWF70" s="136"/>
      <c r="SWG70" s="136"/>
      <c r="SWH70" s="136"/>
      <c r="SWI70" s="136"/>
      <c r="SWJ70" s="136"/>
      <c r="SWK70" s="136"/>
      <c r="SWL70" s="136"/>
      <c r="SWM70" s="136"/>
      <c r="SWN70" s="136"/>
      <c r="SWO70" s="136"/>
      <c r="SWP70" s="136"/>
      <c r="SWQ70" s="136"/>
      <c r="SWR70" s="136"/>
      <c r="SWS70" s="136"/>
      <c r="SWT70" s="136"/>
      <c r="SWU70" s="136"/>
      <c r="SWV70" s="136"/>
      <c r="SWW70" s="136"/>
      <c r="SWX70" s="136"/>
      <c r="SWY70" s="136"/>
      <c r="SWZ70" s="136"/>
      <c r="SXA70" s="136"/>
      <c r="SXB70" s="136"/>
      <c r="SXC70" s="136"/>
      <c r="SXD70" s="136"/>
      <c r="SXE70" s="136"/>
      <c r="SXF70" s="136"/>
      <c r="SXG70" s="136"/>
      <c r="SXH70" s="136"/>
      <c r="SXI70" s="136"/>
      <c r="SXJ70" s="136"/>
      <c r="SXK70" s="136"/>
      <c r="SXL70" s="136"/>
      <c r="SXM70" s="136"/>
      <c r="SXN70" s="136"/>
      <c r="SXO70" s="136"/>
      <c r="SXP70" s="136"/>
      <c r="SXQ70" s="136"/>
      <c r="SXR70" s="136"/>
      <c r="SXS70" s="136"/>
      <c r="SXT70" s="136"/>
      <c r="SXU70" s="136"/>
      <c r="SXV70" s="136"/>
      <c r="SXW70" s="136"/>
      <c r="SXX70" s="136"/>
      <c r="SXY70" s="136"/>
      <c r="SXZ70" s="136"/>
      <c r="SYA70" s="136"/>
      <c r="SYB70" s="136"/>
      <c r="SYC70" s="136"/>
      <c r="SYD70" s="136"/>
      <c r="SYE70" s="136"/>
      <c r="SYF70" s="136"/>
      <c r="SYG70" s="136"/>
      <c r="SYH70" s="136"/>
      <c r="SYI70" s="136"/>
      <c r="SYJ70" s="136"/>
      <c r="SYK70" s="136"/>
      <c r="SYL70" s="136"/>
      <c r="SYM70" s="136"/>
      <c r="SYN70" s="136"/>
      <c r="SYO70" s="136"/>
      <c r="SYP70" s="136"/>
      <c r="SYQ70" s="136"/>
      <c r="SYR70" s="136"/>
      <c r="SYS70" s="136"/>
      <c r="SYT70" s="136"/>
      <c r="SYU70" s="136"/>
      <c r="SYV70" s="136"/>
      <c r="SYW70" s="136"/>
      <c r="SYX70" s="136"/>
      <c r="SYY70" s="136"/>
      <c r="SYZ70" s="136"/>
      <c r="SZA70" s="136"/>
      <c r="SZB70" s="136"/>
      <c r="SZC70" s="136"/>
      <c r="SZD70" s="136"/>
      <c r="SZE70" s="136"/>
      <c r="SZF70" s="136"/>
      <c r="SZG70" s="136"/>
      <c r="SZH70" s="136"/>
      <c r="SZI70" s="136"/>
      <c r="SZJ70" s="136"/>
      <c r="SZK70" s="136"/>
      <c r="SZL70" s="136"/>
      <c r="SZM70" s="136"/>
      <c r="SZN70" s="136"/>
      <c r="SZO70" s="136"/>
      <c r="SZP70" s="136"/>
      <c r="SZQ70" s="136"/>
      <c r="SZR70" s="136"/>
      <c r="SZS70" s="136"/>
      <c r="SZT70" s="136"/>
      <c r="SZU70" s="136"/>
      <c r="SZV70" s="136"/>
      <c r="SZW70" s="136"/>
      <c r="SZX70" s="136"/>
      <c r="SZY70" s="136"/>
      <c r="SZZ70" s="136"/>
      <c r="TAA70" s="136"/>
      <c r="TAB70" s="136"/>
      <c r="TAC70" s="136"/>
      <c r="TAD70" s="136"/>
      <c r="TAE70" s="136"/>
      <c r="TAF70" s="136"/>
      <c r="TAG70" s="136"/>
      <c r="TAH70" s="136"/>
      <c r="TAI70" s="136"/>
      <c r="TAJ70" s="136"/>
      <c r="TAK70" s="136"/>
      <c r="TAL70" s="136"/>
      <c r="TAM70" s="136"/>
      <c r="TAN70" s="136"/>
      <c r="TAO70" s="136"/>
      <c r="TAP70" s="136"/>
      <c r="TAQ70" s="136"/>
      <c r="TAR70" s="136"/>
      <c r="TAS70" s="136"/>
      <c r="TAT70" s="136"/>
      <c r="TAU70" s="136"/>
      <c r="TAV70" s="136"/>
      <c r="TAW70" s="136"/>
      <c r="TAX70" s="136"/>
      <c r="TAY70" s="136"/>
      <c r="TAZ70" s="136"/>
      <c r="TBA70" s="136"/>
      <c r="TBB70" s="136"/>
      <c r="TBC70" s="136"/>
      <c r="TBD70" s="136"/>
      <c r="TBE70" s="136"/>
      <c r="TBF70" s="136"/>
      <c r="TBG70" s="136"/>
      <c r="TBH70" s="136"/>
      <c r="TBI70" s="136"/>
      <c r="TBJ70" s="136"/>
      <c r="TBK70" s="136"/>
      <c r="TBL70" s="136"/>
      <c r="TBM70" s="136"/>
      <c r="TBN70" s="136"/>
      <c r="TBO70" s="136"/>
      <c r="TBP70" s="136"/>
      <c r="TBQ70" s="136"/>
      <c r="TBR70" s="136"/>
      <c r="TBS70" s="136"/>
      <c r="TBT70" s="136"/>
      <c r="TBU70" s="136"/>
      <c r="TBV70" s="136"/>
      <c r="TBW70" s="136"/>
      <c r="TBX70" s="136"/>
      <c r="TBY70" s="136"/>
      <c r="TBZ70" s="136"/>
      <c r="TCA70" s="136"/>
      <c r="TCB70" s="136"/>
      <c r="TCC70" s="136"/>
      <c r="TCD70" s="136"/>
      <c r="TCE70" s="136"/>
      <c r="TCF70" s="136"/>
      <c r="TCG70" s="136"/>
      <c r="TCH70" s="136"/>
      <c r="TCI70" s="136"/>
      <c r="TCJ70" s="136"/>
      <c r="TCK70" s="136"/>
      <c r="TCL70" s="136"/>
      <c r="TCM70" s="136"/>
      <c r="TCN70" s="136"/>
      <c r="TCO70" s="136"/>
      <c r="TCP70" s="136"/>
      <c r="TCQ70" s="136"/>
      <c r="TCR70" s="136"/>
      <c r="TCS70" s="136"/>
      <c r="TCT70" s="136"/>
      <c r="TCU70" s="136"/>
      <c r="TCV70" s="136"/>
      <c r="TCW70" s="136"/>
      <c r="TCX70" s="136"/>
      <c r="TCY70" s="136"/>
      <c r="TCZ70" s="136"/>
      <c r="TDA70" s="136"/>
      <c r="TDB70" s="136"/>
      <c r="TDC70" s="136"/>
      <c r="TDD70" s="136"/>
      <c r="TDE70" s="136"/>
      <c r="TDF70" s="136"/>
      <c r="TDG70" s="136"/>
      <c r="TDH70" s="136"/>
      <c r="TDI70" s="136"/>
      <c r="TDJ70" s="136"/>
      <c r="TDK70" s="136"/>
      <c r="TDL70" s="136"/>
      <c r="TDM70" s="136"/>
      <c r="TDN70" s="136"/>
      <c r="TDO70" s="136"/>
      <c r="TDP70" s="136"/>
      <c r="TDQ70" s="136"/>
      <c r="TDR70" s="136"/>
      <c r="TDS70" s="136"/>
      <c r="TDT70" s="136"/>
      <c r="TDU70" s="136"/>
      <c r="TDV70" s="136"/>
      <c r="TDW70" s="136"/>
      <c r="TDX70" s="136"/>
      <c r="TDY70" s="136"/>
      <c r="TDZ70" s="136"/>
      <c r="TEA70" s="136"/>
      <c r="TEB70" s="136"/>
      <c r="TEC70" s="136"/>
      <c r="TED70" s="136"/>
      <c r="TEE70" s="136"/>
      <c r="TEF70" s="136"/>
      <c r="TEG70" s="136"/>
      <c r="TEH70" s="136"/>
      <c r="TEI70" s="136"/>
      <c r="TEJ70" s="136"/>
      <c r="TEK70" s="136"/>
      <c r="TEL70" s="136"/>
      <c r="TEM70" s="136"/>
      <c r="TEN70" s="136"/>
      <c r="TEO70" s="136"/>
      <c r="TEP70" s="136"/>
      <c r="TEQ70" s="136"/>
      <c r="TER70" s="136"/>
      <c r="TES70" s="136"/>
      <c r="TET70" s="136"/>
      <c r="TEU70" s="136"/>
      <c r="TEV70" s="136"/>
      <c r="TEW70" s="136"/>
      <c r="TEX70" s="136"/>
      <c r="TEY70" s="136"/>
      <c r="TEZ70" s="136"/>
      <c r="TFA70" s="136"/>
      <c r="TFB70" s="136"/>
      <c r="TFC70" s="136"/>
      <c r="TFD70" s="136"/>
      <c r="TFE70" s="136"/>
      <c r="TFF70" s="136"/>
      <c r="TFG70" s="136"/>
      <c r="TFH70" s="136"/>
      <c r="TFI70" s="136"/>
      <c r="TFJ70" s="136"/>
      <c r="TFK70" s="136"/>
      <c r="TFL70" s="136"/>
      <c r="TFM70" s="136"/>
      <c r="TFN70" s="136"/>
      <c r="TFO70" s="136"/>
      <c r="TFP70" s="136"/>
      <c r="TFQ70" s="136"/>
      <c r="TFR70" s="136"/>
      <c r="TFS70" s="136"/>
      <c r="TFT70" s="136"/>
      <c r="TFU70" s="136"/>
      <c r="TFV70" s="136"/>
      <c r="TFW70" s="136"/>
      <c r="TFX70" s="136"/>
      <c r="TFY70" s="136"/>
      <c r="TFZ70" s="136"/>
      <c r="TGA70" s="136"/>
      <c r="TGB70" s="136"/>
      <c r="TGC70" s="136"/>
      <c r="TGD70" s="136"/>
      <c r="TGE70" s="136"/>
      <c r="TGF70" s="136"/>
      <c r="TGG70" s="136"/>
      <c r="TGH70" s="136"/>
      <c r="TGI70" s="136"/>
      <c r="TGJ70" s="136"/>
      <c r="TGK70" s="136"/>
      <c r="TGL70" s="136"/>
      <c r="TGM70" s="136"/>
      <c r="TGN70" s="136"/>
      <c r="TGO70" s="136"/>
      <c r="TGP70" s="136"/>
      <c r="TGQ70" s="136"/>
      <c r="TGR70" s="136"/>
      <c r="TGS70" s="136"/>
      <c r="TGT70" s="136"/>
      <c r="TGU70" s="136"/>
      <c r="TGV70" s="136"/>
      <c r="TGW70" s="136"/>
      <c r="TGX70" s="136"/>
      <c r="TGY70" s="136"/>
      <c r="TGZ70" s="136"/>
      <c r="THA70" s="136"/>
      <c r="THB70" s="136"/>
      <c r="THC70" s="136"/>
      <c r="THD70" s="136"/>
      <c r="THE70" s="136"/>
      <c r="THF70" s="136"/>
      <c r="THG70" s="136"/>
      <c r="THH70" s="136"/>
      <c r="THI70" s="136"/>
      <c r="THJ70" s="136"/>
      <c r="THK70" s="136"/>
      <c r="THL70" s="136"/>
      <c r="THM70" s="136"/>
      <c r="THN70" s="136"/>
      <c r="THO70" s="136"/>
      <c r="THP70" s="136"/>
      <c r="THQ70" s="136"/>
      <c r="THR70" s="136"/>
      <c r="THS70" s="136"/>
      <c r="THT70" s="136"/>
      <c r="THU70" s="136"/>
      <c r="THV70" s="136"/>
      <c r="THW70" s="136"/>
      <c r="THX70" s="136"/>
      <c r="THY70" s="136"/>
      <c r="THZ70" s="136"/>
      <c r="TIA70" s="136"/>
      <c r="TIB70" s="136"/>
      <c r="TIC70" s="136"/>
      <c r="TID70" s="136"/>
      <c r="TIE70" s="136"/>
      <c r="TIF70" s="136"/>
      <c r="TIG70" s="136"/>
      <c r="TIH70" s="136"/>
      <c r="TII70" s="136"/>
      <c r="TIJ70" s="136"/>
      <c r="TIK70" s="136"/>
      <c r="TIL70" s="136"/>
      <c r="TIM70" s="136"/>
      <c r="TIN70" s="136"/>
      <c r="TIO70" s="136"/>
      <c r="TIP70" s="136"/>
      <c r="TIQ70" s="136"/>
      <c r="TIR70" s="136"/>
      <c r="TIS70" s="136"/>
      <c r="TIT70" s="136"/>
      <c r="TIU70" s="136"/>
      <c r="TIV70" s="136"/>
      <c r="TIW70" s="136"/>
      <c r="TIX70" s="136"/>
      <c r="TIY70" s="136"/>
      <c r="TIZ70" s="136"/>
      <c r="TJA70" s="136"/>
      <c r="TJB70" s="136"/>
      <c r="TJC70" s="136"/>
      <c r="TJD70" s="136"/>
      <c r="TJE70" s="136"/>
      <c r="TJF70" s="136"/>
      <c r="TJG70" s="136"/>
      <c r="TJH70" s="136"/>
      <c r="TJI70" s="136"/>
      <c r="TJJ70" s="136"/>
      <c r="TJK70" s="136"/>
      <c r="TJL70" s="136"/>
      <c r="TJM70" s="136"/>
      <c r="TJN70" s="136"/>
      <c r="TJO70" s="136"/>
      <c r="TJP70" s="136"/>
      <c r="TJQ70" s="136"/>
      <c r="TJR70" s="136"/>
      <c r="TJS70" s="136"/>
      <c r="TJT70" s="136"/>
      <c r="TJU70" s="136"/>
      <c r="TJV70" s="136"/>
      <c r="TJW70" s="136"/>
      <c r="TJX70" s="136"/>
      <c r="TJY70" s="136"/>
      <c r="TJZ70" s="136"/>
      <c r="TKA70" s="136"/>
      <c r="TKB70" s="136"/>
      <c r="TKC70" s="136"/>
      <c r="TKD70" s="136"/>
      <c r="TKE70" s="136"/>
      <c r="TKF70" s="136"/>
      <c r="TKG70" s="136"/>
      <c r="TKH70" s="136"/>
      <c r="TKI70" s="136"/>
      <c r="TKJ70" s="136"/>
      <c r="TKK70" s="136"/>
      <c r="TKL70" s="136"/>
      <c r="TKM70" s="136"/>
      <c r="TKN70" s="136"/>
      <c r="TKO70" s="136"/>
      <c r="TKP70" s="136"/>
      <c r="TKQ70" s="136"/>
      <c r="TKR70" s="136"/>
      <c r="TKS70" s="136"/>
      <c r="TKT70" s="136"/>
      <c r="TKU70" s="136"/>
      <c r="TKV70" s="136"/>
      <c r="TKW70" s="136"/>
      <c r="TKX70" s="136"/>
      <c r="TKY70" s="136"/>
      <c r="TKZ70" s="136"/>
      <c r="TLA70" s="136"/>
      <c r="TLB70" s="136"/>
      <c r="TLC70" s="136"/>
      <c r="TLD70" s="136"/>
      <c r="TLE70" s="136"/>
      <c r="TLF70" s="136"/>
      <c r="TLG70" s="136"/>
      <c r="TLH70" s="136"/>
      <c r="TLI70" s="136"/>
      <c r="TLJ70" s="136"/>
      <c r="TLK70" s="136"/>
      <c r="TLL70" s="136"/>
      <c r="TLM70" s="136"/>
      <c r="TLN70" s="136"/>
      <c r="TLO70" s="136"/>
      <c r="TLP70" s="136"/>
      <c r="TLQ70" s="136"/>
      <c r="TLR70" s="136"/>
      <c r="TLS70" s="136"/>
      <c r="TLT70" s="136"/>
      <c r="TLU70" s="136"/>
      <c r="TLV70" s="136"/>
      <c r="TLW70" s="136"/>
      <c r="TLX70" s="136"/>
      <c r="TLY70" s="136"/>
      <c r="TLZ70" s="136"/>
      <c r="TMA70" s="136"/>
      <c r="TMB70" s="136"/>
      <c r="TMC70" s="136"/>
      <c r="TMD70" s="136"/>
      <c r="TME70" s="136"/>
      <c r="TMF70" s="136"/>
      <c r="TMG70" s="136"/>
      <c r="TMH70" s="136"/>
      <c r="TMI70" s="136"/>
      <c r="TMJ70" s="136"/>
      <c r="TMK70" s="136"/>
      <c r="TML70" s="136"/>
      <c r="TMM70" s="136"/>
      <c r="TMN70" s="136"/>
      <c r="TMO70" s="136"/>
      <c r="TMP70" s="136"/>
      <c r="TMQ70" s="136"/>
      <c r="TMR70" s="136"/>
      <c r="TMS70" s="136"/>
      <c r="TMT70" s="136"/>
      <c r="TMU70" s="136"/>
      <c r="TMV70" s="136"/>
      <c r="TMW70" s="136"/>
      <c r="TMX70" s="136"/>
      <c r="TMY70" s="136"/>
      <c r="TMZ70" s="136"/>
      <c r="TNA70" s="136"/>
      <c r="TNB70" s="136"/>
      <c r="TNC70" s="136"/>
      <c r="TND70" s="136"/>
      <c r="TNE70" s="136"/>
      <c r="TNF70" s="136"/>
      <c r="TNG70" s="136"/>
      <c r="TNH70" s="136"/>
      <c r="TNI70" s="136"/>
      <c r="TNJ70" s="136"/>
      <c r="TNK70" s="136"/>
      <c r="TNL70" s="136"/>
      <c r="TNM70" s="136"/>
      <c r="TNN70" s="136"/>
      <c r="TNO70" s="136"/>
      <c r="TNP70" s="136"/>
      <c r="TNQ70" s="136"/>
      <c r="TNR70" s="136"/>
      <c r="TNS70" s="136"/>
      <c r="TNT70" s="136"/>
      <c r="TNU70" s="136"/>
      <c r="TNV70" s="136"/>
      <c r="TNW70" s="136"/>
      <c r="TNX70" s="136"/>
      <c r="TNY70" s="136"/>
      <c r="TNZ70" s="136"/>
      <c r="TOA70" s="136"/>
      <c r="TOB70" s="136"/>
      <c r="TOC70" s="136"/>
      <c r="TOD70" s="136"/>
      <c r="TOE70" s="136"/>
      <c r="TOF70" s="136"/>
      <c r="TOG70" s="136"/>
      <c r="TOH70" s="136"/>
      <c r="TOI70" s="136"/>
      <c r="TOJ70" s="136"/>
      <c r="TOK70" s="136"/>
      <c r="TOL70" s="136"/>
      <c r="TOM70" s="136"/>
      <c r="TON70" s="136"/>
      <c r="TOO70" s="136"/>
      <c r="TOP70" s="136"/>
      <c r="TOQ70" s="136"/>
      <c r="TOR70" s="136"/>
      <c r="TOS70" s="136"/>
      <c r="TOT70" s="136"/>
      <c r="TOU70" s="136"/>
      <c r="TOV70" s="136"/>
      <c r="TOW70" s="136"/>
      <c r="TOX70" s="136"/>
      <c r="TOY70" s="136"/>
      <c r="TOZ70" s="136"/>
      <c r="TPA70" s="136"/>
      <c r="TPB70" s="136"/>
      <c r="TPC70" s="136"/>
      <c r="TPD70" s="136"/>
      <c r="TPE70" s="136"/>
      <c r="TPF70" s="136"/>
      <c r="TPG70" s="136"/>
      <c r="TPH70" s="136"/>
      <c r="TPI70" s="136"/>
      <c r="TPJ70" s="136"/>
      <c r="TPK70" s="136"/>
      <c r="TPL70" s="136"/>
      <c r="TPM70" s="136"/>
      <c r="TPN70" s="136"/>
      <c r="TPO70" s="136"/>
      <c r="TPP70" s="136"/>
      <c r="TPQ70" s="136"/>
      <c r="TPR70" s="136"/>
      <c r="TPS70" s="136"/>
      <c r="TPT70" s="136"/>
      <c r="TPU70" s="136"/>
      <c r="TPV70" s="136"/>
      <c r="TPW70" s="136"/>
      <c r="TPX70" s="136"/>
      <c r="TPY70" s="136"/>
      <c r="TPZ70" s="136"/>
      <c r="TQA70" s="136"/>
      <c r="TQB70" s="136"/>
      <c r="TQC70" s="136"/>
      <c r="TQD70" s="136"/>
      <c r="TQE70" s="136"/>
      <c r="TQF70" s="136"/>
      <c r="TQG70" s="136"/>
      <c r="TQH70" s="136"/>
      <c r="TQI70" s="136"/>
      <c r="TQJ70" s="136"/>
      <c r="TQK70" s="136"/>
      <c r="TQL70" s="136"/>
      <c r="TQM70" s="136"/>
      <c r="TQN70" s="136"/>
      <c r="TQO70" s="136"/>
      <c r="TQP70" s="136"/>
      <c r="TQQ70" s="136"/>
      <c r="TQR70" s="136"/>
      <c r="TQS70" s="136"/>
      <c r="TQT70" s="136"/>
      <c r="TQU70" s="136"/>
      <c r="TQV70" s="136"/>
      <c r="TQW70" s="136"/>
      <c r="TQX70" s="136"/>
      <c r="TQY70" s="136"/>
      <c r="TQZ70" s="136"/>
      <c r="TRA70" s="136"/>
      <c r="TRB70" s="136"/>
      <c r="TRC70" s="136"/>
      <c r="TRD70" s="136"/>
      <c r="TRE70" s="136"/>
      <c r="TRF70" s="136"/>
      <c r="TRG70" s="136"/>
      <c r="TRH70" s="136"/>
      <c r="TRI70" s="136"/>
      <c r="TRJ70" s="136"/>
      <c r="TRK70" s="136"/>
      <c r="TRL70" s="136"/>
      <c r="TRM70" s="136"/>
      <c r="TRN70" s="136"/>
      <c r="TRO70" s="136"/>
      <c r="TRP70" s="136"/>
      <c r="TRQ70" s="136"/>
      <c r="TRR70" s="136"/>
      <c r="TRS70" s="136"/>
      <c r="TRT70" s="136"/>
      <c r="TRU70" s="136"/>
      <c r="TRV70" s="136"/>
      <c r="TRW70" s="136"/>
      <c r="TRX70" s="136"/>
      <c r="TRY70" s="136"/>
      <c r="TRZ70" s="136"/>
      <c r="TSA70" s="136"/>
      <c r="TSB70" s="136"/>
      <c r="TSC70" s="136"/>
      <c r="TSD70" s="136"/>
      <c r="TSE70" s="136"/>
      <c r="TSF70" s="136"/>
      <c r="TSG70" s="136"/>
      <c r="TSH70" s="136"/>
      <c r="TSI70" s="136"/>
      <c r="TSJ70" s="136"/>
      <c r="TSK70" s="136"/>
      <c r="TSL70" s="136"/>
      <c r="TSM70" s="136"/>
      <c r="TSN70" s="136"/>
      <c r="TSO70" s="136"/>
      <c r="TSP70" s="136"/>
      <c r="TSQ70" s="136"/>
      <c r="TSR70" s="136"/>
      <c r="TSS70" s="136"/>
      <c r="TST70" s="136"/>
      <c r="TSU70" s="136"/>
      <c r="TSV70" s="136"/>
      <c r="TSW70" s="136"/>
      <c r="TSX70" s="136"/>
      <c r="TSY70" s="136"/>
      <c r="TSZ70" s="136"/>
      <c r="TTA70" s="136"/>
      <c r="TTB70" s="136"/>
      <c r="TTC70" s="136"/>
      <c r="TTD70" s="136"/>
      <c r="TTE70" s="136"/>
      <c r="TTF70" s="136"/>
      <c r="TTG70" s="136"/>
      <c r="TTH70" s="136"/>
      <c r="TTI70" s="136"/>
      <c r="TTJ70" s="136"/>
      <c r="TTK70" s="136"/>
      <c r="TTL70" s="136"/>
      <c r="TTM70" s="136"/>
      <c r="TTN70" s="136"/>
      <c r="TTO70" s="136"/>
      <c r="TTP70" s="136"/>
      <c r="TTQ70" s="136"/>
      <c r="TTR70" s="136"/>
      <c r="TTS70" s="136"/>
      <c r="TTT70" s="136"/>
      <c r="TTU70" s="136"/>
      <c r="TTV70" s="136"/>
      <c r="TTW70" s="136"/>
      <c r="TTX70" s="136"/>
      <c r="TTY70" s="136"/>
      <c r="TTZ70" s="136"/>
      <c r="TUA70" s="136"/>
      <c r="TUB70" s="136"/>
      <c r="TUC70" s="136"/>
      <c r="TUD70" s="136"/>
      <c r="TUE70" s="136"/>
      <c r="TUF70" s="136"/>
      <c r="TUG70" s="136"/>
      <c r="TUH70" s="136"/>
      <c r="TUI70" s="136"/>
      <c r="TUJ70" s="136"/>
      <c r="TUK70" s="136"/>
      <c r="TUL70" s="136"/>
      <c r="TUM70" s="136"/>
      <c r="TUN70" s="136"/>
      <c r="TUO70" s="136"/>
      <c r="TUP70" s="136"/>
      <c r="TUQ70" s="136"/>
      <c r="TUR70" s="136"/>
      <c r="TUS70" s="136"/>
      <c r="TUT70" s="136"/>
      <c r="TUU70" s="136"/>
      <c r="TUV70" s="136"/>
      <c r="TUW70" s="136"/>
      <c r="TUX70" s="136"/>
      <c r="TUY70" s="136"/>
      <c r="TUZ70" s="136"/>
      <c r="TVA70" s="136"/>
      <c r="TVB70" s="136"/>
      <c r="TVC70" s="136"/>
      <c r="TVD70" s="136"/>
      <c r="TVE70" s="136"/>
      <c r="TVF70" s="136"/>
      <c r="TVG70" s="136"/>
      <c r="TVH70" s="136"/>
      <c r="TVI70" s="136"/>
      <c r="TVJ70" s="136"/>
      <c r="TVK70" s="136"/>
      <c r="TVL70" s="136"/>
      <c r="TVM70" s="136"/>
      <c r="TVN70" s="136"/>
      <c r="TVO70" s="136"/>
      <c r="TVP70" s="136"/>
      <c r="TVQ70" s="136"/>
      <c r="TVR70" s="136"/>
      <c r="TVS70" s="136"/>
      <c r="TVT70" s="136"/>
      <c r="TVU70" s="136"/>
      <c r="TVV70" s="136"/>
      <c r="TVW70" s="136"/>
      <c r="TVX70" s="136"/>
      <c r="TVY70" s="136"/>
      <c r="TVZ70" s="136"/>
      <c r="TWA70" s="136"/>
      <c r="TWB70" s="136"/>
      <c r="TWC70" s="136"/>
      <c r="TWD70" s="136"/>
      <c r="TWE70" s="136"/>
      <c r="TWF70" s="136"/>
      <c r="TWG70" s="136"/>
      <c r="TWH70" s="136"/>
      <c r="TWI70" s="136"/>
      <c r="TWJ70" s="136"/>
      <c r="TWK70" s="136"/>
      <c r="TWL70" s="136"/>
      <c r="TWM70" s="136"/>
      <c r="TWN70" s="136"/>
      <c r="TWO70" s="136"/>
      <c r="TWP70" s="136"/>
      <c r="TWQ70" s="136"/>
      <c r="TWR70" s="136"/>
      <c r="TWS70" s="136"/>
      <c r="TWT70" s="136"/>
      <c r="TWU70" s="136"/>
      <c r="TWV70" s="136"/>
      <c r="TWW70" s="136"/>
      <c r="TWX70" s="136"/>
      <c r="TWY70" s="136"/>
      <c r="TWZ70" s="136"/>
      <c r="TXA70" s="136"/>
      <c r="TXB70" s="136"/>
      <c r="TXC70" s="136"/>
      <c r="TXD70" s="136"/>
      <c r="TXE70" s="136"/>
      <c r="TXF70" s="136"/>
      <c r="TXG70" s="136"/>
      <c r="TXH70" s="136"/>
      <c r="TXI70" s="136"/>
      <c r="TXJ70" s="136"/>
      <c r="TXK70" s="136"/>
      <c r="TXL70" s="136"/>
      <c r="TXM70" s="136"/>
      <c r="TXN70" s="136"/>
      <c r="TXO70" s="136"/>
      <c r="TXP70" s="136"/>
      <c r="TXQ70" s="136"/>
      <c r="TXR70" s="136"/>
      <c r="TXS70" s="136"/>
      <c r="TXT70" s="136"/>
      <c r="TXU70" s="136"/>
      <c r="TXV70" s="136"/>
      <c r="TXW70" s="136"/>
      <c r="TXX70" s="136"/>
      <c r="TXY70" s="136"/>
      <c r="TXZ70" s="136"/>
      <c r="TYA70" s="136"/>
      <c r="TYB70" s="136"/>
      <c r="TYC70" s="136"/>
      <c r="TYD70" s="136"/>
      <c r="TYE70" s="136"/>
      <c r="TYF70" s="136"/>
      <c r="TYG70" s="136"/>
      <c r="TYH70" s="136"/>
      <c r="TYI70" s="136"/>
      <c r="TYJ70" s="136"/>
      <c r="TYK70" s="136"/>
      <c r="TYL70" s="136"/>
      <c r="TYM70" s="136"/>
      <c r="TYN70" s="136"/>
      <c r="TYO70" s="136"/>
      <c r="TYP70" s="136"/>
      <c r="TYQ70" s="136"/>
      <c r="TYR70" s="136"/>
      <c r="TYS70" s="136"/>
      <c r="TYT70" s="136"/>
      <c r="TYU70" s="136"/>
      <c r="TYV70" s="136"/>
      <c r="TYW70" s="136"/>
      <c r="TYX70" s="136"/>
      <c r="TYY70" s="136"/>
      <c r="TYZ70" s="136"/>
      <c r="TZA70" s="136"/>
      <c r="TZB70" s="136"/>
      <c r="TZC70" s="136"/>
      <c r="TZD70" s="136"/>
      <c r="TZE70" s="136"/>
      <c r="TZF70" s="136"/>
      <c r="TZG70" s="136"/>
      <c r="TZH70" s="136"/>
      <c r="TZI70" s="136"/>
      <c r="TZJ70" s="136"/>
      <c r="TZK70" s="136"/>
      <c r="TZL70" s="136"/>
      <c r="TZM70" s="136"/>
      <c r="TZN70" s="136"/>
      <c r="TZO70" s="136"/>
      <c r="TZP70" s="136"/>
      <c r="TZQ70" s="136"/>
      <c r="TZR70" s="136"/>
      <c r="TZS70" s="136"/>
      <c r="TZT70" s="136"/>
      <c r="TZU70" s="136"/>
      <c r="TZV70" s="136"/>
      <c r="TZW70" s="136"/>
      <c r="TZX70" s="136"/>
      <c r="TZY70" s="136"/>
      <c r="TZZ70" s="136"/>
      <c r="UAA70" s="136"/>
      <c r="UAB70" s="136"/>
      <c r="UAC70" s="136"/>
      <c r="UAD70" s="136"/>
      <c r="UAE70" s="136"/>
      <c r="UAF70" s="136"/>
      <c r="UAG70" s="136"/>
      <c r="UAH70" s="136"/>
      <c r="UAI70" s="136"/>
      <c r="UAJ70" s="136"/>
      <c r="UAK70" s="136"/>
      <c r="UAL70" s="136"/>
      <c r="UAM70" s="136"/>
      <c r="UAN70" s="136"/>
      <c r="UAO70" s="136"/>
      <c r="UAP70" s="136"/>
      <c r="UAQ70" s="136"/>
      <c r="UAR70" s="136"/>
      <c r="UAS70" s="136"/>
      <c r="UAT70" s="136"/>
      <c r="UAU70" s="136"/>
      <c r="UAV70" s="136"/>
      <c r="UAW70" s="136"/>
      <c r="UAX70" s="136"/>
      <c r="UAY70" s="136"/>
      <c r="UAZ70" s="136"/>
      <c r="UBA70" s="136"/>
      <c r="UBB70" s="136"/>
      <c r="UBC70" s="136"/>
      <c r="UBD70" s="136"/>
      <c r="UBE70" s="136"/>
      <c r="UBF70" s="136"/>
      <c r="UBG70" s="136"/>
      <c r="UBH70" s="136"/>
      <c r="UBI70" s="136"/>
      <c r="UBJ70" s="136"/>
      <c r="UBK70" s="136"/>
      <c r="UBL70" s="136"/>
      <c r="UBM70" s="136"/>
      <c r="UBN70" s="136"/>
      <c r="UBO70" s="136"/>
      <c r="UBP70" s="136"/>
      <c r="UBQ70" s="136"/>
      <c r="UBR70" s="136"/>
      <c r="UBS70" s="136"/>
      <c r="UBT70" s="136"/>
      <c r="UBU70" s="136"/>
      <c r="UBV70" s="136"/>
      <c r="UBW70" s="136"/>
      <c r="UBX70" s="136"/>
      <c r="UBY70" s="136"/>
      <c r="UBZ70" s="136"/>
      <c r="UCA70" s="136"/>
      <c r="UCB70" s="136"/>
      <c r="UCC70" s="136"/>
      <c r="UCD70" s="136"/>
      <c r="UCE70" s="136"/>
      <c r="UCF70" s="136"/>
      <c r="UCG70" s="136"/>
      <c r="UCH70" s="136"/>
      <c r="UCI70" s="136"/>
      <c r="UCJ70" s="136"/>
      <c r="UCK70" s="136"/>
      <c r="UCL70" s="136"/>
      <c r="UCM70" s="136"/>
      <c r="UCN70" s="136"/>
      <c r="UCO70" s="136"/>
      <c r="UCP70" s="136"/>
      <c r="UCQ70" s="136"/>
      <c r="UCR70" s="136"/>
      <c r="UCS70" s="136"/>
      <c r="UCT70" s="136"/>
      <c r="UCU70" s="136"/>
      <c r="UCV70" s="136"/>
      <c r="UCW70" s="136"/>
      <c r="UCX70" s="136"/>
      <c r="UCY70" s="136"/>
      <c r="UCZ70" s="136"/>
      <c r="UDA70" s="136"/>
      <c r="UDB70" s="136"/>
      <c r="UDC70" s="136"/>
      <c r="UDD70" s="136"/>
      <c r="UDE70" s="136"/>
      <c r="UDF70" s="136"/>
      <c r="UDG70" s="136"/>
      <c r="UDH70" s="136"/>
      <c r="UDI70" s="136"/>
      <c r="UDJ70" s="136"/>
      <c r="UDK70" s="136"/>
      <c r="UDL70" s="136"/>
      <c r="UDM70" s="136"/>
      <c r="UDN70" s="136"/>
      <c r="UDO70" s="136"/>
      <c r="UDP70" s="136"/>
      <c r="UDQ70" s="136"/>
      <c r="UDR70" s="136"/>
      <c r="UDS70" s="136"/>
      <c r="UDT70" s="136"/>
      <c r="UDU70" s="136"/>
      <c r="UDV70" s="136"/>
      <c r="UDW70" s="136"/>
      <c r="UDX70" s="136"/>
      <c r="UDY70" s="136"/>
      <c r="UDZ70" s="136"/>
      <c r="UEA70" s="136"/>
      <c r="UEB70" s="136"/>
      <c r="UEC70" s="136"/>
      <c r="UED70" s="136"/>
      <c r="UEE70" s="136"/>
      <c r="UEF70" s="136"/>
      <c r="UEG70" s="136"/>
      <c r="UEH70" s="136"/>
      <c r="UEI70" s="136"/>
      <c r="UEJ70" s="136"/>
      <c r="UEK70" s="136"/>
      <c r="UEL70" s="136"/>
      <c r="UEM70" s="136"/>
      <c r="UEN70" s="136"/>
      <c r="UEO70" s="136"/>
      <c r="UEP70" s="136"/>
      <c r="UEQ70" s="136"/>
      <c r="UER70" s="136"/>
      <c r="UES70" s="136"/>
      <c r="UET70" s="136"/>
      <c r="UEU70" s="136"/>
      <c r="UEV70" s="136"/>
      <c r="UEW70" s="136"/>
      <c r="UEX70" s="136"/>
      <c r="UEY70" s="136"/>
      <c r="UEZ70" s="136"/>
      <c r="UFA70" s="136"/>
      <c r="UFB70" s="136"/>
      <c r="UFC70" s="136"/>
      <c r="UFD70" s="136"/>
      <c r="UFE70" s="136"/>
      <c r="UFF70" s="136"/>
      <c r="UFG70" s="136"/>
      <c r="UFH70" s="136"/>
      <c r="UFI70" s="136"/>
      <c r="UFJ70" s="136"/>
      <c r="UFK70" s="136"/>
      <c r="UFL70" s="136"/>
      <c r="UFM70" s="136"/>
      <c r="UFN70" s="136"/>
      <c r="UFO70" s="136"/>
      <c r="UFP70" s="136"/>
      <c r="UFQ70" s="136"/>
      <c r="UFR70" s="136"/>
      <c r="UFS70" s="136"/>
      <c r="UFT70" s="136"/>
      <c r="UFU70" s="136"/>
      <c r="UFV70" s="136"/>
      <c r="UFW70" s="136"/>
      <c r="UFX70" s="136"/>
      <c r="UFY70" s="136"/>
      <c r="UFZ70" s="136"/>
      <c r="UGA70" s="136"/>
      <c r="UGB70" s="136"/>
      <c r="UGC70" s="136"/>
      <c r="UGD70" s="136"/>
      <c r="UGE70" s="136"/>
      <c r="UGF70" s="136"/>
      <c r="UGG70" s="136"/>
      <c r="UGH70" s="136"/>
      <c r="UGI70" s="136"/>
      <c r="UGJ70" s="136"/>
      <c r="UGK70" s="136"/>
      <c r="UGL70" s="136"/>
      <c r="UGM70" s="136"/>
      <c r="UGN70" s="136"/>
      <c r="UGO70" s="136"/>
      <c r="UGP70" s="136"/>
      <c r="UGQ70" s="136"/>
      <c r="UGR70" s="136"/>
      <c r="UGS70" s="136"/>
      <c r="UGT70" s="136"/>
      <c r="UGU70" s="136"/>
      <c r="UGV70" s="136"/>
      <c r="UGW70" s="136"/>
      <c r="UGX70" s="136"/>
      <c r="UGY70" s="136"/>
      <c r="UGZ70" s="136"/>
      <c r="UHA70" s="136"/>
      <c r="UHB70" s="136"/>
      <c r="UHC70" s="136"/>
      <c r="UHD70" s="136"/>
      <c r="UHE70" s="136"/>
      <c r="UHF70" s="136"/>
      <c r="UHG70" s="136"/>
      <c r="UHH70" s="136"/>
      <c r="UHI70" s="136"/>
      <c r="UHJ70" s="136"/>
      <c r="UHK70" s="136"/>
      <c r="UHL70" s="136"/>
      <c r="UHM70" s="136"/>
      <c r="UHN70" s="136"/>
      <c r="UHO70" s="136"/>
      <c r="UHP70" s="136"/>
      <c r="UHQ70" s="136"/>
      <c r="UHR70" s="136"/>
      <c r="UHS70" s="136"/>
      <c r="UHT70" s="136"/>
      <c r="UHU70" s="136"/>
      <c r="UHV70" s="136"/>
      <c r="UHW70" s="136"/>
      <c r="UHX70" s="136"/>
      <c r="UHY70" s="136"/>
      <c r="UHZ70" s="136"/>
      <c r="UIA70" s="136"/>
      <c r="UIB70" s="136"/>
      <c r="UIC70" s="136"/>
      <c r="UID70" s="136"/>
      <c r="UIE70" s="136"/>
      <c r="UIF70" s="136"/>
      <c r="UIG70" s="136"/>
      <c r="UIH70" s="136"/>
      <c r="UII70" s="136"/>
      <c r="UIJ70" s="136"/>
      <c r="UIK70" s="136"/>
      <c r="UIL70" s="136"/>
      <c r="UIM70" s="136"/>
      <c r="UIN70" s="136"/>
      <c r="UIO70" s="136"/>
      <c r="UIP70" s="136"/>
      <c r="UIQ70" s="136"/>
      <c r="UIR70" s="136"/>
      <c r="UIS70" s="136"/>
      <c r="UIT70" s="136"/>
      <c r="UIU70" s="136"/>
      <c r="UIV70" s="136"/>
      <c r="UIW70" s="136"/>
      <c r="UIX70" s="136"/>
      <c r="UIY70" s="136"/>
      <c r="UIZ70" s="136"/>
      <c r="UJA70" s="136"/>
      <c r="UJB70" s="136"/>
      <c r="UJC70" s="136"/>
      <c r="UJD70" s="136"/>
      <c r="UJE70" s="136"/>
      <c r="UJF70" s="136"/>
      <c r="UJG70" s="136"/>
      <c r="UJH70" s="136"/>
      <c r="UJI70" s="136"/>
      <c r="UJJ70" s="136"/>
      <c r="UJK70" s="136"/>
      <c r="UJL70" s="136"/>
      <c r="UJM70" s="136"/>
      <c r="UJN70" s="136"/>
      <c r="UJO70" s="136"/>
      <c r="UJP70" s="136"/>
      <c r="UJQ70" s="136"/>
      <c r="UJR70" s="136"/>
      <c r="UJS70" s="136"/>
      <c r="UJT70" s="136"/>
      <c r="UJU70" s="136"/>
      <c r="UJV70" s="136"/>
      <c r="UJW70" s="136"/>
      <c r="UJX70" s="136"/>
      <c r="UJY70" s="136"/>
      <c r="UJZ70" s="136"/>
      <c r="UKA70" s="136"/>
      <c r="UKB70" s="136"/>
      <c r="UKC70" s="136"/>
      <c r="UKD70" s="136"/>
      <c r="UKE70" s="136"/>
      <c r="UKF70" s="136"/>
      <c r="UKG70" s="136"/>
      <c r="UKH70" s="136"/>
      <c r="UKI70" s="136"/>
      <c r="UKJ70" s="136"/>
      <c r="UKK70" s="136"/>
      <c r="UKL70" s="136"/>
      <c r="UKM70" s="136"/>
      <c r="UKN70" s="136"/>
      <c r="UKO70" s="136"/>
      <c r="UKP70" s="136"/>
      <c r="UKQ70" s="136"/>
      <c r="UKR70" s="136"/>
      <c r="UKS70" s="136"/>
      <c r="UKT70" s="136"/>
      <c r="UKU70" s="136"/>
      <c r="UKV70" s="136"/>
      <c r="UKW70" s="136"/>
      <c r="UKX70" s="136"/>
      <c r="UKY70" s="136"/>
      <c r="UKZ70" s="136"/>
      <c r="ULA70" s="136"/>
      <c r="ULB70" s="136"/>
      <c r="ULC70" s="136"/>
      <c r="ULD70" s="136"/>
      <c r="ULE70" s="136"/>
      <c r="ULF70" s="136"/>
      <c r="ULG70" s="136"/>
      <c r="ULH70" s="136"/>
      <c r="ULI70" s="136"/>
      <c r="ULJ70" s="136"/>
      <c r="ULK70" s="136"/>
      <c r="ULL70" s="136"/>
      <c r="ULM70" s="136"/>
      <c r="ULN70" s="136"/>
      <c r="ULO70" s="136"/>
      <c r="ULP70" s="136"/>
      <c r="ULQ70" s="136"/>
      <c r="ULR70" s="136"/>
      <c r="ULS70" s="136"/>
      <c r="ULT70" s="136"/>
      <c r="ULU70" s="136"/>
      <c r="ULV70" s="136"/>
      <c r="ULW70" s="136"/>
      <c r="ULX70" s="136"/>
      <c r="ULY70" s="136"/>
      <c r="ULZ70" s="136"/>
      <c r="UMA70" s="136"/>
      <c r="UMB70" s="136"/>
      <c r="UMC70" s="136"/>
      <c r="UMD70" s="136"/>
      <c r="UME70" s="136"/>
      <c r="UMF70" s="136"/>
      <c r="UMG70" s="136"/>
      <c r="UMH70" s="136"/>
      <c r="UMI70" s="136"/>
      <c r="UMJ70" s="136"/>
      <c r="UMK70" s="136"/>
      <c r="UML70" s="136"/>
      <c r="UMM70" s="136"/>
      <c r="UMN70" s="136"/>
      <c r="UMO70" s="136"/>
      <c r="UMP70" s="136"/>
      <c r="UMQ70" s="136"/>
      <c r="UMR70" s="136"/>
      <c r="UMS70" s="136"/>
      <c r="UMT70" s="136"/>
      <c r="UMU70" s="136"/>
      <c r="UMV70" s="136"/>
      <c r="UMW70" s="136"/>
      <c r="UMX70" s="136"/>
      <c r="UMY70" s="136"/>
      <c r="UMZ70" s="136"/>
      <c r="UNA70" s="136"/>
      <c r="UNB70" s="136"/>
      <c r="UNC70" s="136"/>
      <c r="UND70" s="136"/>
      <c r="UNE70" s="136"/>
      <c r="UNF70" s="136"/>
      <c r="UNG70" s="136"/>
      <c r="UNH70" s="136"/>
      <c r="UNI70" s="136"/>
      <c r="UNJ70" s="136"/>
      <c r="UNK70" s="136"/>
      <c r="UNL70" s="136"/>
      <c r="UNM70" s="136"/>
      <c r="UNN70" s="136"/>
      <c r="UNO70" s="136"/>
      <c r="UNP70" s="136"/>
      <c r="UNQ70" s="136"/>
      <c r="UNR70" s="136"/>
      <c r="UNS70" s="136"/>
      <c r="UNT70" s="136"/>
      <c r="UNU70" s="136"/>
      <c r="UNV70" s="136"/>
      <c r="UNW70" s="136"/>
      <c r="UNX70" s="136"/>
      <c r="UNY70" s="136"/>
      <c r="UNZ70" s="136"/>
      <c r="UOA70" s="136"/>
      <c r="UOB70" s="136"/>
      <c r="UOC70" s="136"/>
      <c r="UOD70" s="136"/>
      <c r="UOE70" s="136"/>
      <c r="UOF70" s="136"/>
      <c r="UOG70" s="136"/>
      <c r="UOH70" s="136"/>
      <c r="UOI70" s="136"/>
      <c r="UOJ70" s="136"/>
      <c r="UOK70" s="136"/>
      <c r="UOL70" s="136"/>
      <c r="UOM70" s="136"/>
      <c r="UON70" s="136"/>
      <c r="UOO70" s="136"/>
      <c r="UOP70" s="136"/>
      <c r="UOQ70" s="136"/>
      <c r="UOR70" s="136"/>
      <c r="UOS70" s="136"/>
      <c r="UOT70" s="136"/>
      <c r="UOU70" s="136"/>
      <c r="UOV70" s="136"/>
      <c r="UOW70" s="136"/>
      <c r="UOX70" s="136"/>
      <c r="UOY70" s="136"/>
      <c r="UOZ70" s="136"/>
      <c r="UPA70" s="136"/>
      <c r="UPB70" s="136"/>
      <c r="UPC70" s="136"/>
      <c r="UPD70" s="136"/>
      <c r="UPE70" s="136"/>
      <c r="UPF70" s="136"/>
      <c r="UPG70" s="136"/>
      <c r="UPH70" s="136"/>
      <c r="UPI70" s="136"/>
      <c r="UPJ70" s="136"/>
      <c r="UPK70" s="136"/>
      <c r="UPL70" s="136"/>
      <c r="UPM70" s="136"/>
      <c r="UPN70" s="136"/>
      <c r="UPO70" s="136"/>
      <c r="UPP70" s="136"/>
      <c r="UPQ70" s="136"/>
      <c r="UPR70" s="136"/>
      <c r="UPS70" s="136"/>
      <c r="UPT70" s="136"/>
      <c r="UPU70" s="136"/>
      <c r="UPV70" s="136"/>
      <c r="UPW70" s="136"/>
      <c r="UPX70" s="136"/>
      <c r="UPY70" s="136"/>
      <c r="UPZ70" s="136"/>
      <c r="UQA70" s="136"/>
      <c r="UQB70" s="136"/>
      <c r="UQC70" s="136"/>
      <c r="UQD70" s="136"/>
      <c r="UQE70" s="136"/>
      <c r="UQF70" s="136"/>
      <c r="UQG70" s="136"/>
      <c r="UQH70" s="136"/>
      <c r="UQI70" s="136"/>
      <c r="UQJ70" s="136"/>
      <c r="UQK70" s="136"/>
      <c r="UQL70" s="136"/>
      <c r="UQM70" s="136"/>
      <c r="UQN70" s="136"/>
      <c r="UQO70" s="136"/>
      <c r="UQP70" s="136"/>
      <c r="UQQ70" s="136"/>
      <c r="UQR70" s="136"/>
      <c r="UQS70" s="136"/>
      <c r="UQT70" s="136"/>
      <c r="UQU70" s="136"/>
      <c r="UQV70" s="136"/>
      <c r="UQW70" s="136"/>
      <c r="UQX70" s="136"/>
      <c r="UQY70" s="136"/>
      <c r="UQZ70" s="136"/>
      <c r="URA70" s="136"/>
      <c r="URB70" s="136"/>
      <c r="URC70" s="136"/>
      <c r="URD70" s="136"/>
      <c r="URE70" s="136"/>
      <c r="URF70" s="136"/>
      <c r="URG70" s="136"/>
      <c r="URH70" s="136"/>
      <c r="URI70" s="136"/>
      <c r="URJ70" s="136"/>
      <c r="URK70" s="136"/>
      <c r="URL70" s="136"/>
      <c r="URM70" s="136"/>
      <c r="URN70" s="136"/>
      <c r="URO70" s="136"/>
      <c r="URP70" s="136"/>
      <c r="URQ70" s="136"/>
      <c r="URR70" s="136"/>
      <c r="URS70" s="136"/>
      <c r="URT70" s="136"/>
      <c r="URU70" s="136"/>
      <c r="URV70" s="136"/>
      <c r="URW70" s="136"/>
      <c r="URX70" s="136"/>
      <c r="URY70" s="136"/>
      <c r="URZ70" s="136"/>
      <c r="USA70" s="136"/>
      <c r="USB70" s="136"/>
      <c r="USC70" s="136"/>
      <c r="USD70" s="136"/>
      <c r="USE70" s="136"/>
      <c r="USF70" s="136"/>
      <c r="USG70" s="136"/>
      <c r="USH70" s="136"/>
      <c r="USI70" s="136"/>
      <c r="USJ70" s="136"/>
      <c r="USK70" s="136"/>
      <c r="USL70" s="136"/>
      <c r="USM70" s="136"/>
      <c r="USN70" s="136"/>
      <c r="USO70" s="136"/>
      <c r="USP70" s="136"/>
      <c r="USQ70" s="136"/>
      <c r="USR70" s="136"/>
      <c r="USS70" s="136"/>
      <c r="UST70" s="136"/>
      <c r="USU70" s="136"/>
      <c r="USV70" s="136"/>
      <c r="USW70" s="136"/>
      <c r="USX70" s="136"/>
      <c r="USY70" s="136"/>
      <c r="USZ70" s="136"/>
      <c r="UTA70" s="136"/>
      <c r="UTB70" s="136"/>
      <c r="UTC70" s="136"/>
      <c r="UTD70" s="136"/>
      <c r="UTE70" s="136"/>
      <c r="UTF70" s="136"/>
      <c r="UTG70" s="136"/>
      <c r="UTH70" s="136"/>
      <c r="UTI70" s="136"/>
      <c r="UTJ70" s="136"/>
      <c r="UTK70" s="136"/>
      <c r="UTL70" s="136"/>
      <c r="UTM70" s="136"/>
      <c r="UTN70" s="136"/>
      <c r="UTO70" s="136"/>
      <c r="UTP70" s="136"/>
      <c r="UTQ70" s="136"/>
      <c r="UTR70" s="136"/>
      <c r="UTS70" s="136"/>
      <c r="UTT70" s="136"/>
      <c r="UTU70" s="136"/>
      <c r="UTV70" s="136"/>
      <c r="UTW70" s="136"/>
      <c r="UTX70" s="136"/>
      <c r="UTY70" s="136"/>
      <c r="UTZ70" s="136"/>
      <c r="UUA70" s="136"/>
      <c r="UUB70" s="136"/>
      <c r="UUC70" s="136"/>
      <c r="UUD70" s="136"/>
      <c r="UUE70" s="136"/>
      <c r="UUF70" s="136"/>
      <c r="UUG70" s="136"/>
      <c r="UUH70" s="136"/>
      <c r="UUI70" s="136"/>
      <c r="UUJ70" s="136"/>
      <c r="UUK70" s="136"/>
      <c r="UUL70" s="136"/>
      <c r="UUM70" s="136"/>
      <c r="UUN70" s="136"/>
      <c r="UUO70" s="136"/>
      <c r="UUP70" s="136"/>
      <c r="UUQ70" s="136"/>
      <c r="UUR70" s="136"/>
      <c r="UUS70" s="136"/>
      <c r="UUT70" s="136"/>
      <c r="UUU70" s="136"/>
      <c r="UUV70" s="136"/>
      <c r="UUW70" s="136"/>
      <c r="UUX70" s="136"/>
      <c r="UUY70" s="136"/>
      <c r="UUZ70" s="136"/>
      <c r="UVA70" s="136"/>
      <c r="UVB70" s="136"/>
      <c r="UVC70" s="136"/>
      <c r="UVD70" s="136"/>
      <c r="UVE70" s="136"/>
      <c r="UVF70" s="136"/>
      <c r="UVG70" s="136"/>
      <c r="UVH70" s="136"/>
      <c r="UVI70" s="136"/>
      <c r="UVJ70" s="136"/>
      <c r="UVK70" s="136"/>
      <c r="UVL70" s="136"/>
      <c r="UVM70" s="136"/>
      <c r="UVN70" s="136"/>
      <c r="UVO70" s="136"/>
      <c r="UVP70" s="136"/>
      <c r="UVQ70" s="136"/>
      <c r="UVR70" s="136"/>
      <c r="UVS70" s="136"/>
      <c r="UVT70" s="136"/>
      <c r="UVU70" s="136"/>
      <c r="UVV70" s="136"/>
      <c r="UVW70" s="136"/>
      <c r="UVX70" s="136"/>
      <c r="UVY70" s="136"/>
      <c r="UVZ70" s="136"/>
      <c r="UWA70" s="136"/>
      <c r="UWB70" s="136"/>
      <c r="UWC70" s="136"/>
      <c r="UWD70" s="136"/>
      <c r="UWE70" s="136"/>
      <c r="UWF70" s="136"/>
      <c r="UWG70" s="136"/>
      <c r="UWH70" s="136"/>
      <c r="UWI70" s="136"/>
      <c r="UWJ70" s="136"/>
      <c r="UWK70" s="136"/>
      <c r="UWL70" s="136"/>
      <c r="UWM70" s="136"/>
      <c r="UWN70" s="136"/>
      <c r="UWO70" s="136"/>
      <c r="UWP70" s="136"/>
      <c r="UWQ70" s="136"/>
      <c r="UWR70" s="136"/>
      <c r="UWS70" s="136"/>
      <c r="UWT70" s="136"/>
      <c r="UWU70" s="136"/>
      <c r="UWV70" s="136"/>
      <c r="UWW70" s="136"/>
      <c r="UWX70" s="136"/>
      <c r="UWY70" s="136"/>
      <c r="UWZ70" s="136"/>
      <c r="UXA70" s="136"/>
      <c r="UXB70" s="136"/>
      <c r="UXC70" s="136"/>
      <c r="UXD70" s="136"/>
      <c r="UXE70" s="136"/>
      <c r="UXF70" s="136"/>
      <c r="UXG70" s="136"/>
      <c r="UXH70" s="136"/>
      <c r="UXI70" s="136"/>
      <c r="UXJ70" s="136"/>
      <c r="UXK70" s="136"/>
      <c r="UXL70" s="136"/>
      <c r="UXM70" s="136"/>
      <c r="UXN70" s="136"/>
      <c r="UXO70" s="136"/>
      <c r="UXP70" s="136"/>
      <c r="UXQ70" s="136"/>
      <c r="UXR70" s="136"/>
      <c r="UXS70" s="136"/>
      <c r="UXT70" s="136"/>
      <c r="UXU70" s="136"/>
      <c r="UXV70" s="136"/>
      <c r="UXW70" s="136"/>
      <c r="UXX70" s="136"/>
      <c r="UXY70" s="136"/>
      <c r="UXZ70" s="136"/>
      <c r="UYA70" s="136"/>
      <c r="UYB70" s="136"/>
      <c r="UYC70" s="136"/>
      <c r="UYD70" s="136"/>
      <c r="UYE70" s="136"/>
      <c r="UYF70" s="136"/>
      <c r="UYG70" s="136"/>
      <c r="UYH70" s="136"/>
      <c r="UYI70" s="136"/>
      <c r="UYJ70" s="136"/>
      <c r="UYK70" s="136"/>
      <c r="UYL70" s="136"/>
      <c r="UYM70" s="136"/>
      <c r="UYN70" s="136"/>
      <c r="UYO70" s="136"/>
      <c r="UYP70" s="136"/>
      <c r="UYQ70" s="136"/>
      <c r="UYR70" s="136"/>
      <c r="UYS70" s="136"/>
      <c r="UYT70" s="136"/>
      <c r="UYU70" s="136"/>
      <c r="UYV70" s="136"/>
      <c r="UYW70" s="136"/>
      <c r="UYX70" s="136"/>
      <c r="UYY70" s="136"/>
      <c r="UYZ70" s="136"/>
      <c r="UZA70" s="136"/>
      <c r="UZB70" s="136"/>
      <c r="UZC70" s="136"/>
      <c r="UZD70" s="136"/>
      <c r="UZE70" s="136"/>
      <c r="UZF70" s="136"/>
      <c r="UZG70" s="136"/>
      <c r="UZH70" s="136"/>
      <c r="UZI70" s="136"/>
      <c r="UZJ70" s="136"/>
      <c r="UZK70" s="136"/>
      <c r="UZL70" s="136"/>
      <c r="UZM70" s="136"/>
      <c r="UZN70" s="136"/>
      <c r="UZO70" s="136"/>
      <c r="UZP70" s="136"/>
      <c r="UZQ70" s="136"/>
      <c r="UZR70" s="136"/>
      <c r="UZS70" s="136"/>
      <c r="UZT70" s="136"/>
      <c r="UZU70" s="136"/>
      <c r="UZV70" s="136"/>
      <c r="UZW70" s="136"/>
      <c r="UZX70" s="136"/>
      <c r="UZY70" s="136"/>
      <c r="UZZ70" s="136"/>
      <c r="VAA70" s="136"/>
      <c r="VAB70" s="136"/>
      <c r="VAC70" s="136"/>
      <c r="VAD70" s="136"/>
      <c r="VAE70" s="136"/>
      <c r="VAF70" s="136"/>
      <c r="VAG70" s="136"/>
      <c r="VAH70" s="136"/>
      <c r="VAI70" s="136"/>
      <c r="VAJ70" s="136"/>
      <c r="VAK70" s="136"/>
      <c r="VAL70" s="136"/>
      <c r="VAM70" s="136"/>
      <c r="VAN70" s="136"/>
      <c r="VAO70" s="136"/>
      <c r="VAP70" s="136"/>
      <c r="VAQ70" s="136"/>
      <c r="VAR70" s="136"/>
      <c r="VAS70" s="136"/>
      <c r="VAT70" s="136"/>
      <c r="VAU70" s="136"/>
      <c r="VAV70" s="136"/>
      <c r="VAW70" s="136"/>
      <c r="VAX70" s="136"/>
      <c r="VAY70" s="136"/>
      <c r="VAZ70" s="136"/>
      <c r="VBA70" s="136"/>
      <c r="VBB70" s="136"/>
      <c r="VBC70" s="136"/>
      <c r="VBD70" s="136"/>
      <c r="VBE70" s="136"/>
      <c r="VBF70" s="136"/>
      <c r="VBG70" s="136"/>
      <c r="VBH70" s="136"/>
      <c r="VBI70" s="136"/>
      <c r="VBJ70" s="136"/>
      <c r="VBK70" s="136"/>
      <c r="VBL70" s="136"/>
      <c r="VBM70" s="136"/>
      <c r="VBN70" s="136"/>
      <c r="VBO70" s="136"/>
      <c r="VBP70" s="136"/>
      <c r="VBQ70" s="136"/>
      <c r="VBR70" s="136"/>
      <c r="VBS70" s="136"/>
      <c r="VBT70" s="136"/>
      <c r="VBU70" s="136"/>
      <c r="VBV70" s="136"/>
      <c r="VBW70" s="136"/>
      <c r="VBX70" s="136"/>
      <c r="VBY70" s="136"/>
      <c r="VBZ70" s="136"/>
      <c r="VCA70" s="136"/>
      <c r="VCB70" s="136"/>
      <c r="VCC70" s="136"/>
      <c r="VCD70" s="136"/>
      <c r="VCE70" s="136"/>
      <c r="VCF70" s="136"/>
      <c r="VCG70" s="136"/>
      <c r="VCH70" s="136"/>
      <c r="VCI70" s="136"/>
      <c r="VCJ70" s="136"/>
      <c r="VCK70" s="136"/>
      <c r="VCL70" s="136"/>
      <c r="VCM70" s="136"/>
      <c r="VCN70" s="136"/>
      <c r="VCO70" s="136"/>
      <c r="VCP70" s="136"/>
      <c r="VCQ70" s="136"/>
      <c r="VCR70" s="136"/>
      <c r="VCS70" s="136"/>
      <c r="VCT70" s="136"/>
      <c r="VCU70" s="136"/>
      <c r="VCV70" s="136"/>
      <c r="VCW70" s="136"/>
      <c r="VCX70" s="136"/>
      <c r="VCY70" s="136"/>
      <c r="VCZ70" s="136"/>
      <c r="VDA70" s="136"/>
      <c r="VDB70" s="136"/>
      <c r="VDC70" s="136"/>
      <c r="VDD70" s="136"/>
      <c r="VDE70" s="136"/>
      <c r="VDF70" s="136"/>
      <c r="VDG70" s="136"/>
      <c r="VDH70" s="136"/>
      <c r="VDI70" s="136"/>
      <c r="VDJ70" s="136"/>
      <c r="VDK70" s="136"/>
      <c r="VDL70" s="136"/>
      <c r="VDM70" s="136"/>
      <c r="VDN70" s="136"/>
      <c r="VDO70" s="136"/>
      <c r="VDP70" s="136"/>
      <c r="VDQ70" s="136"/>
      <c r="VDR70" s="136"/>
      <c r="VDS70" s="136"/>
      <c r="VDT70" s="136"/>
      <c r="VDU70" s="136"/>
      <c r="VDV70" s="136"/>
      <c r="VDW70" s="136"/>
      <c r="VDX70" s="136"/>
      <c r="VDY70" s="136"/>
      <c r="VDZ70" s="136"/>
      <c r="VEA70" s="136"/>
      <c r="VEB70" s="136"/>
      <c r="VEC70" s="136"/>
      <c r="VED70" s="136"/>
      <c r="VEE70" s="136"/>
      <c r="VEF70" s="136"/>
      <c r="VEG70" s="136"/>
      <c r="VEH70" s="136"/>
      <c r="VEI70" s="136"/>
      <c r="VEJ70" s="136"/>
      <c r="VEK70" s="136"/>
      <c r="VEL70" s="136"/>
      <c r="VEM70" s="136"/>
      <c r="VEN70" s="136"/>
      <c r="VEO70" s="136"/>
      <c r="VEP70" s="136"/>
      <c r="VEQ70" s="136"/>
      <c r="VER70" s="136"/>
      <c r="VES70" s="136"/>
      <c r="VET70" s="136"/>
      <c r="VEU70" s="136"/>
      <c r="VEV70" s="136"/>
      <c r="VEW70" s="136"/>
      <c r="VEX70" s="136"/>
      <c r="VEY70" s="136"/>
      <c r="VEZ70" s="136"/>
      <c r="VFA70" s="136"/>
      <c r="VFB70" s="136"/>
      <c r="VFC70" s="136"/>
      <c r="VFD70" s="136"/>
      <c r="VFE70" s="136"/>
      <c r="VFF70" s="136"/>
      <c r="VFG70" s="136"/>
      <c r="VFH70" s="136"/>
      <c r="VFI70" s="136"/>
      <c r="VFJ70" s="136"/>
      <c r="VFK70" s="136"/>
      <c r="VFL70" s="136"/>
      <c r="VFM70" s="136"/>
      <c r="VFN70" s="136"/>
      <c r="VFO70" s="136"/>
      <c r="VFP70" s="136"/>
      <c r="VFQ70" s="136"/>
      <c r="VFR70" s="136"/>
      <c r="VFS70" s="136"/>
      <c r="VFT70" s="136"/>
      <c r="VFU70" s="136"/>
      <c r="VFV70" s="136"/>
      <c r="VFW70" s="136"/>
      <c r="VFX70" s="136"/>
      <c r="VFY70" s="136"/>
      <c r="VFZ70" s="136"/>
      <c r="VGA70" s="136"/>
      <c r="VGB70" s="136"/>
      <c r="VGC70" s="136"/>
      <c r="VGD70" s="136"/>
      <c r="VGE70" s="136"/>
      <c r="VGF70" s="136"/>
      <c r="VGG70" s="136"/>
      <c r="VGH70" s="136"/>
      <c r="VGI70" s="136"/>
      <c r="VGJ70" s="136"/>
      <c r="VGK70" s="136"/>
      <c r="VGL70" s="136"/>
      <c r="VGM70" s="136"/>
      <c r="VGN70" s="136"/>
      <c r="VGO70" s="136"/>
      <c r="VGP70" s="136"/>
      <c r="VGQ70" s="136"/>
      <c r="VGR70" s="136"/>
      <c r="VGS70" s="136"/>
      <c r="VGT70" s="136"/>
      <c r="VGU70" s="136"/>
      <c r="VGV70" s="136"/>
      <c r="VGW70" s="136"/>
      <c r="VGX70" s="136"/>
      <c r="VGY70" s="136"/>
      <c r="VGZ70" s="136"/>
      <c r="VHA70" s="136"/>
      <c r="VHB70" s="136"/>
      <c r="VHC70" s="136"/>
      <c r="VHD70" s="136"/>
      <c r="VHE70" s="136"/>
      <c r="VHF70" s="136"/>
      <c r="VHG70" s="136"/>
      <c r="VHH70" s="136"/>
      <c r="VHI70" s="136"/>
      <c r="VHJ70" s="136"/>
      <c r="VHK70" s="136"/>
      <c r="VHL70" s="136"/>
      <c r="VHM70" s="136"/>
      <c r="VHN70" s="136"/>
      <c r="VHO70" s="136"/>
      <c r="VHP70" s="136"/>
      <c r="VHQ70" s="136"/>
      <c r="VHR70" s="136"/>
      <c r="VHS70" s="136"/>
      <c r="VHT70" s="136"/>
      <c r="VHU70" s="136"/>
      <c r="VHV70" s="136"/>
      <c r="VHW70" s="136"/>
      <c r="VHX70" s="136"/>
      <c r="VHY70" s="136"/>
      <c r="VHZ70" s="136"/>
      <c r="VIA70" s="136"/>
      <c r="VIB70" s="136"/>
      <c r="VIC70" s="136"/>
      <c r="VID70" s="136"/>
      <c r="VIE70" s="136"/>
      <c r="VIF70" s="136"/>
      <c r="VIG70" s="136"/>
      <c r="VIH70" s="136"/>
      <c r="VII70" s="136"/>
      <c r="VIJ70" s="136"/>
      <c r="VIK70" s="136"/>
      <c r="VIL70" s="136"/>
      <c r="VIM70" s="136"/>
      <c r="VIN70" s="136"/>
      <c r="VIO70" s="136"/>
      <c r="VIP70" s="136"/>
      <c r="VIQ70" s="136"/>
      <c r="VIR70" s="136"/>
      <c r="VIS70" s="136"/>
      <c r="VIT70" s="136"/>
      <c r="VIU70" s="136"/>
      <c r="VIV70" s="136"/>
      <c r="VIW70" s="136"/>
      <c r="VIX70" s="136"/>
      <c r="VIY70" s="136"/>
      <c r="VIZ70" s="136"/>
      <c r="VJA70" s="136"/>
      <c r="VJB70" s="136"/>
      <c r="VJC70" s="136"/>
      <c r="VJD70" s="136"/>
      <c r="VJE70" s="136"/>
      <c r="VJF70" s="136"/>
      <c r="VJG70" s="136"/>
      <c r="VJH70" s="136"/>
      <c r="VJI70" s="136"/>
      <c r="VJJ70" s="136"/>
      <c r="VJK70" s="136"/>
      <c r="VJL70" s="136"/>
      <c r="VJM70" s="136"/>
      <c r="VJN70" s="136"/>
      <c r="VJO70" s="136"/>
      <c r="VJP70" s="136"/>
      <c r="VJQ70" s="136"/>
      <c r="VJR70" s="136"/>
      <c r="VJS70" s="136"/>
      <c r="VJT70" s="136"/>
      <c r="VJU70" s="136"/>
      <c r="VJV70" s="136"/>
      <c r="VJW70" s="136"/>
      <c r="VJX70" s="136"/>
      <c r="VJY70" s="136"/>
      <c r="VJZ70" s="136"/>
      <c r="VKA70" s="136"/>
      <c r="VKB70" s="136"/>
      <c r="VKC70" s="136"/>
      <c r="VKD70" s="136"/>
      <c r="VKE70" s="136"/>
      <c r="VKF70" s="136"/>
      <c r="VKG70" s="136"/>
      <c r="VKH70" s="136"/>
      <c r="VKI70" s="136"/>
      <c r="VKJ70" s="136"/>
      <c r="VKK70" s="136"/>
      <c r="VKL70" s="136"/>
      <c r="VKM70" s="136"/>
      <c r="VKN70" s="136"/>
      <c r="VKO70" s="136"/>
      <c r="VKP70" s="136"/>
      <c r="VKQ70" s="136"/>
      <c r="VKR70" s="136"/>
      <c r="VKS70" s="136"/>
      <c r="VKT70" s="136"/>
      <c r="VKU70" s="136"/>
      <c r="VKV70" s="136"/>
      <c r="VKW70" s="136"/>
      <c r="VKX70" s="136"/>
      <c r="VKY70" s="136"/>
      <c r="VKZ70" s="136"/>
      <c r="VLA70" s="136"/>
      <c r="VLB70" s="136"/>
      <c r="VLC70" s="136"/>
      <c r="VLD70" s="136"/>
      <c r="VLE70" s="136"/>
      <c r="VLF70" s="136"/>
      <c r="VLG70" s="136"/>
      <c r="VLH70" s="136"/>
      <c r="VLI70" s="136"/>
      <c r="VLJ70" s="136"/>
      <c r="VLK70" s="136"/>
      <c r="VLL70" s="136"/>
      <c r="VLM70" s="136"/>
      <c r="VLN70" s="136"/>
      <c r="VLO70" s="136"/>
      <c r="VLP70" s="136"/>
      <c r="VLQ70" s="136"/>
      <c r="VLR70" s="136"/>
      <c r="VLS70" s="136"/>
      <c r="VLT70" s="136"/>
      <c r="VLU70" s="136"/>
      <c r="VLV70" s="136"/>
      <c r="VLW70" s="136"/>
      <c r="VLX70" s="136"/>
      <c r="VLY70" s="136"/>
      <c r="VLZ70" s="136"/>
      <c r="VMA70" s="136"/>
      <c r="VMB70" s="136"/>
      <c r="VMC70" s="136"/>
      <c r="VMD70" s="136"/>
      <c r="VME70" s="136"/>
      <c r="VMF70" s="136"/>
      <c r="VMG70" s="136"/>
      <c r="VMH70" s="136"/>
      <c r="VMI70" s="136"/>
      <c r="VMJ70" s="136"/>
      <c r="VMK70" s="136"/>
      <c r="VML70" s="136"/>
      <c r="VMM70" s="136"/>
      <c r="VMN70" s="136"/>
      <c r="VMO70" s="136"/>
      <c r="VMP70" s="136"/>
      <c r="VMQ70" s="136"/>
      <c r="VMR70" s="136"/>
      <c r="VMS70" s="136"/>
      <c r="VMT70" s="136"/>
      <c r="VMU70" s="136"/>
      <c r="VMV70" s="136"/>
      <c r="VMW70" s="136"/>
      <c r="VMX70" s="136"/>
      <c r="VMY70" s="136"/>
      <c r="VMZ70" s="136"/>
      <c r="VNA70" s="136"/>
      <c r="VNB70" s="136"/>
      <c r="VNC70" s="136"/>
      <c r="VND70" s="136"/>
      <c r="VNE70" s="136"/>
      <c r="VNF70" s="136"/>
      <c r="VNG70" s="136"/>
      <c r="VNH70" s="136"/>
      <c r="VNI70" s="136"/>
      <c r="VNJ70" s="136"/>
      <c r="VNK70" s="136"/>
      <c r="VNL70" s="136"/>
      <c r="VNM70" s="136"/>
      <c r="VNN70" s="136"/>
      <c r="VNO70" s="136"/>
      <c r="VNP70" s="136"/>
      <c r="VNQ70" s="136"/>
      <c r="VNR70" s="136"/>
      <c r="VNS70" s="136"/>
      <c r="VNT70" s="136"/>
      <c r="VNU70" s="136"/>
      <c r="VNV70" s="136"/>
      <c r="VNW70" s="136"/>
      <c r="VNX70" s="136"/>
      <c r="VNY70" s="136"/>
      <c r="VNZ70" s="136"/>
      <c r="VOA70" s="136"/>
      <c r="VOB70" s="136"/>
      <c r="VOC70" s="136"/>
      <c r="VOD70" s="136"/>
      <c r="VOE70" s="136"/>
      <c r="VOF70" s="136"/>
      <c r="VOG70" s="136"/>
      <c r="VOH70" s="136"/>
      <c r="VOI70" s="136"/>
      <c r="VOJ70" s="136"/>
      <c r="VOK70" s="136"/>
      <c r="VOL70" s="136"/>
      <c r="VOM70" s="136"/>
      <c r="VON70" s="136"/>
      <c r="VOO70" s="136"/>
      <c r="VOP70" s="136"/>
      <c r="VOQ70" s="136"/>
      <c r="VOR70" s="136"/>
      <c r="VOS70" s="136"/>
      <c r="VOT70" s="136"/>
      <c r="VOU70" s="136"/>
      <c r="VOV70" s="136"/>
      <c r="VOW70" s="136"/>
      <c r="VOX70" s="136"/>
      <c r="VOY70" s="136"/>
      <c r="VOZ70" s="136"/>
      <c r="VPA70" s="136"/>
      <c r="VPB70" s="136"/>
      <c r="VPC70" s="136"/>
      <c r="VPD70" s="136"/>
      <c r="VPE70" s="136"/>
      <c r="VPF70" s="136"/>
      <c r="VPG70" s="136"/>
      <c r="VPH70" s="136"/>
      <c r="VPI70" s="136"/>
      <c r="VPJ70" s="136"/>
      <c r="VPK70" s="136"/>
      <c r="VPL70" s="136"/>
      <c r="VPM70" s="136"/>
      <c r="VPN70" s="136"/>
      <c r="VPO70" s="136"/>
      <c r="VPP70" s="136"/>
      <c r="VPQ70" s="136"/>
      <c r="VPR70" s="136"/>
      <c r="VPS70" s="136"/>
      <c r="VPT70" s="136"/>
      <c r="VPU70" s="136"/>
      <c r="VPV70" s="136"/>
      <c r="VPW70" s="136"/>
      <c r="VPX70" s="136"/>
      <c r="VPY70" s="136"/>
      <c r="VPZ70" s="136"/>
      <c r="VQA70" s="136"/>
      <c r="VQB70" s="136"/>
      <c r="VQC70" s="136"/>
      <c r="VQD70" s="136"/>
      <c r="VQE70" s="136"/>
      <c r="VQF70" s="136"/>
      <c r="VQG70" s="136"/>
      <c r="VQH70" s="136"/>
      <c r="VQI70" s="136"/>
      <c r="VQJ70" s="136"/>
      <c r="VQK70" s="136"/>
      <c r="VQL70" s="136"/>
      <c r="VQM70" s="136"/>
      <c r="VQN70" s="136"/>
      <c r="VQO70" s="136"/>
      <c r="VQP70" s="136"/>
      <c r="VQQ70" s="136"/>
      <c r="VQR70" s="136"/>
      <c r="VQS70" s="136"/>
      <c r="VQT70" s="136"/>
      <c r="VQU70" s="136"/>
      <c r="VQV70" s="136"/>
      <c r="VQW70" s="136"/>
      <c r="VQX70" s="136"/>
      <c r="VQY70" s="136"/>
      <c r="VQZ70" s="136"/>
      <c r="VRA70" s="136"/>
      <c r="VRB70" s="136"/>
      <c r="VRC70" s="136"/>
      <c r="VRD70" s="136"/>
      <c r="VRE70" s="136"/>
      <c r="VRF70" s="136"/>
      <c r="VRG70" s="136"/>
      <c r="VRH70" s="136"/>
      <c r="VRI70" s="136"/>
      <c r="VRJ70" s="136"/>
      <c r="VRK70" s="136"/>
      <c r="VRL70" s="136"/>
      <c r="VRM70" s="136"/>
      <c r="VRN70" s="136"/>
      <c r="VRO70" s="136"/>
      <c r="VRP70" s="136"/>
      <c r="VRQ70" s="136"/>
      <c r="VRR70" s="136"/>
      <c r="VRS70" s="136"/>
      <c r="VRT70" s="136"/>
      <c r="VRU70" s="136"/>
      <c r="VRV70" s="136"/>
      <c r="VRW70" s="136"/>
      <c r="VRX70" s="136"/>
      <c r="VRY70" s="136"/>
      <c r="VRZ70" s="136"/>
      <c r="VSA70" s="136"/>
      <c r="VSB70" s="136"/>
      <c r="VSC70" s="136"/>
      <c r="VSD70" s="136"/>
      <c r="VSE70" s="136"/>
      <c r="VSF70" s="136"/>
      <c r="VSG70" s="136"/>
      <c r="VSH70" s="136"/>
      <c r="VSI70" s="136"/>
      <c r="VSJ70" s="136"/>
      <c r="VSK70" s="136"/>
      <c r="VSL70" s="136"/>
      <c r="VSM70" s="136"/>
      <c r="VSN70" s="136"/>
      <c r="VSO70" s="136"/>
      <c r="VSP70" s="136"/>
      <c r="VSQ70" s="136"/>
      <c r="VSR70" s="136"/>
      <c r="VSS70" s="136"/>
      <c r="VST70" s="136"/>
      <c r="VSU70" s="136"/>
      <c r="VSV70" s="136"/>
      <c r="VSW70" s="136"/>
      <c r="VSX70" s="136"/>
      <c r="VSY70" s="136"/>
      <c r="VSZ70" s="136"/>
      <c r="VTA70" s="136"/>
      <c r="VTB70" s="136"/>
      <c r="VTC70" s="136"/>
      <c r="VTD70" s="136"/>
      <c r="VTE70" s="136"/>
      <c r="VTF70" s="136"/>
      <c r="VTG70" s="136"/>
      <c r="VTH70" s="136"/>
      <c r="VTI70" s="136"/>
      <c r="VTJ70" s="136"/>
      <c r="VTK70" s="136"/>
      <c r="VTL70" s="136"/>
      <c r="VTM70" s="136"/>
      <c r="VTN70" s="136"/>
      <c r="VTO70" s="136"/>
      <c r="VTP70" s="136"/>
      <c r="VTQ70" s="136"/>
      <c r="VTR70" s="136"/>
      <c r="VTS70" s="136"/>
      <c r="VTT70" s="136"/>
      <c r="VTU70" s="136"/>
      <c r="VTV70" s="136"/>
      <c r="VTW70" s="136"/>
      <c r="VTX70" s="136"/>
      <c r="VTY70" s="136"/>
      <c r="VTZ70" s="136"/>
      <c r="VUA70" s="136"/>
      <c r="VUB70" s="136"/>
      <c r="VUC70" s="136"/>
      <c r="VUD70" s="136"/>
      <c r="VUE70" s="136"/>
      <c r="VUF70" s="136"/>
      <c r="VUG70" s="136"/>
      <c r="VUH70" s="136"/>
      <c r="VUI70" s="136"/>
      <c r="VUJ70" s="136"/>
      <c r="VUK70" s="136"/>
      <c r="VUL70" s="136"/>
      <c r="VUM70" s="136"/>
      <c r="VUN70" s="136"/>
      <c r="VUO70" s="136"/>
      <c r="VUP70" s="136"/>
      <c r="VUQ70" s="136"/>
      <c r="VUR70" s="136"/>
      <c r="VUS70" s="136"/>
      <c r="VUT70" s="136"/>
      <c r="VUU70" s="136"/>
      <c r="VUV70" s="136"/>
      <c r="VUW70" s="136"/>
      <c r="VUX70" s="136"/>
      <c r="VUY70" s="136"/>
      <c r="VUZ70" s="136"/>
      <c r="VVA70" s="136"/>
      <c r="VVB70" s="136"/>
      <c r="VVC70" s="136"/>
      <c r="VVD70" s="136"/>
      <c r="VVE70" s="136"/>
      <c r="VVF70" s="136"/>
      <c r="VVG70" s="136"/>
      <c r="VVH70" s="136"/>
      <c r="VVI70" s="136"/>
      <c r="VVJ70" s="136"/>
      <c r="VVK70" s="136"/>
      <c r="VVL70" s="136"/>
      <c r="VVM70" s="136"/>
      <c r="VVN70" s="136"/>
      <c r="VVO70" s="136"/>
      <c r="VVP70" s="136"/>
      <c r="VVQ70" s="136"/>
      <c r="VVR70" s="136"/>
      <c r="VVS70" s="136"/>
      <c r="VVT70" s="136"/>
      <c r="VVU70" s="136"/>
      <c r="VVV70" s="136"/>
      <c r="VVW70" s="136"/>
      <c r="VVX70" s="136"/>
      <c r="VVY70" s="136"/>
      <c r="VVZ70" s="136"/>
      <c r="VWA70" s="136"/>
      <c r="VWB70" s="136"/>
      <c r="VWC70" s="136"/>
      <c r="VWD70" s="136"/>
      <c r="VWE70" s="136"/>
      <c r="VWF70" s="136"/>
      <c r="VWG70" s="136"/>
      <c r="VWH70" s="136"/>
      <c r="VWI70" s="136"/>
      <c r="VWJ70" s="136"/>
      <c r="VWK70" s="136"/>
      <c r="VWL70" s="136"/>
      <c r="VWM70" s="136"/>
      <c r="VWN70" s="136"/>
      <c r="VWO70" s="136"/>
      <c r="VWP70" s="136"/>
      <c r="VWQ70" s="136"/>
      <c r="VWR70" s="136"/>
      <c r="VWS70" s="136"/>
      <c r="VWT70" s="136"/>
      <c r="VWU70" s="136"/>
      <c r="VWV70" s="136"/>
      <c r="VWW70" s="136"/>
      <c r="VWX70" s="136"/>
      <c r="VWY70" s="136"/>
      <c r="VWZ70" s="136"/>
      <c r="VXA70" s="136"/>
      <c r="VXB70" s="136"/>
      <c r="VXC70" s="136"/>
      <c r="VXD70" s="136"/>
      <c r="VXE70" s="136"/>
      <c r="VXF70" s="136"/>
      <c r="VXG70" s="136"/>
      <c r="VXH70" s="136"/>
      <c r="VXI70" s="136"/>
      <c r="VXJ70" s="136"/>
      <c r="VXK70" s="136"/>
      <c r="VXL70" s="136"/>
      <c r="VXM70" s="136"/>
      <c r="VXN70" s="136"/>
      <c r="VXO70" s="136"/>
      <c r="VXP70" s="136"/>
      <c r="VXQ70" s="136"/>
      <c r="VXR70" s="136"/>
      <c r="VXS70" s="136"/>
      <c r="VXT70" s="136"/>
      <c r="VXU70" s="136"/>
      <c r="VXV70" s="136"/>
      <c r="VXW70" s="136"/>
      <c r="VXX70" s="136"/>
      <c r="VXY70" s="136"/>
      <c r="VXZ70" s="136"/>
      <c r="VYA70" s="136"/>
      <c r="VYB70" s="136"/>
      <c r="VYC70" s="136"/>
      <c r="VYD70" s="136"/>
      <c r="VYE70" s="136"/>
      <c r="VYF70" s="136"/>
      <c r="VYG70" s="136"/>
      <c r="VYH70" s="136"/>
      <c r="VYI70" s="136"/>
      <c r="VYJ70" s="136"/>
      <c r="VYK70" s="136"/>
      <c r="VYL70" s="136"/>
      <c r="VYM70" s="136"/>
      <c r="VYN70" s="136"/>
      <c r="VYO70" s="136"/>
      <c r="VYP70" s="136"/>
      <c r="VYQ70" s="136"/>
      <c r="VYR70" s="136"/>
      <c r="VYS70" s="136"/>
      <c r="VYT70" s="136"/>
      <c r="VYU70" s="136"/>
      <c r="VYV70" s="136"/>
      <c r="VYW70" s="136"/>
      <c r="VYX70" s="136"/>
      <c r="VYY70" s="136"/>
      <c r="VYZ70" s="136"/>
      <c r="VZA70" s="136"/>
      <c r="VZB70" s="136"/>
      <c r="VZC70" s="136"/>
      <c r="VZD70" s="136"/>
      <c r="VZE70" s="136"/>
      <c r="VZF70" s="136"/>
      <c r="VZG70" s="136"/>
      <c r="VZH70" s="136"/>
      <c r="VZI70" s="136"/>
      <c r="VZJ70" s="136"/>
      <c r="VZK70" s="136"/>
      <c r="VZL70" s="136"/>
      <c r="VZM70" s="136"/>
      <c r="VZN70" s="136"/>
      <c r="VZO70" s="136"/>
      <c r="VZP70" s="136"/>
      <c r="VZQ70" s="136"/>
      <c r="VZR70" s="136"/>
      <c r="VZS70" s="136"/>
      <c r="VZT70" s="136"/>
      <c r="VZU70" s="136"/>
      <c r="VZV70" s="136"/>
      <c r="VZW70" s="136"/>
      <c r="VZX70" s="136"/>
      <c r="VZY70" s="136"/>
      <c r="VZZ70" s="136"/>
      <c r="WAA70" s="136"/>
      <c r="WAB70" s="136"/>
      <c r="WAC70" s="136"/>
      <c r="WAD70" s="136"/>
      <c r="WAE70" s="136"/>
      <c r="WAF70" s="136"/>
      <c r="WAG70" s="136"/>
      <c r="WAH70" s="136"/>
      <c r="WAI70" s="136"/>
      <c r="WAJ70" s="136"/>
      <c r="WAK70" s="136"/>
      <c r="WAL70" s="136"/>
      <c r="WAM70" s="136"/>
      <c r="WAN70" s="136"/>
      <c r="WAO70" s="136"/>
      <c r="WAP70" s="136"/>
      <c r="WAQ70" s="136"/>
      <c r="WAR70" s="136"/>
      <c r="WAS70" s="136"/>
      <c r="WAT70" s="136"/>
      <c r="WAU70" s="136"/>
      <c r="WAV70" s="136"/>
      <c r="WAW70" s="136"/>
      <c r="WAX70" s="136"/>
      <c r="WAY70" s="136"/>
      <c r="WAZ70" s="136"/>
      <c r="WBA70" s="136"/>
      <c r="WBB70" s="136"/>
      <c r="WBC70" s="136"/>
      <c r="WBD70" s="136"/>
      <c r="WBE70" s="136"/>
      <c r="WBF70" s="136"/>
      <c r="WBG70" s="136"/>
      <c r="WBH70" s="136"/>
      <c r="WBI70" s="136"/>
      <c r="WBJ70" s="136"/>
      <c r="WBK70" s="136"/>
      <c r="WBL70" s="136"/>
      <c r="WBM70" s="136"/>
      <c r="WBN70" s="136"/>
      <c r="WBO70" s="136"/>
      <c r="WBP70" s="136"/>
      <c r="WBQ70" s="136"/>
      <c r="WBR70" s="136"/>
      <c r="WBS70" s="136"/>
      <c r="WBT70" s="136"/>
      <c r="WBU70" s="136"/>
      <c r="WBV70" s="136"/>
      <c r="WBW70" s="136"/>
      <c r="WBX70" s="136"/>
      <c r="WBY70" s="136"/>
      <c r="WBZ70" s="136"/>
      <c r="WCA70" s="136"/>
      <c r="WCB70" s="136"/>
      <c r="WCC70" s="136"/>
      <c r="WCD70" s="136"/>
      <c r="WCE70" s="136"/>
      <c r="WCF70" s="136"/>
      <c r="WCG70" s="136"/>
      <c r="WCH70" s="136"/>
      <c r="WCI70" s="136"/>
      <c r="WCJ70" s="136"/>
      <c r="WCK70" s="136"/>
      <c r="WCL70" s="136"/>
      <c r="WCM70" s="136"/>
      <c r="WCN70" s="136"/>
      <c r="WCO70" s="136"/>
      <c r="WCP70" s="136"/>
      <c r="WCQ70" s="136"/>
      <c r="WCR70" s="136"/>
      <c r="WCS70" s="136"/>
      <c r="WCT70" s="136"/>
      <c r="WCU70" s="136"/>
      <c r="WCV70" s="136"/>
      <c r="WCW70" s="136"/>
      <c r="WCX70" s="136"/>
      <c r="WCY70" s="136"/>
      <c r="WCZ70" s="136"/>
      <c r="WDA70" s="136"/>
      <c r="WDB70" s="136"/>
      <c r="WDC70" s="136"/>
      <c r="WDD70" s="136"/>
      <c r="WDE70" s="136"/>
      <c r="WDF70" s="136"/>
      <c r="WDG70" s="136"/>
      <c r="WDH70" s="136"/>
      <c r="WDI70" s="136"/>
      <c r="WDJ70" s="136"/>
      <c r="WDK70" s="136"/>
      <c r="WDL70" s="136"/>
      <c r="WDM70" s="136"/>
      <c r="WDN70" s="136"/>
      <c r="WDO70" s="136"/>
      <c r="WDP70" s="136"/>
      <c r="WDQ70" s="136"/>
      <c r="WDR70" s="136"/>
      <c r="WDS70" s="136"/>
      <c r="WDT70" s="136"/>
      <c r="WDU70" s="136"/>
      <c r="WDV70" s="136"/>
      <c r="WDW70" s="136"/>
      <c r="WDX70" s="136"/>
      <c r="WDY70" s="136"/>
      <c r="WDZ70" s="136"/>
      <c r="WEA70" s="136"/>
      <c r="WEB70" s="136"/>
      <c r="WEC70" s="136"/>
      <c r="WED70" s="136"/>
      <c r="WEE70" s="136"/>
      <c r="WEF70" s="136"/>
      <c r="WEG70" s="136"/>
      <c r="WEH70" s="136"/>
      <c r="WEI70" s="136"/>
      <c r="WEJ70" s="136"/>
      <c r="WEK70" s="136"/>
      <c r="WEL70" s="136"/>
      <c r="WEM70" s="136"/>
      <c r="WEN70" s="136"/>
      <c r="WEO70" s="136"/>
      <c r="WEP70" s="136"/>
      <c r="WEQ70" s="136"/>
      <c r="WER70" s="136"/>
      <c r="WES70" s="136"/>
      <c r="WET70" s="136"/>
      <c r="WEU70" s="136"/>
      <c r="WEV70" s="136"/>
      <c r="WEW70" s="136"/>
      <c r="WEX70" s="136"/>
      <c r="WEY70" s="136"/>
      <c r="WEZ70" s="136"/>
      <c r="WFA70" s="136"/>
      <c r="WFB70" s="136"/>
      <c r="WFC70" s="136"/>
      <c r="WFD70" s="136"/>
      <c r="WFE70" s="136"/>
      <c r="WFF70" s="136"/>
      <c r="WFG70" s="136"/>
      <c r="WFH70" s="136"/>
      <c r="WFI70" s="136"/>
      <c r="WFJ70" s="136"/>
      <c r="WFK70" s="136"/>
      <c r="WFL70" s="136"/>
      <c r="WFM70" s="136"/>
      <c r="WFN70" s="136"/>
      <c r="WFO70" s="136"/>
      <c r="WFP70" s="136"/>
      <c r="WFQ70" s="136"/>
      <c r="WFR70" s="136"/>
      <c r="WFS70" s="136"/>
      <c r="WFT70" s="136"/>
      <c r="WFU70" s="136"/>
      <c r="WFV70" s="136"/>
      <c r="WFW70" s="136"/>
      <c r="WFX70" s="136"/>
      <c r="WFY70" s="136"/>
      <c r="WFZ70" s="136"/>
      <c r="WGA70" s="136"/>
      <c r="WGB70" s="136"/>
      <c r="WGC70" s="136"/>
      <c r="WGD70" s="136"/>
      <c r="WGE70" s="136"/>
      <c r="WGF70" s="136"/>
      <c r="WGG70" s="136"/>
      <c r="WGH70" s="136"/>
      <c r="WGI70" s="136"/>
      <c r="WGJ70" s="136"/>
      <c r="WGK70" s="136"/>
      <c r="WGL70" s="136"/>
      <c r="WGM70" s="136"/>
      <c r="WGN70" s="136"/>
      <c r="WGO70" s="136"/>
      <c r="WGP70" s="136"/>
      <c r="WGQ70" s="136"/>
      <c r="WGR70" s="136"/>
      <c r="WGS70" s="136"/>
      <c r="WGT70" s="136"/>
      <c r="WGU70" s="136"/>
      <c r="WGV70" s="136"/>
      <c r="WGW70" s="136"/>
      <c r="WGX70" s="136"/>
      <c r="WGY70" s="136"/>
      <c r="WGZ70" s="136"/>
      <c r="WHA70" s="136"/>
      <c r="WHB70" s="136"/>
      <c r="WHC70" s="136"/>
      <c r="WHD70" s="136"/>
      <c r="WHE70" s="136"/>
      <c r="WHF70" s="136"/>
      <c r="WHG70" s="136"/>
      <c r="WHH70" s="136"/>
      <c r="WHI70" s="136"/>
      <c r="WHJ70" s="136"/>
      <c r="WHK70" s="136"/>
      <c r="WHL70" s="136"/>
      <c r="WHM70" s="136"/>
      <c r="WHN70" s="136"/>
      <c r="WHO70" s="136"/>
      <c r="WHP70" s="136"/>
      <c r="WHQ70" s="136"/>
      <c r="WHR70" s="136"/>
      <c r="WHS70" s="136"/>
      <c r="WHT70" s="136"/>
      <c r="WHU70" s="136"/>
      <c r="WHV70" s="136"/>
      <c r="WHW70" s="136"/>
      <c r="WHX70" s="136"/>
      <c r="WHY70" s="136"/>
      <c r="WHZ70" s="136"/>
      <c r="WIA70" s="136"/>
      <c r="WIB70" s="136"/>
      <c r="WIC70" s="136"/>
      <c r="WID70" s="136"/>
      <c r="WIE70" s="136"/>
      <c r="WIF70" s="136"/>
      <c r="WIG70" s="136"/>
      <c r="WIH70" s="136"/>
      <c r="WII70" s="136"/>
      <c r="WIJ70" s="136"/>
      <c r="WIK70" s="136"/>
      <c r="WIL70" s="136"/>
      <c r="WIM70" s="136"/>
      <c r="WIN70" s="136"/>
      <c r="WIO70" s="136"/>
      <c r="WIP70" s="136"/>
      <c r="WIQ70" s="136"/>
      <c r="WIR70" s="136"/>
      <c r="WIS70" s="136"/>
      <c r="WIT70" s="136"/>
      <c r="WIU70" s="136"/>
      <c r="WIV70" s="136"/>
      <c r="WIW70" s="136"/>
      <c r="WIX70" s="136"/>
      <c r="WIY70" s="136"/>
      <c r="WIZ70" s="136"/>
      <c r="WJA70" s="136"/>
      <c r="WJB70" s="136"/>
      <c r="WJC70" s="136"/>
      <c r="WJD70" s="136"/>
      <c r="WJE70" s="136"/>
      <c r="WJF70" s="136"/>
      <c r="WJG70" s="136"/>
      <c r="WJH70" s="136"/>
      <c r="WJI70" s="136"/>
      <c r="WJJ70" s="136"/>
      <c r="WJK70" s="136"/>
      <c r="WJL70" s="136"/>
      <c r="WJM70" s="136"/>
      <c r="WJN70" s="136"/>
      <c r="WJO70" s="136"/>
      <c r="WJP70" s="136"/>
      <c r="WJQ70" s="136"/>
      <c r="WJR70" s="136"/>
      <c r="WJS70" s="136"/>
      <c r="WJT70" s="136"/>
      <c r="WJU70" s="136"/>
      <c r="WJV70" s="136"/>
      <c r="WJW70" s="136"/>
      <c r="WJX70" s="136"/>
      <c r="WJY70" s="136"/>
      <c r="WJZ70" s="136"/>
      <c r="WKA70" s="136"/>
      <c r="WKB70" s="136"/>
      <c r="WKC70" s="136"/>
      <c r="WKD70" s="136"/>
      <c r="WKE70" s="136"/>
      <c r="WKF70" s="136"/>
      <c r="WKG70" s="136"/>
      <c r="WKH70" s="136"/>
      <c r="WKI70" s="136"/>
      <c r="WKJ70" s="136"/>
      <c r="WKK70" s="136"/>
      <c r="WKL70" s="136"/>
      <c r="WKM70" s="136"/>
      <c r="WKN70" s="136"/>
      <c r="WKO70" s="136"/>
      <c r="WKP70" s="136"/>
      <c r="WKQ70" s="136"/>
      <c r="WKR70" s="136"/>
      <c r="WKS70" s="136"/>
      <c r="WKT70" s="136"/>
      <c r="WKU70" s="136"/>
      <c r="WKV70" s="136"/>
      <c r="WKW70" s="136"/>
      <c r="WKX70" s="136"/>
      <c r="WKY70" s="136"/>
      <c r="WKZ70" s="136"/>
      <c r="WLA70" s="136"/>
      <c r="WLB70" s="136"/>
      <c r="WLC70" s="136"/>
      <c r="WLD70" s="136"/>
      <c r="WLE70" s="136"/>
      <c r="WLF70" s="136"/>
      <c r="WLG70" s="136"/>
      <c r="WLH70" s="136"/>
      <c r="WLI70" s="136"/>
      <c r="WLJ70" s="136"/>
      <c r="WLK70" s="136"/>
      <c r="WLL70" s="136"/>
      <c r="WLM70" s="136"/>
      <c r="WLN70" s="136"/>
      <c r="WLO70" s="136"/>
      <c r="WLP70" s="136"/>
      <c r="WLQ70" s="136"/>
      <c r="WLR70" s="136"/>
      <c r="WLS70" s="136"/>
      <c r="WLT70" s="136"/>
      <c r="WLU70" s="136"/>
      <c r="WLV70" s="136"/>
      <c r="WLW70" s="136"/>
      <c r="WLX70" s="136"/>
      <c r="WLY70" s="136"/>
      <c r="WLZ70" s="136"/>
      <c r="WMA70" s="136"/>
      <c r="WMB70" s="136"/>
      <c r="WMC70" s="136"/>
      <c r="WMD70" s="136"/>
      <c r="WME70" s="136"/>
      <c r="WMF70" s="136"/>
      <c r="WMG70" s="136"/>
      <c r="WMH70" s="136"/>
      <c r="WMI70" s="136"/>
      <c r="WMJ70" s="136"/>
      <c r="WMK70" s="136"/>
      <c r="WML70" s="136"/>
      <c r="WMM70" s="136"/>
      <c r="WMN70" s="136"/>
      <c r="WMO70" s="136"/>
      <c r="WMP70" s="136"/>
      <c r="WMQ70" s="136"/>
      <c r="WMR70" s="136"/>
      <c r="WMS70" s="136"/>
      <c r="WMT70" s="136"/>
      <c r="WMU70" s="136"/>
      <c r="WMV70" s="136"/>
      <c r="WMW70" s="136"/>
      <c r="WMX70" s="136"/>
      <c r="WMY70" s="136"/>
      <c r="WMZ70" s="136"/>
      <c r="WNA70" s="136"/>
      <c r="WNB70" s="136"/>
      <c r="WNC70" s="136"/>
      <c r="WND70" s="136"/>
      <c r="WNE70" s="136"/>
      <c r="WNF70" s="136"/>
      <c r="WNG70" s="136"/>
      <c r="WNH70" s="136"/>
      <c r="WNI70" s="136"/>
      <c r="WNJ70" s="136"/>
      <c r="WNK70" s="136"/>
      <c r="WNL70" s="136"/>
      <c r="WNM70" s="136"/>
      <c r="WNN70" s="136"/>
      <c r="WNO70" s="136"/>
      <c r="WNP70" s="136"/>
      <c r="WNQ70" s="136"/>
      <c r="WNR70" s="136"/>
      <c r="WNS70" s="136"/>
      <c r="WNT70" s="136"/>
      <c r="WNU70" s="136"/>
      <c r="WNV70" s="136"/>
      <c r="WNW70" s="136"/>
      <c r="WNX70" s="136"/>
      <c r="WNY70" s="136"/>
      <c r="WNZ70" s="136"/>
      <c r="WOA70" s="136"/>
      <c r="WOB70" s="136"/>
      <c r="WOC70" s="136"/>
      <c r="WOD70" s="136"/>
      <c r="WOE70" s="136"/>
      <c r="WOF70" s="136"/>
      <c r="WOG70" s="136"/>
      <c r="WOH70" s="136"/>
      <c r="WOI70" s="136"/>
      <c r="WOJ70" s="136"/>
      <c r="WOK70" s="136"/>
      <c r="WOL70" s="136"/>
      <c r="WOM70" s="136"/>
      <c r="WON70" s="136"/>
      <c r="WOO70" s="136"/>
      <c r="WOP70" s="136"/>
      <c r="WOQ70" s="136"/>
      <c r="WOR70" s="136"/>
      <c r="WOS70" s="136"/>
      <c r="WOT70" s="136"/>
      <c r="WOU70" s="136"/>
      <c r="WOV70" s="136"/>
      <c r="WOW70" s="136"/>
      <c r="WOX70" s="136"/>
      <c r="WOY70" s="136"/>
      <c r="WOZ70" s="136"/>
      <c r="WPA70" s="136"/>
      <c r="WPB70" s="136"/>
      <c r="WPC70" s="136"/>
      <c r="WPD70" s="136"/>
      <c r="WPE70" s="136"/>
      <c r="WPF70" s="136"/>
      <c r="WPG70" s="136"/>
      <c r="WPH70" s="136"/>
      <c r="WPI70" s="136"/>
      <c r="WPJ70" s="136"/>
      <c r="WPK70" s="136"/>
      <c r="WPL70" s="136"/>
      <c r="WPM70" s="136"/>
      <c r="WPN70" s="136"/>
      <c r="WPO70" s="136"/>
      <c r="WPP70" s="136"/>
      <c r="WPQ70" s="136"/>
      <c r="WPR70" s="136"/>
      <c r="WPS70" s="136"/>
      <c r="WPT70" s="136"/>
      <c r="WPU70" s="136"/>
      <c r="WPV70" s="136"/>
      <c r="WPW70" s="136"/>
      <c r="WPX70" s="136"/>
      <c r="WPY70" s="136"/>
      <c r="WPZ70" s="136"/>
      <c r="WQA70" s="136"/>
      <c r="WQB70" s="136"/>
      <c r="WQC70" s="136"/>
      <c r="WQD70" s="136"/>
      <c r="WQE70" s="136"/>
      <c r="WQF70" s="136"/>
      <c r="WQG70" s="136"/>
      <c r="WQH70" s="136"/>
      <c r="WQI70" s="136"/>
      <c r="WQJ70" s="136"/>
      <c r="WQK70" s="136"/>
      <c r="WQL70" s="136"/>
      <c r="WQM70" s="136"/>
      <c r="WQN70" s="136"/>
      <c r="WQO70" s="136"/>
      <c r="WQP70" s="136"/>
      <c r="WQQ70" s="136"/>
      <c r="WQR70" s="136"/>
      <c r="WQS70" s="136"/>
      <c r="WQT70" s="136"/>
      <c r="WQU70" s="136"/>
      <c r="WQV70" s="136"/>
      <c r="WQW70" s="136"/>
      <c r="WQX70" s="136"/>
      <c r="WQY70" s="136"/>
      <c r="WQZ70" s="136"/>
      <c r="WRA70" s="136"/>
      <c r="WRB70" s="136"/>
      <c r="WRC70" s="136"/>
      <c r="WRD70" s="136"/>
      <c r="WRE70" s="136"/>
      <c r="WRF70" s="136"/>
      <c r="WRG70" s="136"/>
      <c r="WRH70" s="136"/>
      <c r="WRI70" s="136"/>
      <c r="WRJ70" s="136"/>
      <c r="WRK70" s="136"/>
      <c r="WRL70" s="136"/>
      <c r="WRM70" s="136"/>
      <c r="WRN70" s="136"/>
      <c r="WRO70" s="136"/>
      <c r="WRP70" s="136"/>
      <c r="WRQ70" s="136"/>
      <c r="WRR70" s="136"/>
      <c r="WRS70" s="136"/>
      <c r="WRT70" s="136"/>
      <c r="WRU70" s="136"/>
      <c r="WRV70" s="136"/>
      <c r="WRW70" s="136"/>
      <c r="WRX70" s="136"/>
      <c r="WRY70" s="136"/>
      <c r="WRZ70" s="136"/>
      <c r="WSA70" s="136"/>
      <c r="WSB70" s="136"/>
      <c r="WSC70" s="136"/>
      <c r="WSD70" s="136"/>
      <c r="WSE70" s="136"/>
      <c r="WSF70" s="136"/>
      <c r="WSG70" s="136"/>
      <c r="WSH70" s="136"/>
      <c r="WSI70" s="136"/>
      <c r="WSJ70" s="136"/>
      <c r="WSK70" s="136"/>
      <c r="WSL70" s="136"/>
      <c r="WSM70" s="136"/>
      <c r="WSN70" s="136"/>
      <c r="WSO70" s="136"/>
      <c r="WSP70" s="136"/>
      <c r="WSQ70" s="136"/>
      <c r="WSR70" s="136"/>
      <c r="WSS70" s="136"/>
      <c r="WST70" s="136"/>
      <c r="WSU70" s="136"/>
      <c r="WSV70" s="136"/>
      <c r="WSW70" s="136"/>
      <c r="WSX70" s="136"/>
      <c r="WSY70" s="136"/>
      <c r="WSZ70" s="136"/>
      <c r="WTA70" s="136"/>
      <c r="WTB70" s="136"/>
      <c r="WTC70" s="136"/>
      <c r="WTD70" s="136"/>
      <c r="WTE70" s="136"/>
      <c r="WTF70" s="136"/>
      <c r="WTG70" s="136"/>
      <c r="WTH70" s="136"/>
      <c r="WTI70" s="136"/>
      <c r="WTJ70" s="136"/>
      <c r="WTK70" s="136"/>
      <c r="WTL70" s="136"/>
      <c r="WTM70" s="136"/>
      <c r="WTN70" s="136"/>
      <c r="WTO70" s="136"/>
      <c r="WTP70" s="136"/>
      <c r="WTQ70" s="136"/>
      <c r="WTR70" s="136"/>
      <c r="WTS70" s="136"/>
      <c r="WTT70" s="136"/>
      <c r="WTU70" s="136"/>
      <c r="WTV70" s="136"/>
      <c r="WTW70" s="136"/>
      <c r="WTX70" s="136"/>
      <c r="WTY70" s="136"/>
      <c r="WTZ70" s="136"/>
      <c r="WUA70" s="136"/>
      <c r="WUB70" s="136"/>
      <c r="WUC70" s="136"/>
      <c r="WUD70" s="136"/>
      <c r="WUE70" s="136"/>
      <c r="WUF70" s="136"/>
      <c r="WUG70" s="136"/>
      <c r="WUH70" s="136"/>
      <c r="WUI70" s="136"/>
      <c r="WUJ70" s="136"/>
      <c r="WUK70" s="136"/>
      <c r="WUL70" s="136"/>
      <c r="WUM70" s="136"/>
      <c r="WUN70" s="136"/>
      <c r="WUO70" s="136"/>
      <c r="WUP70" s="136"/>
      <c r="WUQ70" s="136"/>
      <c r="WUR70" s="136"/>
      <c r="WUS70" s="136"/>
      <c r="WUT70" s="136"/>
      <c r="WUU70" s="136"/>
      <c r="WUV70" s="136"/>
      <c r="WUW70" s="136"/>
      <c r="WUX70" s="136"/>
      <c r="WUY70" s="136"/>
      <c r="WUZ70" s="136"/>
      <c r="WVA70" s="136"/>
      <c r="WVB70" s="136"/>
      <c r="WVC70" s="136"/>
      <c r="WVD70" s="136"/>
      <c r="WVE70" s="136"/>
      <c r="WVF70" s="136"/>
      <c r="WVG70" s="136"/>
      <c r="WVH70" s="136"/>
      <c r="WVI70" s="136"/>
      <c r="WVJ70" s="136"/>
      <c r="WVK70" s="136"/>
      <c r="WVL70" s="136"/>
      <c r="WVM70" s="136"/>
      <c r="WVN70" s="136"/>
      <c r="WVO70" s="136"/>
      <c r="WVP70" s="136"/>
      <c r="WVQ70" s="136"/>
      <c r="WVR70" s="136"/>
      <c r="WVS70" s="136"/>
      <c r="WVT70" s="136"/>
      <c r="WVU70" s="136"/>
      <c r="WVV70" s="136"/>
      <c r="WVW70" s="136"/>
      <c r="WVX70" s="136"/>
      <c r="WVY70" s="136"/>
      <c r="WVZ70" s="136"/>
      <c r="WWA70" s="136"/>
      <c r="WWB70" s="136"/>
      <c r="WWC70" s="136"/>
      <c r="WWD70" s="136"/>
      <c r="WWE70" s="136"/>
      <c r="WWF70" s="136"/>
      <c r="WWG70" s="136"/>
      <c r="WWH70" s="136"/>
      <c r="WWI70" s="136"/>
      <c r="WWJ70" s="136"/>
      <c r="WWK70" s="136"/>
      <c r="WWL70" s="136"/>
      <c r="WWM70" s="136"/>
      <c r="WWN70" s="136"/>
      <c r="WWO70" s="136"/>
      <c r="WWP70" s="136"/>
      <c r="WWQ70" s="136"/>
      <c r="WWR70" s="136"/>
      <c r="WWS70" s="136"/>
      <c r="WWT70" s="136"/>
      <c r="WWU70" s="136"/>
      <c r="WWV70" s="136"/>
      <c r="WWW70" s="136"/>
      <c r="WWX70" s="136"/>
      <c r="WWY70" s="136"/>
      <c r="WWZ70" s="136"/>
      <c r="WXA70" s="136"/>
      <c r="WXB70" s="136"/>
      <c r="WXC70" s="136"/>
      <c r="WXD70" s="136"/>
      <c r="WXE70" s="136"/>
      <c r="WXF70" s="136"/>
      <c r="WXG70" s="136"/>
      <c r="WXH70" s="136"/>
      <c r="WXI70" s="136"/>
      <c r="WXJ70" s="136"/>
      <c r="WXK70" s="136"/>
      <c r="WXL70" s="136"/>
      <c r="WXM70" s="136"/>
      <c r="WXN70" s="136"/>
      <c r="WXO70" s="136"/>
      <c r="WXP70" s="136"/>
      <c r="WXQ70" s="136"/>
      <c r="WXR70" s="136"/>
      <c r="WXS70" s="136"/>
      <c r="WXT70" s="136"/>
      <c r="WXU70" s="136"/>
      <c r="WXV70" s="136"/>
      <c r="WXW70" s="136"/>
      <c r="WXX70" s="136"/>
      <c r="WXY70" s="136"/>
      <c r="WXZ70" s="136"/>
      <c r="WYA70" s="136"/>
      <c r="WYB70" s="136"/>
      <c r="WYC70" s="136"/>
      <c r="WYD70" s="136"/>
      <c r="WYE70" s="136"/>
      <c r="WYF70" s="136"/>
      <c r="WYG70" s="136"/>
      <c r="WYH70" s="136"/>
      <c r="WYI70" s="136"/>
      <c r="WYJ70" s="136"/>
      <c r="WYK70" s="136"/>
      <c r="WYL70" s="136"/>
      <c r="WYM70" s="136"/>
      <c r="WYN70" s="136"/>
      <c r="WYO70" s="136"/>
      <c r="WYP70" s="136"/>
      <c r="WYQ70" s="136"/>
      <c r="WYR70" s="136"/>
      <c r="WYS70" s="136"/>
      <c r="WYT70" s="136"/>
      <c r="WYU70" s="136"/>
      <c r="WYV70" s="136"/>
      <c r="WYW70" s="136"/>
      <c r="WYX70" s="136"/>
      <c r="WYY70" s="136"/>
      <c r="WYZ70" s="136"/>
      <c r="WZA70" s="136"/>
      <c r="WZB70" s="136"/>
      <c r="WZC70" s="136"/>
      <c r="WZD70" s="136"/>
      <c r="WZE70" s="136"/>
      <c r="WZF70" s="136"/>
      <c r="WZG70" s="136"/>
      <c r="WZH70" s="136"/>
      <c r="WZI70" s="136"/>
      <c r="WZJ70" s="136"/>
      <c r="WZK70" s="136"/>
      <c r="WZL70" s="136"/>
      <c r="WZM70" s="136"/>
      <c r="WZN70" s="136"/>
      <c r="WZO70" s="136"/>
      <c r="WZP70" s="136"/>
      <c r="WZQ70" s="136"/>
      <c r="WZR70" s="136"/>
      <c r="WZS70" s="136"/>
      <c r="WZT70" s="136"/>
      <c r="WZU70" s="136"/>
      <c r="WZV70" s="136"/>
      <c r="WZW70" s="136"/>
      <c r="WZX70" s="136"/>
      <c r="WZY70" s="136"/>
      <c r="WZZ70" s="136"/>
      <c r="XAA70" s="136"/>
      <c r="XAB70" s="136"/>
      <c r="XAC70" s="136"/>
      <c r="XAD70" s="136"/>
      <c r="XAE70" s="136"/>
      <c r="XAF70" s="136"/>
      <c r="XAG70" s="136"/>
      <c r="XAH70" s="136"/>
      <c r="XAI70" s="136"/>
      <c r="XAJ70" s="136"/>
      <c r="XAK70" s="136"/>
      <c r="XAL70" s="136"/>
      <c r="XAM70" s="136"/>
      <c r="XAN70" s="136"/>
      <c r="XAO70" s="136"/>
      <c r="XAP70" s="136"/>
      <c r="XAQ70" s="136"/>
      <c r="XAR70" s="136"/>
      <c r="XAS70" s="136"/>
      <c r="XAT70" s="136"/>
      <c r="XAU70" s="136"/>
      <c r="XAV70" s="136"/>
      <c r="XAW70" s="136"/>
      <c r="XAX70" s="136"/>
      <c r="XAY70" s="136"/>
      <c r="XAZ70" s="136"/>
      <c r="XBA70" s="136"/>
      <c r="XBB70" s="136"/>
      <c r="XBC70" s="136"/>
      <c r="XBD70" s="136"/>
      <c r="XBE70" s="136"/>
      <c r="XBF70" s="136"/>
      <c r="XBG70" s="136"/>
      <c r="XBH70" s="136"/>
      <c r="XBI70" s="136"/>
      <c r="XBJ70" s="136"/>
      <c r="XBK70" s="136"/>
      <c r="XBL70" s="136"/>
      <c r="XBM70" s="136"/>
      <c r="XBN70" s="136"/>
      <c r="XBO70" s="136"/>
      <c r="XBP70" s="136"/>
      <c r="XBQ70" s="136"/>
      <c r="XBR70" s="136"/>
      <c r="XBS70" s="136"/>
      <c r="XBT70" s="136"/>
      <c r="XBU70" s="136"/>
      <c r="XBV70" s="136"/>
      <c r="XBW70" s="136"/>
      <c r="XBX70" s="136"/>
      <c r="XBY70" s="136"/>
      <c r="XBZ70" s="136"/>
      <c r="XCA70" s="136"/>
      <c r="XCB70" s="136"/>
      <c r="XCC70" s="136"/>
      <c r="XCD70" s="136"/>
      <c r="XCE70" s="136"/>
      <c r="XCF70" s="136"/>
      <c r="XCG70" s="136"/>
      <c r="XCH70" s="136"/>
      <c r="XCI70" s="136"/>
      <c r="XCJ70" s="136"/>
      <c r="XCK70" s="136"/>
      <c r="XCL70" s="136"/>
      <c r="XCM70" s="136"/>
      <c r="XCN70" s="136"/>
      <c r="XCO70" s="136"/>
      <c r="XCP70" s="136"/>
      <c r="XCQ70" s="136"/>
      <c r="XCR70" s="136"/>
      <c r="XCS70" s="136"/>
      <c r="XCT70" s="136"/>
      <c r="XCU70" s="136"/>
      <c r="XCV70" s="136"/>
      <c r="XCW70" s="136"/>
      <c r="XCX70" s="136"/>
      <c r="XCY70" s="136"/>
      <c r="XCZ70" s="136"/>
      <c r="XDA70" s="136"/>
      <c r="XDB70" s="136"/>
      <c r="XDC70" s="136"/>
      <c r="XDD70" s="136"/>
      <c r="XDE70" s="136"/>
      <c r="XDF70" s="136"/>
      <c r="XDG70" s="136"/>
      <c r="XDH70" s="136"/>
      <c r="XDI70" s="136"/>
      <c r="XDJ70" s="136"/>
      <c r="XDK70" s="136"/>
      <c r="XDL70" s="136"/>
      <c r="XDM70" s="136"/>
      <c r="XDN70" s="136"/>
      <c r="XDO70" s="136"/>
      <c r="XDP70" s="136"/>
      <c r="XDQ70" s="136"/>
      <c r="XDR70" s="136"/>
      <c r="XDS70" s="136"/>
      <c r="XDT70" s="136"/>
      <c r="XDU70" s="136"/>
      <c r="XDV70" s="136"/>
      <c r="XDW70" s="136"/>
      <c r="XDX70" s="136"/>
      <c r="XDY70" s="136"/>
      <c r="XDZ70" s="136"/>
      <c r="XEA70" s="136"/>
      <c r="XEB70" s="136"/>
      <c r="XEC70" s="136"/>
      <c r="XED70" s="136"/>
      <c r="XEE70" s="136"/>
      <c r="XEF70" s="136"/>
      <c r="XEG70" s="136"/>
      <c r="XEH70" s="136"/>
      <c r="XEI70" s="136"/>
      <c r="XEJ70" s="136"/>
      <c r="XEK70" s="136"/>
      <c r="XEL70" s="136"/>
      <c r="XEM70" s="136"/>
      <c r="XEN70" s="136"/>
      <c r="XEO70" s="136"/>
      <c r="XEP70" s="136"/>
      <c r="XEQ70" s="136"/>
      <c r="XER70" s="136"/>
      <c r="XES70" s="136"/>
      <c r="XET70" s="136"/>
      <c r="XEU70" s="136"/>
      <c r="XEV70" s="136"/>
      <c r="XEW70" s="136"/>
      <c r="XEX70" s="136"/>
      <c r="XEY70" s="136"/>
      <c r="XEZ70" s="136"/>
      <c r="XFA70" s="136"/>
      <c r="XFB70" s="136"/>
      <c r="XFC70" s="136"/>
      <c r="XFD70" s="136"/>
    </row>
    <row r="71" spans="1:16384" s="137" customFormat="1">
      <c r="B71" s="138" t="s">
        <v>230</v>
      </c>
      <c r="C71" s="139">
        <f t="shared" ref="C71:U71" ca="1" si="14">C52-C70</f>
        <v>0</v>
      </c>
      <c r="D71" s="139">
        <f t="shared" ca="1" si="14"/>
        <v>0</v>
      </c>
      <c r="E71" s="139">
        <f t="shared" ca="1" si="14"/>
        <v>0</v>
      </c>
      <c r="F71" s="139">
        <f t="shared" ca="1" si="14"/>
        <v>-1.2121792500000055</v>
      </c>
      <c r="G71" s="139">
        <f t="shared" ca="1" si="14"/>
        <v>-1.2121792500000055</v>
      </c>
      <c r="H71" s="139">
        <f t="shared" ca="1" si="14"/>
        <v>-2.4849674625000091</v>
      </c>
      <c r="I71" s="139">
        <f t="shared" ca="1" si="14"/>
        <v>-2.4849674625000091</v>
      </c>
      <c r="J71" s="139">
        <f t="shared" ca="1" si="14"/>
        <v>-3.8206677780750056</v>
      </c>
      <c r="K71" s="139">
        <f t="shared" ca="1" si="14"/>
        <v>-3.8206677780750056</v>
      </c>
      <c r="L71" s="139">
        <f t="shared" ca="1" si="14"/>
        <v>-3.8206677780750056</v>
      </c>
      <c r="M71" s="139">
        <f t="shared" ca="1" si="14"/>
        <v>-3.7709326029621195</v>
      </c>
      <c r="N71" s="139">
        <f t="shared" ca="1" si="14"/>
        <v>-2.7930389376766414</v>
      </c>
      <c r="O71" s="139">
        <f t="shared" ca="1" si="14"/>
        <v>-2.3070698842263937</v>
      </c>
      <c r="P71" s="139">
        <f t="shared" ca="1" si="14"/>
        <v>-1.5332391366645197</v>
      </c>
      <c r="Q71" s="139">
        <f t="shared" ca="1" si="14"/>
        <v>-1.1486801510885698</v>
      </c>
      <c r="R71" s="139">
        <f t="shared" ca="1" si="14"/>
        <v>-0.23520563919939264</v>
      </c>
      <c r="S71" s="139">
        <f t="shared" ca="1" si="14"/>
        <v>0.21875</v>
      </c>
      <c r="T71" s="139">
        <f t="shared" ca="1" si="14"/>
        <v>0.93965692977317872</v>
      </c>
      <c r="U71" s="139">
        <f t="shared" ca="1" si="14"/>
        <v>1.2979151645121192</v>
      </c>
      <c r="V71" s="135"/>
      <c r="W71" s="135"/>
      <c r="X71" s="135"/>
      <c r="Y71" s="135"/>
      <c r="Z71" s="135"/>
      <c r="AA71" s="135"/>
      <c r="AB71" s="135"/>
      <c r="AC71" s="135"/>
      <c r="AD71" s="135"/>
      <c r="AE71" s="135"/>
      <c r="AF71" s="135"/>
      <c r="AG71" s="135"/>
      <c r="AH71" s="135"/>
      <c r="AI71" s="135"/>
      <c r="AJ71" s="135"/>
      <c r="AK71" s="135"/>
      <c r="AL71" s="135"/>
      <c r="AM71" s="135"/>
      <c r="AN71" s="135"/>
      <c r="AO71" s="135"/>
      <c r="AP71" s="135"/>
      <c r="AQ71" s="135"/>
      <c r="AR71" s="135"/>
      <c r="AS71" s="135"/>
      <c r="AT71" s="135"/>
      <c r="AU71" s="135"/>
      <c r="AV71" s="135"/>
      <c r="AW71" s="135"/>
      <c r="AX71" s="135"/>
      <c r="AY71" s="135"/>
      <c r="AZ71" s="135"/>
      <c r="BA71" s="135"/>
      <c r="BB71" s="135"/>
      <c r="BC71" s="135"/>
      <c r="BD71" s="135"/>
      <c r="BE71" s="135"/>
      <c r="BF71" s="135"/>
      <c r="BG71" s="135"/>
      <c r="BH71" s="135"/>
      <c r="BI71" s="135"/>
      <c r="BJ71" s="135"/>
      <c r="BK71" s="135"/>
      <c r="BL71" s="135"/>
      <c r="BM71" s="135"/>
      <c r="BN71" s="135"/>
      <c r="BO71" s="135"/>
      <c r="BP71" s="135"/>
      <c r="BQ71" s="135"/>
      <c r="BR71" s="135"/>
      <c r="BS71" s="136"/>
      <c r="BT71" s="136"/>
      <c r="BU71" s="136"/>
      <c r="BV71" s="136"/>
      <c r="BW71" s="136"/>
      <c r="BX71" s="136"/>
      <c r="BY71" s="136"/>
      <c r="BZ71" s="136"/>
      <c r="CA71" s="136"/>
      <c r="CB71" s="136"/>
      <c r="CC71" s="136"/>
      <c r="CD71" s="136"/>
      <c r="CE71" s="136"/>
      <c r="CF71" s="136"/>
      <c r="CG71" s="136"/>
      <c r="CH71" s="136"/>
      <c r="CI71" s="136"/>
      <c r="CJ71" s="136"/>
      <c r="CK71" s="136"/>
      <c r="CL71" s="136"/>
      <c r="CM71" s="136"/>
      <c r="CN71" s="136"/>
      <c r="CO71" s="136"/>
      <c r="CP71" s="136"/>
      <c r="CQ71" s="136"/>
      <c r="CR71" s="136"/>
      <c r="CS71" s="136"/>
      <c r="CT71" s="136"/>
      <c r="CU71" s="136"/>
      <c r="CV71" s="136"/>
      <c r="CW71" s="136"/>
      <c r="CX71" s="136"/>
      <c r="CY71" s="136"/>
      <c r="CZ71" s="136"/>
      <c r="DA71" s="136"/>
      <c r="DB71" s="136"/>
      <c r="DC71" s="136"/>
      <c r="DD71" s="136"/>
      <c r="DE71" s="136"/>
      <c r="DF71" s="136"/>
      <c r="DG71" s="136"/>
      <c r="DH71" s="136"/>
      <c r="DI71" s="136"/>
      <c r="DJ71" s="136"/>
      <c r="DK71" s="136"/>
      <c r="DL71" s="136"/>
      <c r="DM71" s="136"/>
      <c r="DN71" s="136"/>
      <c r="DO71" s="136"/>
      <c r="DP71" s="136"/>
      <c r="DQ71" s="136"/>
      <c r="DR71" s="136"/>
      <c r="DS71" s="136"/>
      <c r="DT71" s="136"/>
      <c r="DU71" s="136"/>
      <c r="DV71" s="136"/>
      <c r="DW71" s="136"/>
      <c r="DX71" s="136"/>
      <c r="DY71" s="136"/>
      <c r="DZ71" s="136"/>
      <c r="EA71" s="136"/>
      <c r="EB71" s="136"/>
      <c r="EC71" s="136"/>
      <c r="ED71" s="136"/>
      <c r="EE71" s="136"/>
      <c r="EF71" s="136"/>
      <c r="EG71" s="136"/>
      <c r="EH71" s="136"/>
      <c r="EI71" s="136"/>
      <c r="EJ71" s="136"/>
      <c r="EK71" s="136"/>
      <c r="EL71" s="136"/>
      <c r="EM71" s="136"/>
      <c r="EN71" s="136"/>
      <c r="EO71" s="136"/>
      <c r="EP71" s="136"/>
      <c r="EQ71" s="136"/>
      <c r="ER71" s="136"/>
      <c r="ES71" s="136"/>
      <c r="ET71" s="136"/>
      <c r="EU71" s="136"/>
      <c r="EV71" s="136"/>
      <c r="EW71" s="136"/>
      <c r="EX71" s="136"/>
      <c r="EY71" s="136"/>
      <c r="EZ71" s="136"/>
      <c r="FA71" s="136"/>
      <c r="FB71" s="136"/>
      <c r="FC71" s="136"/>
      <c r="FD71" s="136"/>
      <c r="FE71" s="136"/>
      <c r="FF71" s="136"/>
      <c r="FG71" s="136"/>
      <c r="FH71" s="136"/>
      <c r="FI71" s="136"/>
      <c r="FJ71" s="136"/>
      <c r="FK71" s="136"/>
      <c r="FL71" s="136"/>
      <c r="FM71" s="136"/>
      <c r="FN71" s="136"/>
      <c r="FO71" s="136"/>
      <c r="FP71" s="136"/>
      <c r="FQ71" s="136"/>
      <c r="FR71" s="136"/>
      <c r="FS71" s="136"/>
      <c r="FT71" s="136"/>
      <c r="FU71" s="136"/>
      <c r="FV71" s="136"/>
      <c r="FW71" s="136"/>
      <c r="FX71" s="136"/>
      <c r="FY71" s="136"/>
      <c r="FZ71" s="136"/>
      <c r="GA71" s="136"/>
      <c r="GB71" s="136"/>
      <c r="GC71" s="136"/>
      <c r="GD71" s="136"/>
      <c r="GE71" s="136"/>
      <c r="GF71" s="136"/>
      <c r="GG71" s="136"/>
      <c r="GH71" s="136"/>
      <c r="GI71" s="136"/>
      <c r="GJ71" s="136"/>
      <c r="GK71" s="136"/>
      <c r="GL71" s="136"/>
      <c r="GM71" s="136"/>
      <c r="GN71" s="136"/>
      <c r="GO71" s="136"/>
      <c r="GP71" s="136"/>
      <c r="GQ71" s="136"/>
      <c r="GR71" s="136"/>
      <c r="GS71" s="136"/>
      <c r="GT71" s="136"/>
      <c r="GU71" s="136"/>
      <c r="GV71" s="136"/>
      <c r="GW71" s="136"/>
      <c r="GX71" s="136"/>
      <c r="GY71" s="136"/>
      <c r="GZ71" s="136"/>
      <c r="HA71" s="136"/>
      <c r="HB71" s="136"/>
      <c r="HC71" s="136"/>
      <c r="HD71" s="136"/>
      <c r="HE71" s="136"/>
      <c r="HF71" s="136"/>
      <c r="HG71" s="136"/>
      <c r="HH71" s="136"/>
      <c r="HI71" s="136"/>
      <c r="HJ71" s="136"/>
      <c r="HK71" s="136"/>
      <c r="HL71" s="136"/>
      <c r="HM71" s="136"/>
      <c r="HN71" s="136"/>
      <c r="HO71" s="136"/>
      <c r="HP71" s="136"/>
      <c r="HQ71" s="136"/>
      <c r="HR71" s="136"/>
      <c r="HS71" s="136"/>
      <c r="HT71" s="136"/>
      <c r="HU71" s="136"/>
      <c r="HV71" s="136"/>
      <c r="HW71" s="136"/>
      <c r="HX71" s="136"/>
      <c r="HY71" s="136"/>
      <c r="HZ71" s="136"/>
      <c r="IA71" s="136"/>
      <c r="IB71" s="136"/>
      <c r="IC71" s="136"/>
      <c r="ID71" s="136"/>
      <c r="IE71" s="136"/>
      <c r="IF71" s="136"/>
      <c r="IG71" s="136"/>
      <c r="IH71" s="136"/>
      <c r="II71" s="136"/>
      <c r="IJ71" s="136"/>
      <c r="IK71" s="136"/>
      <c r="IL71" s="136"/>
      <c r="IM71" s="136"/>
      <c r="IN71" s="136"/>
      <c r="IO71" s="136"/>
      <c r="IP71" s="136"/>
      <c r="IQ71" s="136"/>
      <c r="IR71" s="136"/>
      <c r="IS71" s="136"/>
      <c r="IT71" s="136"/>
      <c r="IU71" s="136"/>
      <c r="IV71" s="136"/>
      <c r="IW71" s="136"/>
      <c r="IX71" s="136"/>
      <c r="IY71" s="136"/>
      <c r="IZ71" s="136"/>
      <c r="JA71" s="136"/>
      <c r="JB71" s="136"/>
      <c r="JC71" s="136"/>
      <c r="JD71" s="136"/>
      <c r="JE71" s="136"/>
      <c r="JF71" s="136"/>
      <c r="JG71" s="136"/>
      <c r="JH71" s="136"/>
      <c r="JI71" s="136"/>
      <c r="JJ71" s="136"/>
      <c r="JK71" s="136"/>
      <c r="JL71" s="136"/>
      <c r="JM71" s="136"/>
      <c r="JN71" s="136"/>
      <c r="JO71" s="136"/>
      <c r="JP71" s="136"/>
      <c r="JQ71" s="136"/>
      <c r="JR71" s="136"/>
      <c r="JS71" s="136"/>
      <c r="JT71" s="136"/>
      <c r="JU71" s="136"/>
      <c r="JV71" s="136"/>
      <c r="JW71" s="136"/>
      <c r="JX71" s="136"/>
      <c r="JY71" s="136"/>
      <c r="JZ71" s="136"/>
      <c r="KA71" s="136"/>
      <c r="KB71" s="136"/>
      <c r="KC71" s="136"/>
      <c r="KD71" s="136"/>
      <c r="KE71" s="136"/>
      <c r="KF71" s="136"/>
      <c r="KG71" s="136"/>
      <c r="KH71" s="136"/>
      <c r="KI71" s="136"/>
      <c r="KJ71" s="136"/>
      <c r="KK71" s="136"/>
      <c r="KL71" s="136"/>
      <c r="KM71" s="136"/>
      <c r="KN71" s="136"/>
      <c r="KO71" s="136"/>
      <c r="KP71" s="136"/>
      <c r="KQ71" s="136"/>
      <c r="KR71" s="136"/>
      <c r="KS71" s="136"/>
      <c r="KT71" s="136"/>
      <c r="KU71" s="136"/>
      <c r="KV71" s="136"/>
      <c r="KW71" s="136"/>
      <c r="KX71" s="136"/>
      <c r="KY71" s="136"/>
      <c r="KZ71" s="136"/>
      <c r="LA71" s="136"/>
      <c r="LB71" s="136"/>
      <c r="LC71" s="136"/>
      <c r="LD71" s="136"/>
      <c r="LE71" s="136"/>
      <c r="LF71" s="136"/>
      <c r="LG71" s="136"/>
      <c r="LH71" s="136"/>
      <c r="LI71" s="136"/>
      <c r="LJ71" s="136"/>
      <c r="LK71" s="136"/>
      <c r="LL71" s="136"/>
      <c r="LM71" s="136"/>
      <c r="LN71" s="136"/>
      <c r="LO71" s="136"/>
      <c r="LP71" s="136"/>
      <c r="LQ71" s="136"/>
      <c r="LR71" s="136"/>
      <c r="LS71" s="136"/>
      <c r="LT71" s="136"/>
      <c r="LU71" s="136"/>
      <c r="LV71" s="136"/>
      <c r="LW71" s="136"/>
      <c r="LX71" s="136"/>
      <c r="LY71" s="136"/>
      <c r="LZ71" s="136"/>
      <c r="MA71" s="136"/>
      <c r="MB71" s="136"/>
      <c r="MC71" s="136"/>
      <c r="MD71" s="136"/>
      <c r="ME71" s="136"/>
      <c r="MF71" s="136"/>
      <c r="MG71" s="136"/>
      <c r="MH71" s="136"/>
      <c r="MI71" s="136"/>
      <c r="MJ71" s="136"/>
      <c r="MK71" s="136"/>
      <c r="ML71" s="136"/>
      <c r="MM71" s="136"/>
      <c r="MN71" s="136"/>
      <c r="MO71" s="136"/>
      <c r="MP71" s="136"/>
      <c r="MQ71" s="136"/>
      <c r="MR71" s="136"/>
      <c r="MS71" s="136"/>
      <c r="MT71" s="136"/>
      <c r="MU71" s="136"/>
      <c r="MV71" s="136"/>
      <c r="MW71" s="136"/>
      <c r="MX71" s="136"/>
      <c r="MY71" s="136"/>
      <c r="MZ71" s="136"/>
      <c r="NA71" s="136"/>
      <c r="NB71" s="136"/>
      <c r="NC71" s="136"/>
      <c r="ND71" s="136"/>
      <c r="NE71" s="136"/>
      <c r="NF71" s="136"/>
      <c r="NG71" s="136"/>
      <c r="NH71" s="136"/>
      <c r="NI71" s="136"/>
      <c r="NJ71" s="136"/>
      <c r="NK71" s="136"/>
      <c r="NL71" s="136"/>
      <c r="NM71" s="136"/>
      <c r="NN71" s="136"/>
      <c r="NO71" s="136"/>
      <c r="NP71" s="136"/>
      <c r="NQ71" s="136"/>
      <c r="NR71" s="136"/>
      <c r="NS71" s="136"/>
      <c r="NT71" s="136"/>
      <c r="NU71" s="136"/>
      <c r="NV71" s="136"/>
      <c r="NW71" s="136"/>
      <c r="NX71" s="136"/>
      <c r="NY71" s="136"/>
      <c r="NZ71" s="136"/>
      <c r="OA71" s="136"/>
      <c r="OB71" s="136"/>
      <c r="OC71" s="136"/>
      <c r="OD71" s="136"/>
      <c r="OE71" s="136"/>
      <c r="OF71" s="136"/>
      <c r="OG71" s="136"/>
      <c r="OH71" s="136"/>
      <c r="OI71" s="136"/>
      <c r="OJ71" s="136"/>
      <c r="OK71" s="136"/>
      <c r="OL71" s="136"/>
      <c r="OM71" s="136"/>
      <c r="ON71" s="136"/>
      <c r="OO71" s="136"/>
      <c r="OP71" s="136"/>
      <c r="OQ71" s="136"/>
      <c r="OR71" s="136"/>
      <c r="OS71" s="136"/>
      <c r="OT71" s="136"/>
      <c r="OU71" s="136"/>
      <c r="OV71" s="136"/>
      <c r="OW71" s="136"/>
      <c r="OX71" s="136"/>
      <c r="OY71" s="136"/>
      <c r="OZ71" s="136"/>
      <c r="PA71" s="136"/>
      <c r="PB71" s="136"/>
      <c r="PC71" s="136"/>
      <c r="PD71" s="136"/>
      <c r="PE71" s="136"/>
      <c r="PF71" s="136"/>
      <c r="PG71" s="136"/>
      <c r="PH71" s="136"/>
      <c r="PI71" s="136"/>
      <c r="PJ71" s="136"/>
      <c r="PK71" s="136"/>
      <c r="PL71" s="136"/>
      <c r="PM71" s="136"/>
      <c r="PN71" s="136"/>
      <c r="PO71" s="136"/>
      <c r="PP71" s="136"/>
      <c r="PQ71" s="136"/>
      <c r="PR71" s="136"/>
      <c r="PS71" s="136"/>
      <c r="PT71" s="136"/>
      <c r="PU71" s="136"/>
      <c r="PV71" s="136"/>
      <c r="PW71" s="136"/>
      <c r="PX71" s="136"/>
      <c r="PY71" s="136"/>
      <c r="PZ71" s="136"/>
      <c r="QA71" s="136"/>
      <c r="QB71" s="136"/>
      <c r="QC71" s="136"/>
      <c r="QD71" s="136"/>
      <c r="QE71" s="136"/>
      <c r="QF71" s="136"/>
      <c r="QG71" s="136"/>
      <c r="QH71" s="136"/>
      <c r="QI71" s="136"/>
      <c r="QJ71" s="136"/>
      <c r="QK71" s="136"/>
      <c r="QL71" s="136"/>
      <c r="QM71" s="136"/>
      <c r="QN71" s="136"/>
      <c r="QO71" s="136"/>
      <c r="QP71" s="136"/>
      <c r="QQ71" s="136"/>
      <c r="QR71" s="136"/>
      <c r="QS71" s="136"/>
      <c r="QT71" s="136"/>
      <c r="QU71" s="136"/>
      <c r="QV71" s="136"/>
      <c r="QW71" s="136"/>
      <c r="QX71" s="136"/>
      <c r="QY71" s="136"/>
      <c r="QZ71" s="136"/>
      <c r="RA71" s="136"/>
      <c r="RB71" s="136"/>
      <c r="RC71" s="136"/>
      <c r="RD71" s="136"/>
      <c r="RE71" s="136"/>
      <c r="RF71" s="136"/>
      <c r="RG71" s="136"/>
      <c r="RH71" s="136"/>
      <c r="RI71" s="136"/>
      <c r="RJ71" s="136"/>
      <c r="RK71" s="136"/>
      <c r="RL71" s="136"/>
      <c r="RM71" s="136"/>
      <c r="RN71" s="136"/>
      <c r="RO71" s="136"/>
      <c r="RP71" s="136"/>
      <c r="RQ71" s="136"/>
      <c r="RR71" s="136"/>
      <c r="RS71" s="136"/>
      <c r="RT71" s="136"/>
      <c r="RU71" s="136"/>
      <c r="RV71" s="136"/>
      <c r="RW71" s="136"/>
      <c r="RX71" s="136"/>
      <c r="RY71" s="136"/>
      <c r="RZ71" s="136"/>
      <c r="SA71" s="136"/>
      <c r="SB71" s="136"/>
      <c r="SC71" s="136"/>
      <c r="SD71" s="136"/>
      <c r="SE71" s="136"/>
      <c r="SF71" s="136"/>
      <c r="SG71" s="136"/>
      <c r="SH71" s="136"/>
      <c r="SI71" s="136"/>
      <c r="SJ71" s="136"/>
      <c r="SK71" s="136"/>
      <c r="SL71" s="136"/>
      <c r="SM71" s="136"/>
      <c r="SN71" s="136"/>
      <c r="SO71" s="136"/>
      <c r="SP71" s="136"/>
      <c r="SQ71" s="136"/>
      <c r="SR71" s="136"/>
      <c r="SS71" s="136"/>
      <c r="ST71" s="136"/>
      <c r="SU71" s="136"/>
      <c r="SV71" s="136"/>
      <c r="SW71" s="136"/>
      <c r="SX71" s="136"/>
      <c r="SY71" s="136"/>
      <c r="SZ71" s="136"/>
      <c r="TA71" s="136"/>
      <c r="TB71" s="136"/>
      <c r="TC71" s="136"/>
      <c r="TD71" s="136"/>
      <c r="TE71" s="136"/>
      <c r="TF71" s="136"/>
      <c r="TG71" s="136"/>
      <c r="TH71" s="136"/>
      <c r="TI71" s="136"/>
      <c r="TJ71" s="136"/>
      <c r="TK71" s="136"/>
      <c r="TL71" s="136"/>
      <c r="TM71" s="136"/>
      <c r="TN71" s="136"/>
      <c r="TO71" s="136"/>
      <c r="TP71" s="136"/>
      <c r="TQ71" s="136"/>
      <c r="TR71" s="136"/>
      <c r="TS71" s="136"/>
      <c r="TT71" s="136"/>
      <c r="TU71" s="136"/>
      <c r="TV71" s="136"/>
      <c r="TW71" s="136"/>
      <c r="TX71" s="136"/>
      <c r="TY71" s="136"/>
      <c r="TZ71" s="136"/>
      <c r="UA71" s="136"/>
      <c r="UB71" s="136"/>
      <c r="UC71" s="136"/>
      <c r="UD71" s="136"/>
      <c r="UE71" s="136"/>
      <c r="UF71" s="136"/>
      <c r="UG71" s="136"/>
      <c r="UH71" s="136"/>
      <c r="UI71" s="136"/>
      <c r="UJ71" s="136"/>
      <c r="UK71" s="136"/>
      <c r="UL71" s="136"/>
      <c r="UM71" s="136"/>
      <c r="UN71" s="136"/>
      <c r="UO71" s="136"/>
      <c r="UP71" s="136"/>
      <c r="UQ71" s="136"/>
      <c r="UR71" s="136"/>
      <c r="US71" s="136"/>
      <c r="UT71" s="136"/>
      <c r="UU71" s="136"/>
      <c r="UV71" s="136"/>
      <c r="UW71" s="136"/>
      <c r="UX71" s="136"/>
      <c r="UY71" s="136"/>
      <c r="UZ71" s="136"/>
      <c r="VA71" s="136"/>
      <c r="VB71" s="136"/>
      <c r="VC71" s="136"/>
      <c r="VD71" s="136"/>
      <c r="VE71" s="136"/>
      <c r="VF71" s="136"/>
      <c r="VG71" s="136"/>
      <c r="VH71" s="136"/>
      <c r="VI71" s="136"/>
      <c r="VJ71" s="136"/>
      <c r="VK71" s="136"/>
      <c r="VL71" s="136"/>
      <c r="VM71" s="136"/>
      <c r="VN71" s="136"/>
      <c r="VO71" s="136"/>
      <c r="VP71" s="136"/>
      <c r="VQ71" s="136"/>
      <c r="VR71" s="136"/>
      <c r="VS71" s="136"/>
      <c r="VT71" s="136"/>
      <c r="VU71" s="136"/>
      <c r="VV71" s="136"/>
      <c r="VW71" s="136"/>
      <c r="VX71" s="136"/>
      <c r="VY71" s="136"/>
      <c r="VZ71" s="136"/>
      <c r="WA71" s="136"/>
      <c r="WB71" s="136"/>
      <c r="WC71" s="136"/>
      <c r="WD71" s="136"/>
      <c r="WE71" s="136"/>
      <c r="WF71" s="136"/>
      <c r="WG71" s="136"/>
      <c r="WH71" s="136"/>
      <c r="WI71" s="136"/>
      <c r="WJ71" s="136"/>
      <c r="WK71" s="136"/>
      <c r="WL71" s="136"/>
      <c r="WM71" s="136"/>
      <c r="WN71" s="136"/>
      <c r="WO71" s="136"/>
      <c r="WP71" s="136"/>
      <c r="WQ71" s="136"/>
      <c r="WR71" s="136"/>
      <c r="WS71" s="136"/>
      <c r="WT71" s="136"/>
      <c r="WU71" s="136"/>
      <c r="WV71" s="136"/>
      <c r="WW71" s="136"/>
      <c r="WX71" s="136"/>
      <c r="WY71" s="136"/>
      <c r="WZ71" s="136"/>
      <c r="XA71" s="136"/>
      <c r="XB71" s="136"/>
      <c r="XC71" s="136"/>
      <c r="XD71" s="136"/>
      <c r="XE71" s="136"/>
      <c r="XF71" s="136"/>
      <c r="XG71" s="136"/>
      <c r="XH71" s="136"/>
      <c r="XI71" s="136"/>
      <c r="XJ71" s="136"/>
      <c r="XK71" s="136"/>
      <c r="XL71" s="136"/>
      <c r="XM71" s="136"/>
      <c r="XN71" s="136"/>
      <c r="XO71" s="136"/>
      <c r="XP71" s="136"/>
      <c r="XQ71" s="136"/>
      <c r="XR71" s="136"/>
      <c r="XS71" s="136"/>
      <c r="XT71" s="136"/>
      <c r="XU71" s="136"/>
      <c r="XV71" s="136"/>
      <c r="XW71" s="136"/>
      <c r="XX71" s="136"/>
      <c r="XY71" s="136"/>
      <c r="XZ71" s="136"/>
      <c r="YA71" s="136"/>
      <c r="YB71" s="136"/>
      <c r="YC71" s="136"/>
      <c r="YD71" s="136"/>
      <c r="YE71" s="136"/>
      <c r="YF71" s="136"/>
      <c r="YG71" s="136"/>
      <c r="YH71" s="136"/>
      <c r="YI71" s="136"/>
      <c r="YJ71" s="136"/>
      <c r="YK71" s="136"/>
      <c r="YL71" s="136"/>
      <c r="YM71" s="136"/>
      <c r="YN71" s="136"/>
      <c r="YO71" s="136"/>
      <c r="YP71" s="136"/>
      <c r="YQ71" s="136"/>
      <c r="YR71" s="136"/>
      <c r="YS71" s="136"/>
      <c r="YT71" s="136"/>
      <c r="YU71" s="136"/>
      <c r="YV71" s="136"/>
      <c r="YW71" s="136"/>
      <c r="YX71" s="136"/>
      <c r="YY71" s="136"/>
      <c r="YZ71" s="136"/>
      <c r="ZA71" s="136"/>
      <c r="ZB71" s="136"/>
      <c r="ZC71" s="136"/>
      <c r="ZD71" s="136"/>
      <c r="ZE71" s="136"/>
      <c r="ZF71" s="136"/>
      <c r="ZG71" s="136"/>
      <c r="ZH71" s="136"/>
      <c r="ZI71" s="136"/>
      <c r="ZJ71" s="136"/>
      <c r="ZK71" s="136"/>
      <c r="ZL71" s="136"/>
      <c r="ZM71" s="136"/>
      <c r="ZN71" s="136"/>
      <c r="ZO71" s="136"/>
      <c r="ZP71" s="136"/>
      <c r="ZQ71" s="136"/>
      <c r="ZR71" s="136"/>
      <c r="ZS71" s="136"/>
      <c r="ZT71" s="136"/>
      <c r="ZU71" s="136"/>
      <c r="ZV71" s="136"/>
      <c r="ZW71" s="136"/>
      <c r="ZX71" s="136"/>
      <c r="ZY71" s="136"/>
      <c r="ZZ71" s="136"/>
      <c r="AAA71" s="136"/>
      <c r="AAB71" s="136"/>
      <c r="AAC71" s="136"/>
      <c r="AAD71" s="136"/>
      <c r="AAE71" s="136"/>
      <c r="AAF71" s="136"/>
      <c r="AAG71" s="136"/>
      <c r="AAH71" s="136"/>
      <c r="AAI71" s="136"/>
      <c r="AAJ71" s="136"/>
      <c r="AAK71" s="136"/>
      <c r="AAL71" s="136"/>
      <c r="AAM71" s="136"/>
      <c r="AAN71" s="136"/>
      <c r="AAO71" s="136"/>
      <c r="AAP71" s="136"/>
      <c r="AAQ71" s="136"/>
      <c r="AAR71" s="136"/>
      <c r="AAS71" s="136"/>
      <c r="AAT71" s="136"/>
      <c r="AAU71" s="136"/>
      <c r="AAV71" s="136"/>
      <c r="AAW71" s="136"/>
      <c r="AAX71" s="136"/>
      <c r="AAY71" s="136"/>
      <c r="AAZ71" s="136"/>
      <c r="ABA71" s="136"/>
      <c r="ABB71" s="136"/>
      <c r="ABC71" s="136"/>
      <c r="ABD71" s="136"/>
      <c r="ABE71" s="136"/>
      <c r="ABF71" s="136"/>
      <c r="ABG71" s="136"/>
      <c r="ABH71" s="136"/>
      <c r="ABI71" s="136"/>
      <c r="ABJ71" s="136"/>
      <c r="ABK71" s="136"/>
      <c r="ABL71" s="136"/>
      <c r="ABM71" s="136"/>
      <c r="ABN71" s="136"/>
      <c r="ABO71" s="136"/>
      <c r="ABP71" s="136"/>
      <c r="ABQ71" s="136"/>
      <c r="ABR71" s="136"/>
      <c r="ABS71" s="136"/>
      <c r="ABT71" s="136"/>
      <c r="ABU71" s="136"/>
      <c r="ABV71" s="136"/>
      <c r="ABW71" s="136"/>
      <c r="ABX71" s="136"/>
      <c r="ABY71" s="136"/>
      <c r="ABZ71" s="136"/>
      <c r="ACA71" s="136"/>
      <c r="ACB71" s="136"/>
      <c r="ACC71" s="136"/>
      <c r="ACD71" s="136"/>
      <c r="ACE71" s="136"/>
      <c r="ACF71" s="136"/>
      <c r="ACG71" s="136"/>
      <c r="ACH71" s="136"/>
      <c r="ACI71" s="136"/>
      <c r="ACJ71" s="136"/>
      <c r="ACK71" s="136"/>
      <c r="ACL71" s="136"/>
      <c r="ACM71" s="136"/>
      <c r="ACN71" s="136"/>
      <c r="ACO71" s="136"/>
      <c r="ACP71" s="136"/>
      <c r="ACQ71" s="136"/>
      <c r="ACR71" s="136"/>
      <c r="ACS71" s="136"/>
      <c r="ACT71" s="136"/>
      <c r="ACU71" s="136"/>
      <c r="ACV71" s="136"/>
      <c r="ACW71" s="136"/>
      <c r="ACX71" s="136"/>
      <c r="ACY71" s="136"/>
      <c r="ACZ71" s="136"/>
      <c r="ADA71" s="136"/>
      <c r="ADB71" s="136"/>
      <c r="ADC71" s="136"/>
      <c r="ADD71" s="136"/>
      <c r="ADE71" s="136"/>
      <c r="ADF71" s="136"/>
      <c r="ADG71" s="136"/>
      <c r="ADH71" s="136"/>
      <c r="ADI71" s="136"/>
      <c r="ADJ71" s="136"/>
      <c r="ADK71" s="136"/>
      <c r="ADL71" s="136"/>
      <c r="ADM71" s="136"/>
      <c r="ADN71" s="136"/>
      <c r="ADO71" s="136"/>
      <c r="ADP71" s="136"/>
      <c r="ADQ71" s="136"/>
      <c r="ADR71" s="136"/>
      <c r="ADS71" s="136"/>
      <c r="ADT71" s="136"/>
      <c r="ADU71" s="136"/>
      <c r="ADV71" s="136"/>
      <c r="ADW71" s="136"/>
      <c r="ADX71" s="136"/>
      <c r="ADY71" s="136"/>
      <c r="ADZ71" s="136"/>
      <c r="AEA71" s="136"/>
      <c r="AEB71" s="136"/>
      <c r="AEC71" s="136"/>
      <c r="AED71" s="136"/>
      <c r="AEE71" s="136"/>
      <c r="AEF71" s="136"/>
      <c r="AEG71" s="136"/>
      <c r="AEH71" s="136"/>
      <c r="AEI71" s="136"/>
      <c r="AEJ71" s="136"/>
      <c r="AEK71" s="136"/>
      <c r="AEL71" s="136"/>
      <c r="AEM71" s="136"/>
      <c r="AEN71" s="136"/>
      <c r="AEO71" s="136"/>
      <c r="AEP71" s="136"/>
      <c r="AEQ71" s="136"/>
      <c r="AER71" s="136"/>
      <c r="AES71" s="136"/>
      <c r="AET71" s="136"/>
      <c r="AEU71" s="136"/>
      <c r="AEV71" s="136"/>
      <c r="AEW71" s="136"/>
      <c r="AEX71" s="136"/>
      <c r="AEY71" s="136"/>
      <c r="AEZ71" s="136"/>
      <c r="AFA71" s="136"/>
      <c r="AFB71" s="136"/>
      <c r="AFC71" s="136"/>
      <c r="AFD71" s="136"/>
      <c r="AFE71" s="136"/>
      <c r="AFF71" s="136"/>
      <c r="AFG71" s="136"/>
      <c r="AFH71" s="136"/>
      <c r="AFI71" s="136"/>
      <c r="AFJ71" s="136"/>
      <c r="AFK71" s="136"/>
      <c r="AFL71" s="136"/>
      <c r="AFM71" s="136"/>
      <c r="AFN71" s="136"/>
      <c r="AFO71" s="136"/>
      <c r="AFP71" s="136"/>
      <c r="AFQ71" s="136"/>
      <c r="AFR71" s="136"/>
      <c r="AFS71" s="136"/>
      <c r="AFT71" s="136"/>
      <c r="AFU71" s="136"/>
      <c r="AFV71" s="136"/>
      <c r="AFW71" s="136"/>
      <c r="AFX71" s="136"/>
      <c r="AFY71" s="136"/>
      <c r="AFZ71" s="136"/>
      <c r="AGA71" s="136"/>
      <c r="AGB71" s="136"/>
      <c r="AGC71" s="136"/>
      <c r="AGD71" s="136"/>
      <c r="AGE71" s="136"/>
      <c r="AGF71" s="136"/>
      <c r="AGG71" s="136"/>
      <c r="AGH71" s="136"/>
      <c r="AGI71" s="136"/>
      <c r="AGJ71" s="136"/>
      <c r="AGK71" s="136"/>
      <c r="AGL71" s="136"/>
      <c r="AGM71" s="136"/>
      <c r="AGN71" s="136"/>
      <c r="AGO71" s="136"/>
      <c r="AGP71" s="136"/>
      <c r="AGQ71" s="136"/>
      <c r="AGR71" s="136"/>
      <c r="AGS71" s="136"/>
      <c r="AGT71" s="136"/>
      <c r="AGU71" s="136"/>
      <c r="AGV71" s="136"/>
      <c r="AGW71" s="136"/>
      <c r="AGX71" s="136"/>
      <c r="AGY71" s="136"/>
      <c r="AGZ71" s="136"/>
      <c r="AHA71" s="136"/>
      <c r="AHB71" s="136"/>
      <c r="AHC71" s="136"/>
      <c r="AHD71" s="136"/>
      <c r="AHE71" s="136"/>
      <c r="AHF71" s="136"/>
      <c r="AHG71" s="136"/>
      <c r="AHH71" s="136"/>
      <c r="AHI71" s="136"/>
      <c r="AHJ71" s="136"/>
      <c r="AHK71" s="136"/>
      <c r="AHL71" s="136"/>
      <c r="AHM71" s="136"/>
      <c r="AHN71" s="136"/>
      <c r="AHO71" s="136"/>
      <c r="AHP71" s="136"/>
      <c r="AHQ71" s="136"/>
      <c r="AHR71" s="136"/>
      <c r="AHS71" s="136"/>
      <c r="AHT71" s="136"/>
      <c r="AHU71" s="136"/>
      <c r="AHV71" s="136"/>
      <c r="AHW71" s="136"/>
      <c r="AHX71" s="136"/>
      <c r="AHY71" s="136"/>
      <c r="AHZ71" s="136"/>
      <c r="AIA71" s="136"/>
      <c r="AIB71" s="136"/>
      <c r="AIC71" s="136"/>
      <c r="AID71" s="136"/>
      <c r="AIE71" s="136"/>
      <c r="AIF71" s="136"/>
      <c r="AIG71" s="136"/>
      <c r="AIH71" s="136"/>
      <c r="AII71" s="136"/>
      <c r="AIJ71" s="136"/>
      <c r="AIK71" s="136"/>
      <c r="AIL71" s="136"/>
      <c r="AIM71" s="136"/>
      <c r="AIN71" s="136"/>
      <c r="AIO71" s="136"/>
      <c r="AIP71" s="136"/>
      <c r="AIQ71" s="136"/>
      <c r="AIR71" s="136"/>
      <c r="AIS71" s="136"/>
      <c r="AIT71" s="136"/>
      <c r="AIU71" s="136"/>
      <c r="AIV71" s="136"/>
      <c r="AIW71" s="136"/>
      <c r="AIX71" s="136"/>
      <c r="AIY71" s="136"/>
      <c r="AIZ71" s="136"/>
      <c r="AJA71" s="136"/>
      <c r="AJB71" s="136"/>
      <c r="AJC71" s="136"/>
      <c r="AJD71" s="136"/>
      <c r="AJE71" s="136"/>
      <c r="AJF71" s="136"/>
      <c r="AJG71" s="136"/>
      <c r="AJH71" s="136"/>
      <c r="AJI71" s="136"/>
      <c r="AJJ71" s="136"/>
      <c r="AJK71" s="136"/>
      <c r="AJL71" s="136"/>
      <c r="AJM71" s="136"/>
      <c r="AJN71" s="136"/>
      <c r="AJO71" s="136"/>
      <c r="AJP71" s="136"/>
      <c r="AJQ71" s="136"/>
      <c r="AJR71" s="136"/>
      <c r="AJS71" s="136"/>
      <c r="AJT71" s="136"/>
      <c r="AJU71" s="136"/>
      <c r="AJV71" s="136"/>
      <c r="AJW71" s="136"/>
      <c r="AJX71" s="136"/>
      <c r="AJY71" s="136"/>
      <c r="AJZ71" s="136"/>
      <c r="AKA71" s="136"/>
      <c r="AKB71" s="136"/>
      <c r="AKC71" s="136"/>
      <c r="AKD71" s="136"/>
      <c r="AKE71" s="136"/>
      <c r="AKF71" s="136"/>
      <c r="AKG71" s="136"/>
      <c r="AKH71" s="136"/>
      <c r="AKI71" s="136"/>
      <c r="AKJ71" s="136"/>
      <c r="AKK71" s="136"/>
      <c r="AKL71" s="136"/>
      <c r="AKM71" s="136"/>
      <c r="AKN71" s="136"/>
      <c r="AKO71" s="136"/>
      <c r="AKP71" s="136"/>
      <c r="AKQ71" s="136"/>
      <c r="AKR71" s="136"/>
      <c r="AKS71" s="136"/>
      <c r="AKT71" s="136"/>
      <c r="AKU71" s="136"/>
      <c r="AKV71" s="136"/>
      <c r="AKW71" s="136"/>
      <c r="AKX71" s="136"/>
      <c r="AKY71" s="136"/>
      <c r="AKZ71" s="136"/>
      <c r="ALA71" s="136"/>
      <c r="ALB71" s="136"/>
      <c r="ALC71" s="136"/>
      <c r="ALD71" s="136"/>
      <c r="ALE71" s="136"/>
      <c r="ALF71" s="136"/>
      <c r="ALG71" s="136"/>
      <c r="ALH71" s="136"/>
      <c r="ALI71" s="136"/>
      <c r="ALJ71" s="136"/>
      <c r="ALK71" s="136"/>
      <c r="ALL71" s="136"/>
      <c r="ALM71" s="136"/>
      <c r="ALN71" s="136"/>
      <c r="ALO71" s="136"/>
      <c r="ALP71" s="136"/>
      <c r="ALQ71" s="136"/>
      <c r="ALR71" s="136"/>
      <c r="ALS71" s="136"/>
      <c r="ALT71" s="136"/>
      <c r="ALU71" s="136"/>
      <c r="ALV71" s="136"/>
      <c r="ALW71" s="136"/>
      <c r="ALX71" s="136"/>
      <c r="ALY71" s="136"/>
      <c r="ALZ71" s="136"/>
      <c r="AMA71" s="136"/>
      <c r="AMB71" s="136"/>
      <c r="AMC71" s="136"/>
      <c r="AMD71" s="136"/>
      <c r="AME71" s="136"/>
      <c r="AMF71" s="136"/>
      <c r="AMG71" s="136"/>
      <c r="AMH71" s="136"/>
      <c r="AMI71" s="136"/>
      <c r="AMJ71" s="136"/>
      <c r="AMK71" s="136"/>
      <c r="AML71" s="136"/>
      <c r="AMM71" s="136"/>
      <c r="AMN71" s="136"/>
      <c r="AMO71" s="136"/>
      <c r="AMP71" s="136"/>
      <c r="AMQ71" s="136"/>
      <c r="AMR71" s="136"/>
      <c r="AMS71" s="136"/>
      <c r="AMT71" s="136"/>
      <c r="AMU71" s="136"/>
      <c r="AMV71" s="136"/>
      <c r="AMW71" s="136"/>
      <c r="AMX71" s="136"/>
      <c r="AMY71" s="136"/>
      <c r="AMZ71" s="136"/>
      <c r="ANA71" s="136"/>
      <c r="ANB71" s="136"/>
      <c r="ANC71" s="136"/>
      <c r="AND71" s="136"/>
      <c r="ANE71" s="136"/>
      <c r="ANF71" s="136"/>
      <c r="ANG71" s="136"/>
      <c r="ANH71" s="136"/>
      <c r="ANI71" s="136"/>
      <c r="ANJ71" s="136"/>
      <c r="ANK71" s="136"/>
      <c r="ANL71" s="136"/>
      <c r="ANM71" s="136"/>
      <c r="ANN71" s="136"/>
      <c r="ANO71" s="136"/>
      <c r="ANP71" s="136"/>
      <c r="ANQ71" s="136"/>
      <c r="ANR71" s="136"/>
      <c r="ANS71" s="136"/>
      <c r="ANT71" s="136"/>
      <c r="ANU71" s="136"/>
      <c r="ANV71" s="136"/>
      <c r="ANW71" s="136"/>
      <c r="ANX71" s="136"/>
      <c r="ANY71" s="136"/>
      <c r="ANZ71" s="136"/>
      <c r="AOA71" s="136"/>
      <c r="AOB71" s="136"/>
      <c r="AOC71" s="136"/>
      <c r="AOD71" s="136"/>
      <c r="AOE71" s="136"/>
      <c r="AOF71" s="136"/>
      <c r="AOG71" s="136"/>
      <c r="AOH71" s="136"/>
      <c r="AOI71" s="136"/>
      <c r="AOJ71" s="136"/>
      <c r="AOK71" s="136"/>
      <c r="AOL71" s="136"/>
      <c r="AOM71" s="136"/>
      <c r="AON71" s="136"/>
      <c r="AOO71" s="136"/>
      <c r="AOP71" s="136"/>
      <c r="AOQ71" s="136"/>
      <c r="AOR71" s="136"/>
      <c r="AOS71" s="136"/>
      <c r="AOT71" s="136"/>
      <c r="AOU71" s="136"/>
      <c r="AOV71" s="136"/>
      <c r="AOW71" s="136"/>
      <c r="AOX71" s="136"/>
      <c r="AOY71" s="136"/>
      <c r="AOZ71" s="136"/>
      <c r="APA71" s="136"/>
      <c r="APB71" s="136"/>
      <c r="APC71" s="136"/>
      <c r="APD71" s="136"/>
      <c r="APE71" s="136"/>
      <c r="APF71" s="136"/>
      <c r="APG71" s="136"/>
      <c r="APH71" s="136"/>
      <c r="API71" s="136"/>
      <c r="APJ71" s="136"/>
      <c r="APK71" s="136"/>
      <c r="APL71" s="136"/>
      <c r="APM71" s="136"/>
      <c r="APN71" s="136"/>
      <c r="APO71" s="136"/>
      <c r="APP71" s="136"/>
      <c r="APQ71" s="136"/>
      <c r="APR71" s="136"/>
      <c r="APS71" s="136"/>
      <c r="APT71" s="136"/>
      <c r="APU71" s="136"/>
      <c r="APV71" s="136"/>
      <c r="APW71" s="136"/>
      <c r="APX71" s="136"/>
      <c r="APY71" s="136"/>
      <c r="APZ71" s="136"/>
      <c r="AQA71" s="136"/>
      <c r="AQB71" s="136"/>
      <c r="AQC71" s="136"/>
      <c r="AQD71" s="136"/>
      <c r="AQE71" s="136"/>
      <c r="AQF71" s="136"/>
      <c r="AQG71" s="136"/>
      <c r="AQH71" s="136"/>
      <c r="AQI71" s="136"/>
      <c r="AQJ71" s="136"/>
      <c r="AQK71" s="136"/>
      <c r="AQL71" s="136"/>
      <c r="AQM71" s="136"/>
      <c r="AQN71" s="136"/>
      <c r="AQO71" s="136"/>
      <c r="AQP71" s="136"/>
      <c r="AQQ71" s="136"/>
      <c r="AQR71" s="136"/>
      <c r="AQS71" s="136"/>
      <c r="AQT71" s="136"/>
      <c r="AQU71" s="136"/>
      <c r="AQV71" s="136"/>
      <c r="AQW71" s="136"/>
      <c r="AQX71" s="136"/>
      <c r="AQY71" s="136"/>
      <c r="AQZ71" s="136"/>
      <c r="ARA71" s="136"/>
      <c r="ARB71" s="136"/>
      <c r="ARC71" s="136"/>
      <c r="ARD71" s="136"/>
      <c r="ARE71" s="136"/>
      <c r="ARF71" s="136"/>
      <c r="ARG71" s="136"/>
      <c r="ARH71" s="136"/>
      <c r="ARI71" s="136"/>
      <c r="ARJ71" s="136"/>
      <c r="ARK71" s="136"/>
      <c r="ARL71" s="136"/>
      <c r="ARM71" s="136"/>
      <c r="ARN71" s="136"/>
      <c r="ARO71" s="136"/>
      <c r="ARP71" s="136"/>
      <c r="ARQ71" s="136"/>
      <c r="ARR71" s="136"/>
      <c r="ARS71" s="136"/>
      <c r="ART71" s="136"/>
      <c r="ARU71" s="136"/>
      <c r="ARV71" s="136"/>
      <c r="ARW71" s="136"/>
      <c r="ARX71" s="136"/>
      <c r="ARY71" s="136"/>
      <c r="ARZ71" s="136"/>
      <c r="ASA71" s="136"/>
      <c r="ASB71" s="136"/>
      <c r="ASC71" s="136"/>
      <c r="ASD71" s="136"/>
      <c r="ASE71" s="136"/>
      <c r="ASF71" s="136"/>
      <c r="ASG71" s="136"/>
      <c r="ASH71" s="136"/>
      <c r="ASI71" s="136"/>
      <c r="ASJ71" s="136"/>
      <c r="ASK71" s="136"/>
      <c r="ASL71" s="136"/>
      <c r="ASM71" s="136"/>
      <c r="ASN71" s="136"/>
      <c r="ASO71" s="136"/>
      <c r="ASP71" s="136"/>
      <c r="ASQ71" s="136"/>
      <c r="ASR71" s="136"/>
      <c r="ASS71" s="136"/>
      <c r="AST71" s="136"/>
      <c r="ASU71" s="136"/>
      <c r="ASV71" s="136"/>
      <c r="ASW71" s="136"/>
      <c r="ASX71" s="136"/>
      <c r="ASY71" s="136"/>
      <c r="ASZ71" s="136"/>
      <c r="ATA71" s="136"/>
      <c r="ATB71" s="136"/>
      <c r="ATC71" s="136"/>
      <c r="ATD71" s="136"/>
      <c r="ATE71" s="136"/>
      <c r="ATF71" s="136"/>
      <c r="ATG71" s="136"/>
      <c r="ATH71" s="136"/>
      <c r="ATI71" s="136"/>
      <c r="ATJ71" s="136"/>
      <c r="ATK71" s="136"/>
      <c r="ATL71" s="136"/>
      <c r="ATM71" s="136"/>
      <c r="ATN71" s="136"/>
      <c r="ATO71" s="136"/>
      <c r="ATP71" s="136"/>
      <c r="ATQ71" s="136"/>
      <c r="ATR71" s="136"/>
      <c r="ATS71" s="136"/>
      <c r="ATT71" s="136"/>
      <c r="ATU71" s="136"/>
      <c r="ATV71" s="136"/>
      <c r="ATW71" s="136"/>
      <c r="ATX71" s="136"/>
      <c r="ATY71" s="136"/>
      <c r="ATZ71" s="136"/>
      <c r="AUA71" s="136"/>
      <c r="AUB71" s="136"/>
      <c r="AUC71" s="136"/>
      <c r="AUD71" s="136"/>
      <c r="AUE71" s="136"/>
      <c r="AUF71" s="136"/>
      <c r="AUG71" s="136"/>
      <c r="AUH71" s="136"/>
      <c r="AUI71" s="136"/>
      <c r="AUJ71" s="136"/>
      <c r="AUK71" s="136"/>
      <c r="AUL71" s="136"/>
      <c r="AUM71" s="136"/>
      <c r="AUN71" s="136"/>
      <c r="AUO71" s="136"/>
      <c r="AUP71" s="136"/>
      <c r="AUQ71" s="136"/>
      <c r="AUR71" s="136"/>
      <c r="AUS71" s="136"/>
      <c r="AUT71" s="136"/>
      <c r="AUU71" s="136"/>
      <c r="AUV71" s="136"/>
      <c r="AUW71" s="136"/>
      <c r="AUX71" s="136"/>
      <c r="AUY71" s="136"/>
      <c r="AUZ71" s="136"/>
      <c r="AVA71" s="136"/>
      <c r="AVB71" s="136"/>
      <c r="AVC71" s="136"/>
      <c r="AVD71" s="136"/>
      <c r="AVE71" s="136"/>
      <c r="AVF71" s="136"/>
      <c r="AVG71" s="136"/>
      <c r="AVH71" s="136"/>
      <c r="AVI71" s="136"/>
      <c r="AVJ71" s="136"/>
      <c r="AVK71" s="136"/>
      <c r="AVL71" s="136"/>
      <c r="AVM71" s="136"/>
      <c r="AVN71" s="136"/>
      <c r="AVO71" s="136"/>
      <c r="AVP71" s="136"/>
      <c r="AVQ71" s="136"/>
      <c r="AVR71" s="136"/>
      <c r="AVS71" s="136"/>
      <c r="AVT71" s="136"/>
      <c r="AVU71" s="136"/>
      <c r="AVV71" s="136"/>
      <c r="AVW71" s="136"/>
      <c r="AVX71" s="136"/>
      <c r="AVY71" s="136"/>
      <c r="AVZ71" s="136"/>
      <c r="AWA71" s="136"/>
      <c r="AWB71" s="136"/>
      <c r="AWC71" s="136"/>
      <c r="AWD71" s="136"/>
      <c r="AWE71" s="136"/>
      <c r="AWF71" s="136"/>
      <c r="AWG71" s="136"/>
      <c r="AWH71" s="136"/>
      <c r="AWI71" s="136"/>
      <c r="AWJ71" s="136"/>
      <c r="AWK71" s="136"/>
      <c r="AWL71" s="136"/>
      <c r="AWM71" s="136"/>
      <c r="AWN71" s="136"/>
      <c r="AWO71" s="136"/>
      <c r="AWP71" s="136"/>
      <c r="AWQ71" s="136"/>
      <c r="AWR71" s="136"/>
      <c r="AWS71" s="136"/>
      <c r="AWT71" s="136"/>
      <c r="AWU71" s="136"/>
      <c r="AWV71" s="136"/>
      <c r="AWW71" s="136"/>
      <c r="AWX71" s="136"/>
      <c r="AWY71" s="136"/>
      <c r="AWZ71" s="136"/>
      <c r="AXA71" s="136"/>
      <c r="AXB71" s="136"/>
      <c r="AXC71" s="136"/>
      <c r="AXD71" s="136"/>
      <c r="AXE71" s="136"/>
      <c r="AXF71" s="136"/>
      <c r="AXG71" s="136"/>
      <c r="AXH71" s="136"/>
      <c r="AXI71" s="136"/>
      <c r="AXJ71" s="136"/>
      <c r="AXK71" s="136"/>
      <c r="AXL71" s="136"/>
      <c r="AXM71" s="136"/>
      <c r="AXN71" s="136"/>
      <c r="AXO71" s="136"/>
      <c r="AXP71" s="136"/>
      <c r="AXQ71" s="136"/>
      <c r="AXR71" s="136"/>
      <c r="AXS71" s="136"/>
      <c r="AXT71" s="136"/>
      <c r="AXU71" s="136"/>
      <c r="AXV71" s="136"/>
      <c r="AXW71" s="136"/>
      <c r="AXX71" s="136"/>
      <c r="AXY71" s="136"/>
      <c r="AXZ71" s="136"/>
      <c r="AYA71" s="136"/>
      <c r="AYB71" s="136"/>
      <c r="AYC71" s="136"/>
      <c r="AYD71" s="136"/>
      <c r="AYE71" s="136"/>
      <c r="AYF71" s="136"/>
      <c r="AYG71" s="136"/>
      <c r="AYH71" s="136"/>
      <c r="AYI71" s="136"/>
      <c r="AYJ71" s="136"/>
      <c r="AYK71" s="136"/>
      <c r="AYL71" s="136"/>
      <c r="AYM71" s="136"/>
      <c r="AYN71" s="136"/>
      <c r="AYO71" s="136"/>
      <c r="AYP71" s="136"/>
      <c r="AYQ71" s="136"/>
      <c r="AYR71" s="136"/>
      <c r="AYS71" s="136"/>
      <c r="AYT71" s="136"/>
      <c r="AYU71" s="136"/>
      <c r="AYV71" s="136"/>
      <c r="AYW71" s="136"/>
      <c r="AYX71" s="136"/>
      <c r="AYY71" s="136"/>
      <c r="AYZ71" s="136"/>
      <c r="AZA71" s="136"/>
      <c r="AZB71" s="136"/>
      <c r="AZC71" s="136"/>
      <c r="AZD71" s="136"/>
      <c r="AZE71" s="136"/>
      <c r="AZF71" s="136"/>
      <c r="AZG71" s="136"/>
      <c r="AZH71" s="136"/>
      <c r="AZI71" s="136"/>
      <c r="AZJ71" s="136"/>
      <c r="AZK71" s="136"/>
      <c r="AZL71" s="136"/>
      <c r="AZM71" s="136"/>
      <c r="AZN71" s="136"/>
      <c r="AZO71" s="136"/>
      <c r="AZP71" s="136"/>
      <c r="AZQ71" s="136"/>
      <c r="AZR71" s="136"/>
      <c r="AZS71" s="136"/>
      <c r="AZT71" s="136"/>
      <c r="AZU71" s="136"/>
      <c r="AZV71" s="136"/>
      <c r="AZW71" s="136"/>
      <c r="AZX71" s="136"/>
      <c r="AZY71" s="136"/>
      <c r="AZZ71" s="136"/>
      <c r="BAA71" s="136"/>
      <c r="BAB71" s="136"/>
      <c r="BAC71" s="136"/>
      <c r="BAD71" s="136"/>
      <c r="BAE71" s="136"/>
      <c r="BAF71" s="136"/>
      <c r="BAG71" s="136"/>
      <c r="BAH71" s="136"/>
      <c r="BAI71" s="136"/>
      <c r="BAJ71" s="136"/>
      <c r="BAK71" s="136"/>
      <c r="BAL71" s="136"/>
      <c r="BAM71" s="136"/>
      <c r="BAN71" s="136"/>
      <c r="BAO71" s="136"/>
      <c r="BAP71" s="136"/>
      <c r="BAQ71" s="136"/>
      <c r="BAR71" s="136"/>
      <c r="BAS71" s="136"/>
      <c r="BAT71" s="136"/>
      <c r="BAU71" s="136"/>
      <c r="BAV71" s="136"/>
      <c r="BAW71" s="136"/>
      <c r="BAX71" s="136"/>
      <c r="BAY71" s="136"/>
      <c r="BAZ71" s="136"/>
      <c r="BBA71" s="136"/>
      <c r="BBB71" s="136"/>
      <c r="BBC71" s="136"/>
      <c r="BBD71" s="136"/>
      <c r="BBE71" s="136"/>
      <c r="BBF71" s="136"/>
      <c r="BBG71" s="136"/>
      <c r="BBH71" s="136"/>
      <c r="BBI71" s="136"/>
      <c r="BBJ71" s="136"/>
      <c r="BBK71" s="136"/>
      <c r="BBL71" s="136"/>
      <c r="BBM71" s="136"/>
      <c r="BBN71" s="136"/>
      <c r="BBO71" s="136"/>
      <c r="BBP71" s="136"/>
      <c r="BBQ71" s="136"/>
      <c r="BBR71" s="136"/>
      <c r="BBS71" s="136"/>
      <c r="BBT71" s="136"/>
      <c r="BBU71" s="136"/>
      <c r="BBV71" s="136"/>
      <c r="BBW71" s="136"/>
      <c r="BBX71" s="136"/>
      <c r="BBY71" s="136"/>
      <c r="BBZ71" s="136"/>
      <c r="BCA71" s="136"/>
      <c r="BCB71" s="136"/>
      <c r="BCC71" s="136"/>
      <c r="BCD71" s="136"/>
      <c r="BCE71" s="136"/>
      <c r="BCF71" s="136"/>
      <c r="BCG71" s="136"/>
      <c r="BCH71" s="136"/>
      <c r="BCI71" s="136"/>
      <c r="BCJ71" s="136"/>
      <c r="BCK71" s="136"/>
      <c r="BCL71" s="136"/>
      <c r="BCM71" s="136"/>
      <c r="BCN71" s="136"/>
      <c r="BCO71" s="136"/>
      <c r="BCP71" s="136"/>
      <c r="BCQ71" s="136"/>
      <c r="BCR71" s="136"/>
      <c r="BCS71" s="136"/>
      <c r="BCT71" s="136"/>
      <c r="BCU71" s="136"/>
      <c r="BCV71" s="136"/>
      <c r="BCW71" s="136"/>
      <c r="BCX71" s="136"/>
      <c r="BCY71" s="136"/>
      <c r="BCZ71" s="136"/>
      <c r="BDA71" s="136"/>
      <c r="BDB71" s="136"/>
      <c r="BDC71" s="136"/>
      <c r="BDD71" s="136"/>
      <c r="BDE71" s="136"/>
      <c r="BDF71" s="136"/>
      <c r="BDG71" s="136"/>
      <c r="BDH71" s="136"/>
      <c r="BDI71" s="136"/>
      <c r="BDJ71" s="136"/>
      <c r="BDK71" s="136"/>
      <c r="BDL71" s="136"/>
      <c r="BDM71" s="136"/>
      <c r="BDN71" s="136"/>
      <c r="BDO71" s="136"/>
      <c r="BDP71" s="136"/>
      <c r="BDQ71" s="136"/>
      <c r="BDR71" s="136"/>
      <c r="BDS71" s="136"/>
      <c r="BDT71" s="136"/>
      <c r="BDU71" s="136"/>
      <c r="BDV71" s="136"/>
      <c r="BDW71" s="136"/>
      <c r="BDX71" s="136"/>
      <c r="BDY71" s="136"/>
      <c r="BDZ71" s="136"/>
      <c r="BEA71" s="136"/>
      <c r="BEB71" s="136"/>
      <c r="BEC71" s="136"/>
      <c r="BED71" s="136"/>
      <c r="BEE71" s="136"/>
      <c r="BEF71" s="136"/>
      <c r="BEG71" s="136"/>
      <c r="BEH71" s="136"/>
      <c r="BEI71" s="136"/>
      <c r="BEJ71" s="136"/>
      <c r="BEK71" s="136"/>
      <c r="BEL71" s="136"/>
      <c r="BEM71" s="136"/>
      <c r="BEN71" s="136"/>
      <c r="BEO71" s="136"/>
      <c r="BEP71" s="136"/>
      <c r="BEQ71" s="136"/>
      <c r="BER71" s="136"/>
      <c r="BES71" s="136"/>
      <c r="BET71" s="136"/>
      <c r="BEU71" s="136"/>
      <c r="BEV71" s="136"/>
      <c r="BEW71" s="136"/>
      <c r="BEX71" s="136"/>
      <c r="BEY71" s="136"/>
      <c r="BEZ71" s="136"/>
      <c r="BFA71" s="136"/>
      <c r="BFB71" s="136"/>
      <c r="BFC71" s="136"/>
      <c r="BFD71" s="136"/>
      <c r="BFE71" s="136"/>
      <c r="BFF71" s="136"/>
      <c r="BFG71" s="136"/>
      <c r="BFH71" s="136"/>
      <c r="BFI71" s="136"/>
      <c r="BFJ71" s="136"/>
      <c r="BFK71" s="136"/>
      <c r="BFL71" s="136"/>
      <c r="BFM71" s="136"/>
      <c r="BFN71" s="136"/>
      <c r="BFO71" s="136"/>
      <c r="BFP71" s="136"/>
      <c r="BFQ71" s="136"/>
      <c r="BFR71" s="136"/>
      <c r="BFS71" s="136"/>
      <c r="BFT71" s="136"/>
      <c r="BFU71" s="136"/>
      <c r="BFV71" s="136"/>
      <c r="BFW71" s="136"/>
      <c r="BFX71" s="136"/>
      <c r="BFY71" s="136"/>
      <c r="BFZ71" s="136"/>
      <c r="BGA71" s="136"/>
      <c r="BGB71" s="136"/>
      <c r="BGC71" s="136"/>
      <c r="BGD71" s="136"/>
      <c r="BGE71" s="136"/>
      <c r="BGF71" s="136"/>
      <c r="BGG71" s="136"/>
      <c r="BGH71" s="136"/>
      <c r="BGI71" s="136"/>
      <c r="BGJ71" s="136"/>
      <c r="BGK71" s="136"/>
      <c r="BGL71" s="136"/>
      <c r="BGM71" s="136"/>
      <c r="BGN71" s="136"/>
      <c r="BGO71" s="136"/>
      <c r="BGP71" s="136"/>
      <c r="BGQ71" s="136"/>
      <c r="BGR71" s="136"/>
      <c r="BGS71" s="136"/>
      <c r="BGT71" s="136"/>
      <c r="BGU71" s="136"/>
      <c r="BGV71" s="136"/>
      <c r="BGW71" s="136"/>
      <c r="BGX71" s="136"/>
      <c r="BGY71" s="136"/>
      <c r="BGZ71" s="136"/>
      <c r="BHA71" s="136"/>
      <c r="BHB71" s="136"/>
      <c r="BHC71" s="136"/>
      <c r="BHD71" s="136"/>
      <c r="BHE71" s="136"/>
      <c r="BHF71" s="136"/>
      <c r="BHG71" s="136"/>
      <c r="BHH71" s="136"/>
      <c r="BHI71" s="136"/>
      <c r="BHJ71" s="136"/>
      <c r="BHK71" s="136"/>
      <c r="BHL71" s="136"/>
      <c r="BHM71" s="136"/>
      <c r="BHN71" s="136"/>
      <c r="BHO71" s="136"/>
      <c r="BHP71" s="136"/>
      <c r="BHQ71" s="136"/>
      <c r="BHR71" s="136"/>
      <c r="BHS71" s="136"/>
      <c r="BHT71" s="136"/>
      <c r="BHU71" s="136"/>
      <c r="BHV71" s="136"/>
      <c r="BHW71" s="136"/>
      <c r="BHX71" s="136"/>
      <c r="BHY71" s="136"/>
      <c r="BHZ71" s="136"/>
      <c r="BIA71" s="136"/>
      <c r="BIB71" s="136"/>
      <c r="BIC71" s="136"/>
      <c r="BID71" s="136"/>
      <c r="BIE71" s="136"/>
      <c r="BIF71" s="136"/>
      <c r="BIG71" s="136"/>
      <c r="BIH71" s="136"/>
      <c r="BII71" s="136"/>
      <c r="BIJ71" s="136"/>
      <c r="BIK71" s="136"/>
      <c r="BIL71" s="136"/>
      <c r="BIM71" s="136"/>
      <c r="BIN71" s="136"/>
      <c r="BIO71" s="136"/>
      <c r="BIP71" s="136"/>
      <c r="BIQ71" s="136"/>
      <c r="BIR71" s="136"/>
      <c r="BIS71" s="136"/>
      <c r="BIT71" s="136"/>
      <c r="BIU71" s="136"/>
      <c r="BIV71" s="136"/>
      <c r="BIW71" s="136"/>
      <c r="BIX71" s="136"/>
      <c r="BIY71" s="136"/>
      <c r="BIZ71" s="136"/>
      <c r="BJA71" s="136"/>
      <c r="BJB71" s="136"/>
      <c r="BJC71" s="136"/>
      <c r="BJD71" s="136"/>
      <c r="BJE71" s="136"/>
      <c r="BJF71" s="136"/>
      <c r="BJG71" s="136"/>
      <c r="BJH71" s="136"/>
      <c r="BJI71" s="136"/>
      <c r="BJJ71" s="136"/>
      <c r="BJK71" s="136"/>
      <c r="BJL71" s="136"/>
      <c r="BJM71" s="136"/>
      <c r="BJN71" s="136"/>
      <c r="BJO71" s="136"/>
      <c r="BJP71" s="136"/>
      <c r="BJQ71" s="136"/>
      <c r="BJR71" s="136"/>
      <c r="BJS71" s="136"/>
      <c r="BJT71" s="136"/>
      <c r="BJU71" s="136"/>
      <c r="BJV71" s="136"/>
      <c r="BJW71" s="136"/>
      <c r="BJX71" s="136"/>
      <c r="BJY71" s="136"/>
      <c r="BJZ71" s="136"/>
      <c r="BKA71" s="136"/>
      <c r="BKB71" s="136"/>
      <c r="BKC71" s="136"/>
      <c r="BKD71" s="136"/>
      <c r="BKE71" s="136"/>
      <c r="BKF71" s="136"/>
      <c r="BKG71" s="136"/>
      <c r="BKH71" s="136"/>
      <c r="BKI71" s="136"/>
      <c r="BKJ71" s="136"/>
      <c r="BKK71" s="136"/>
      <c r="BKL71" s="136"/>
      <c r="BKM71" s="136"/>
      <c r="BKN71" s="136"/>
      <c r="BKO71" s="136"/>
      <c r="BKP71" s="136"/>
      <c r="BKQ71" s="136"/>
      <c r="BKR71" s="136"/>
      <c r="BKS71" s="136"/>
      <c r="BKT71" s="136"/>
      <c r="BKU71" s="136"/>
      <c r="BKV71" s="136"/>
      <c r="BKW71" s="136"/>
      <c r="BKX71" s="136"/>
      <c r="BKY71" s="136"/>
      <c r="BKZ71" s="136"/>
      <c r="BLA71" s="136"/>
      <c r="BLB71" s="136"/>
      <c r="BLC71" s="136"/>
      <c r="BLD71" s="136"/>
      <c r="BLE71" s="136"/>
      <c r="BLF71" s="136"/>
      <c r="BLG71" s="136"/>
      <c r="BLH71" s="136"/>
      <c r="BLI71" s="136"/>
      <c r="BLJ71" s="136"/>
      <c r="BLK71" s="136"/>
      <c r="BLL71" s="136"/>
      <c r="BLM71" s="136"/>
      <c r="BLN71" s="136"/>
      <c r="BLO71" s="136"/>
      <c r="BLP71" s="136"/>
      <c r="BLQ71" s="136"/>
      <c r="BLR71" s="136"/>
      <c r="BLS71" s="136"/>
      <c r="BLT71" s="136"/>
      <c r="BLU71" s="136"/>
      <c r="BLV71" s="136"/>
      <c r="BLW71" s="136"/>
      <c r="BLX71" s="136"/>
      <c r="BLY71" s="136"/>
      <c r="BLZ71" s="136"/>
      <c r="BMA71" s="136"/>
      <c r="BMB71" s="136"/>
      <c r="BMC71" s="136"/>
      <c r="BMD71" s="136"/>
      <c r="BME71" s="136"/>
      <c r="BMF71" s="136"/>
      <c r="BMG71" s="136"/>
      <c r="BMH71" s="136"/>
      <c r="BMI71" s="136"/>
      <c r="BMJ71" s="136"/>
      <c r="BMK71" s="136"/>
      <c r="BML71" s="136"/>
      <c r="BMM71" s="136"/>
      <c r="BMN71" s="136"/>
      <c r="BMO71" s="136"/>
      <c r="BMP71" s="136"/>
      <c r="BMQ71" s="136"/>
      <c r="BMR71" s="136"/>
      <c r="BMS71" s="136"/>
      <c r="BMT71" s="136"/>
      <c r="BMU71" s="136"/>
      <c r="BMV71" s="136"/>
      <c r="BMW71" s="136"/>
      <c r="BMX71" s="136"/>
      <c r="BMY71" s="136"/>
      <c r="BMZ71" s="136"/>
      <c r="BNA71" s="136"/>
      <c r="BNB71" s="136"/>
      <c r="BNC71" s="136"/>
      <c r="BND71" s="136"/>
      <c r="BNE71" s="136"/>
      <c r="BNF71" s="136"/>
      <c r="BNG71" s="136"/>
      <c r="BNH71" s="136"/>
      <c r="BNI71" s="136"/>
      <c r="BNJ71" s="136"/>
      <c r="BNK71" s="136"/>
      <c r="BNL71" s="136"/>
      <c r="BNM71" s="136"/>
      <c r="BNN71" s="136"/>
      <c r="BNO71" s="136"/>
      <c r="BNP71" s="136"/>
      <c r="BNQ71" s="136"/>
      <c r="BNR71" s="136"/>
      <c r="BNS71" s="136"/>
      <c r="BNT71" s="136"/>
      <c r="BNU71" s="136"/>
      <c r="BNV71" s="136"/>
      <c r="BNW71" s="136"/>
      <c r="BNX71" s="136"/>
      <c r="BNY71" s="136"/>
      <c r="BNZ71" s="136"/>
      <c r="BOA71" s="136"/>
      <c r="BOB71" s="136"/>
      <c r="BOC71" s="136"/>
      <c r="BOD71" s="136"/>
      <c r="BOE71" s="136"/>
      <c r="BOF71" s="136"/>
      <c r="BOG71" s="136"/>
      <c r="BOH71" s="136"/>
      <c r="BOI71" s="136"/>
      <c r="BOJ71" s="136"/>
      <c r="BOK71" s="136"/>
      <c r="BOL71" s="136"/>
      <c r="BOM71" s="136"/>
      <c r="BON71" s="136"/>
      <c r="BOO71" s="136"/>
      <c r="BOP71" s="136"/>
      <c r="BOQ71" s="136"/>
      <c r="BOR71" s="136"/>
      <c r="BOS71" s="136"/>
      <c r="BOT71" s="136"/>
      <c r="BOU71" s="136"/>
      <c r="BOV71" s="136"/>
      <c r="BOW71" s="136"/>
      <c r="BOX71" s="136"/>
      <c r="BOY71" s="136"/>
      <c r="BOZ71" s="136"/>
      <c r="BPA71" s="136"/>
      <c r="BPB71" s="136"/>
      <c r="BPC71" s="136"/>
      <c r="BPD71" s="136"/>
      <c r="BPE71" s="136"/>
      <c r="BPF71" s="136"/>
      <c r="BPG71" s="136"/>
      <c r="BPH71" s="136"/>
      <c r="BPI71" s="136"/>
      <c r="BPJ71" s="136"/>
      <c r="BPK71" s="136"/>
      <c r="BPL71" s="136"/>
      <c r="BPM71" s="136"/>
      <c r="BPN71" s="136"/>
      <c r="BPO71" s="136"/>
      <c r="BPP71" s="136"/>
      <c r="BPQ71" s="136"/>
      <c r="BPR71" s="136"/>
      <c r="BPS71" s="136"/>
      <c r="BPT71" s="136"/>
      <c r="BPU71" s="136"/>
      <c r="BPV71" s="136"/>
      <c r="BPW71" s="136"/>
      <c r="BPX71" s="136"/>
      <c r="BPY71" s="136"/>
      <c r="BPZ71" s="136"/>
      <c r="BQA71" s="136"/>
      <c r="BQB71" s="136"/>
      <c r="BQC71" s="136"/>
      <c r="BQD71" s="136"/>
      <c r="BQE71" s="136"/>
      <c r="BQF71" s="136"/>
      <c r="BQG71" s="136"/>
      <c r="BQH71" s="136"/>
      <c r="BQI71" s="136"/>
      <c r="BQJ71" s="136"/>
      <c r="BQK71" s="136"/>
      <c r="BQL71" s="136"/>
      <c r="BQM71" s="136"/>
      <c r="BQN71" s="136"/>
      <c r="BQO71" s="136"/>
      <c r="BQP71" s="136"/>
      <c r="BQQ71" s="136"/>
      <c r="BQR71" s="136"/>
      <c r="BQS71" s="136"/>
      <c r="BQT71" s="136"/>
      <c r="BQU71" s="136"/>
      <c r="BQV71" s="136"/>
      <c r="BQW71" s="136"/>
      <c r="BQX71" s="136"/>
      <c r="BQY71" s="136"/>
      <c r="BQZ71" s="136"/>
      <c r="BRA71" s="136"/>
      <c r="BRB71" s="136"/>
      <c r="BRC71" s="136"/>
      <c r="BRD71" s="136"/>
      <c r="BRE71" s="136"/>
      <c r="BRF71" s="136"/>
      <c r="BRG71" s="136"/>
      <c r="BRH71" s="136"/>
      <c r="BRI71" s="136"/>
      <c r="BRJ71" s="136"/>
      <c r="BRK71" s="136"/>
      <c r="BRL71" s="136"/>
      <c r="BRM71" s="136"/>
      <c r="BRN71" s="136"/>
      <c r="BRO71" s="136"/>
      <c r="BRP71" s="136"/>
      <c r="BRQ71" s="136"/>
      <c r="BRR71" s="136"/>
      <c r="BRS71" s="136"/>
      <c r="BRT71" s="136"/>
      <c r="BRU71" s="136"/>
      <c r="BRV71" s="136"/>
      <c r="BRW71" s="136"/>
      <c r="BRX71" s="136"/>
      <c r="BRY71" s="136"/>
      <c r="BRZ71" s="136"/>
      <c r="BSA71" s="136"/>
      <c r="BSB71" s="136"/>
      <c r="BSC71" s="136"/>
      <c r="BSD71" s="136"/>
      <c r="BSE71" s="136"/>
      <c r="BSF71" s="136"/>
      <c r="BSG71" s="136"/>
      <c r="BSH71" s="136"/>
      <c r="BSI71" s="136"/>
      <c r="BSJ71" s="136"/>
      <c r="BSK71" s="136"/>
      <c r="BSL71" s="136"/>
      <c r="BSM71" s="136"/>
      <c r="BSN71" s="136"/>
      <c r="BSO71" s="136"/>
      <c r="BSP71" s="136"/>
      <c r="BSQ71" s="136"/>
      <c r="BSR71" s="136"/>
      <c r="BSS71" s="136"/>
      <c r="BST71" s="136"/>
      <c r="BSU71" s="136"/>
      <c r="BSV71" s="136"/>
      <c r="BSW71" s="136"/>
      <c r="BSX71" s="136"/>
      <c r="BSY71" s="136"/>
      <c r="BSZ71" s="136"/>
      <c r="BTA71" s="136"/>
      <c r="BTB71" s="136"/>
      <c r="BTC71" s="136"/>
      <c r="BTD71" s="136"/>
      <c r="BTE71" s="136"/>
      <c r="BTF71" s="136"/>
      <c r="BTG71" s="136"/>
      <c r="BTH71" s="136"/>
      <c r="BTI71" s="136"/>
      <c r="BTJ71" s="136"/>
      <c r="BTK71" s="136"/>
      <c r="BTL71" s="136"/>
      <c r="BTM71" s="136"/>
      <c r="BTN71" s="136"/>
      <c r="BTO71" s="136"/>
      <c r="BTP71" s="136"/>
      <c r="BTQ71" s="136"/>
      <c r="BTR71" s="136"/>
      <c r="BTS71" s="136"/>
      <c r="BTT71" s="136"/>
      <c r="BTU71" s="136"/>
      <c r="BTV71" s="136"/>
      <c r="BTW71" s="136"/>
      <c r="BTX71" s="136"/>
      <c r="BTY71" s="136"/>
      <c r="BTZ71" s="136"/>
      <c r="BUA71" s="136"/>
      <c r="BUB71" s="136"/>
      <c r="BUC71" s="136"/>
      <c r="BUD71" s="136"/>
      <c r="BUE71" s="136"/>
      <c r="BUF71" s="136"/>
      <c r="BUG71" s="136"/>
      <c r="BUH71" s="136"/>
      <c r="BUI71" s="136"/>
      <c r="BUJ71" s="136"/>
      <c r="BUK71" s="136"/>
      <c r="BUL71" s="136"/>
      <c r="BUM71" s="136"/>
      <c r="BUN71" s="136"/>
      <c r="BUO71" s="136"/>
      <c r="BUP71" s="136"/>
      <c r="BUQ71" s="136"/>
      <c r="BUR71" s="136"/>
      <c r="BUS71" s="136"/>
      <c r="BUT71" s="136"/>
      <c r="BUU71" s="136"/>
      <c r="BUV71" s="136"/>
      <c r="BUW71" s="136"/>
      <c r="BUX71" s="136"/>
      <c r="BUY71" s="136"/>
      <c r="BUZ71" s="136"/>
      <c r="BVA71" s="136"/>
      <c r="BVB71" s="136"/>
      <c r="BVC71" s="136"/>
      <c r="BVD71" s="136"/>
      <c r="BVE71" s="136"/>
      <c r="BVF71" s="136"/>
      <c r="BVG71" s="136"/>
      <c r="BVH71" s="136"/>
      <c r="BVI71" s="136"/>
      <c r="BVJ71" s="136"/>
      <c r="BVK71" s="136"/>
      <c r="BVL71" s="136"/>
      <c r="BVM71" s="136"/>
      <c r="BVN71" s="136"/>
      <c r="BVO71" s="136"/>
      <c r="BVP71" s="136"/>
      <c r="BVQ71" s="136"/>
      <c r="BVR71" s="136"/>
      <c r="BVS71" s="136"/>
      <c r="BVT71" s="136"/>
      <c r="BVU71" s="136"/>
      <c r="BVV71" s="136"/>
      <c r="BVW71" s="136"/>
      <c r="BVX71" s="136"/>
      <c r="BVY71" s="136"/>
      <c r="BVZ71" s="136"/>
      <c r="BWA71" s="136"/>
      <c r="BWB71" s="136"/>
      <c r="BWC71" s="136"/>
      <c r="BWD71" s="136"/>
      <c r="BWE71" s="136"/>
      <c r="BWF71" s="136"/>
      <c r="BWG71" s="136"/>
      <c r="BWH71" s="136"/>
      <c r="BWI71" s="136"/>
      <c r="BWJ71" s="136"/>
      <c r="BWK71" s="136"/>
      <c r="BWL71" s="136"/>
      <c r="BWM71" s="136"/>
      <c r="BWN71" s="136"/>
      <c r="BWO71" s="136"/>
      <c r="BWP71" s="136"/>
      <c r="BWQ71" s="136"/>
      <c r="BWR71" s="136"/>
      <c r="BWS71" s="136"/>
      <c r="BWT71" s="136"/>
      <c r="BWU71" s="136"/>
      <c r="BWV71" s="136"/>
      <c r="BWW71" s="136"/>
      <c r="BWX71" s="136"/>
      <c r="BWY71" s="136"/>
      <c r="BWZ71" s="136"/>
      <c r="BXA71" s="136"/>
      <c r="BXB71" s="136"/>
      <c r="BXC71" s="136"/>
      <c r="BXD71" s="136"/>
      <c r="BXE71" s="136"/>
      <c r="BXF71" s="136"/>
      <c r="BXG71" s="136"/>
      <c r="BXH71" s="136"/>
      <c r="BXI71" s="136"/>
      <c r="BXJ71" s="136"/>
      <c r="BXK71" s="136"/>
      <c r="BXL71" s="136"/>
      <c r="BXM71" s="136"/>
      <c r="BXN71" s="136"/>
      <c r="BXO71" s="136"/>
      <c r="BXP71" s="136"/>
      <c r="BXQ71" s="136"/>
      <c r="BXR71" s="136"/>
      <c r="BXS71" s="136"/>
      <c r="BXT71" s="136"/>
      <c r="BXU71" s="136"/>
      <c r="BXV71" s="136"/>
      <c r="BXW71" s="136"/>
      <c r="BXX71" s="136"/>
      <c r="BXY71" s="136"/>
      <c r="BXZ71" s="136"/>
      <c r="BYA71" s="136"/>
      <c r="BYB71" s="136"/>
      <c r="BYC71" s="136"/>
      <c r="BYD71" s="136"/>
      <c r="BYE71" s="136"/>
      <c r="BYF71" s="136"/>
      <c r="BYG71" s="136"/>
      <c r="BYH71" s="136"/>
      <c r="BYI71" s="136"/>
      <c r="BYJ71" s="136"/>
      <c r="BYK71" s="136"/>
      <c r="BYL71" s="136"/>
      <c r="BYM71" s="136"/>
      <c r="BYN71" s="136"/>
      <c r="BYO71" s="136"/>
      <c r="BYP71" s="136"/>
      <c r="BYQ71" s="136"/>
      <c r="BYR71" s="136"/>
      <c r="BYS71" s="136"/>
      <c r="BYT71" s="136"/>
      <c r="BYU71" s="136"/>
      <c r="BYV71" s="136"/>
      <c r="BYW71" s="136"/>
      <c r="BYX71" s="136"/>
      <c r="BYY71" s="136"/>
      <c r="BYZ71" s="136"/>
      <c r="BZA71" s="136"/>
      <c r="BZB71" s="136"/>
      <c r="BZC71" s="136"/>
      <c r="BZD71" s="136"/>
      <c r="BZE71" s="136"/>
      <c r="BZF71" s="136"/>
      <c r="BZG71" s="136"/>
      <c r="BZH71" s="136"/>
      <c r="BZI71" s="136"/>
      <c r="BZJ71" s="136"/>
      <c r="BZK71" s="136"/>
      <c r="BZL71" s="136"/>
      <c r="BZM71" s="136"/>
      <c r="BZN71" s="136"/>
      <c r="BZO71" s="136"/>
      <c r="BZP71" s="136"/>
      <c r="BZQ71" s="136"/>
      <c r="BZR71" s="136"/>
      <c r="BZS71" s="136"/>
      <c r="BZT71" s="136"/>
      <c r="BZU71" s="136"/>
      <c r="BZV71" s="136"/>
      <c r="BZW71" s="136"/>
      <c r="BZX71" s="136"/>
      <c r="BZY71" s="136"/>
      <c r="BZZ71" s="136"/>
      <c r="CAA71" s="136"/>
      <c r="CAB71" s="136"/>
      <c r="CAC71" s="136"/>
      <c r="CAD71" s="136"/>
      <c r="CAE71" s="136"/>
      <c r="CAF71" s="136"/>
      <c r="CAG71" s="136"/>
      <c r="CAH71" s="136"/>
      <c r="CAI71" s="136"/>
      <c r="CAJ71" s="136"/>
      <c r="CAK71" s="136"/>
      <c r="CAL71" s="136"/>
      <c r="CAM71" s="136"/>
      <c r="CAN71" s="136"/>
      <c r="CAO71" s="136"/>
      <c r="CAP71" s="136"/>
      <c r="CAQ71" s="136"/>
      <c r="CAR71" s="136"/>
      <c r="CAS71" s="136"/>
      <c r="CAT71" s="136"/>
      <c r="CAU71" s="136"/>
      <c r="CAV71" s="136"/>
      <c r="CAW71" s="136"/>
      <c r="CAX71" s="136"/>
      <c r="CAY71" s="136"/>
      <c r="CAZ71" s="136"/>
      <c r="CBA71" s="136"/>
      <c r="CBB71" s="136"/>
      <c r="CBC71" s="136"/>
      <c r="CBD71" s="136"/>
      <c r="CBE71" s="136"/>
      <c r="CBF71" s="136"/>
      <c r="CBG71" s="136"/>
      <c r="CBH71" s="136"/>
      <c r="CBI71" s="136"/>
      <c r="CBJ71" s="136"/>
      <c r="CBK71" s="136"/>
      <c r="CBL71" s="136"/>
      <c r="CBM71" s="136"/>
      <c r="CBN71" s="136"/>
      <c r="CBO71" s="136"/>
      <c r="CBP71" s="136"/>
      <c r="CBQ71" s="136"/>
      <c r="CBR71" s="136"/>
      <c r="CBS71" s="136"/>
      <c r="CBT71" s="136"/>
      <c r="CBU71" s="136"/>
      <c r="CBV71" s="136"/>
      <c r="CBW71" s="136"/>
      <c r="CBX71" s="136"/>
      <c r="CBY71" s="136"/>
      <c r="CBZ71" s="136"/>
      <c r="CCA71" s="136"/>
      <c r="CCB71" s="136"/>
      <c r="CCC71" s="136"/>
      <c r="CCD71" s="136"/>
      <c r="CCE71" s="136"/>
      <c r="CCF71" s="136"/>
      <c r="CCG71" s="136"/>
      <c r="CCH71" s="136"/>
      <c r="CCI71" s="136"/>
      <c r="CCJ71" s="136"/>
      <c r="CCK71" s="136"/>
      <c r="CCL71" s="136"/>
      <c r="CCM71" s="136"/>
      <c r="CCN71" s="136"/>
      <c r="CCO71" s="136"/>
      <c r="CCP71" s="136"/>
      <c r="CCQ71" s="136"/>
      <c r="CCR71" s="136"/>
      <c r="CCS71" s="136"/>
      <c r="CCT71" s="136"/>
      <c r="CCU71" s="136"/>
      <c r="CCV71" s="136"/>
      <c r="CCW71" s="136"/>
      <c r="CCX71" s="136"/>
      <c r="CCY71" s="136"/>
      <c r="CCZ71" s="136"/>
      <c r="CDA71" s="136"/>
      <c r="CDB71" s="136"/>
      <c r="CDC71" s="136"/>
      <c r="CDD71" s="136"/>
      <c r="CDE71" s="136"/>
      <c r="CDF71" s="136"/>
      <c r="CDG71" s="136"/>
      <c r="CDH71" s="136"/>
      <c r="CDI71" s="136"/>
      <c r="CDJ71" s="136"/>
      <c r="CDK71" s="136"/>
      <c r="CDL71" s="136"/>
      <c r="CDM71" s="136"/>
      <c r="CDN71" s="136"/>
      <c r="CDO71" s="136"/>
      <c r="CDP71" s="136"/>
      <c r="CDQ71" s="136"/>
      <c r="CDR71" s="136"/>
      <c r="CDS71" s="136"/>
      <c r="CDT71" s="136"/>
      <c r="CDU71" s="136"/>
      <c r="CDV71" s="136"/>
      <c r="CDW71" s="136"/>
      <c r="CDX71" s="136"/>
      <c r="CDY71" s="136"/>
      <c r="CDZ71" s="136"/>
      <c r="CEA71" s="136"/>
      <c r="CEB71" s="136"/>
      <c r="CEC71" s="136"/>
      <c r="CED71" s="136"/>
      <c r="CEE71" s="136"/>
      <c r="CEF71" s="136"/>
      <c r="CEG71" s="136"/>
      <c r="CEH71" s="136"/>
      <c r="CEI71" s="136"/>
      <c r="CEJ71" s="136"/>
      <c r="CEK71" s="136"/>
      <c r="CEL71" s="136"/>
      <c r="CEM71" s="136"/>
      <c r="CEN71" s="136"/>
      <c r="CEO71" s="136"/>
      <c r="CEP71" s="136"/>
      <c r="CEQ71" s="136"/>
      <c r="CER71" s="136"/>
      <c r="CES71" s="136"/>
      <c r="CET71" s="136"/>
      <c r="CEU71" s="136"/>
      <c r="CEV71" s="136"/>
      <c r="CEW71" s="136"/>
      <c r="CEX71" s="136"/>
      <c r="CEY71" s="136"/>
      <c r="CEZ71" s="136"/>
      <c r="CFA71" s="136"/>
      <c r="CFB71" s="136"/>
      <c r="CFC71" s="136"/>
      <c r="CFD71" s="136"/>
      <c r="CFE71" s="136"/>
      <c r="CFF71" s="136"/>
      <c r="CFG71" s="136"/>
      <c r="CFH71" s="136"/>
      <c r="CFI71" s="136"/>
      <c r="CFJ71" s="136"/>
      <c r="CFK71" s="136"/>
      <c r="CFL71" s="136"/>
      <c r="CFM71" s="136"/>
      <c r="CFN71" s="136"/>
      <c r="CFO71" s="136"/>
      <c r="CFP71" s="136"/>
      <c r="CFQ71" s="136"/>
      <c r="CFR71" s="136"/>
      <c r="CFS71" s="136"/>
      <c r="CFT71" s="136"/>
      <c r="CFU71" s="136"/>
      <c r="CFV71" s="136"/>
      <c r="CFW71" s="136"/>
      <c r="CFX71" s="136"/>
      <c r="CFY71" s="136"/>
      <c r="CFZ71" s="136"/>
      <c r="CGA71" s="136"/>
      <c r="CGB71" s="136"/>
      <c r="CGC71" s="136"/>
      <c r="CGD71" s="136"/>
      <c r="CGE71" s="136"/>
      <c r="CGF71" s="136"/>
      <c r="CGG71" s="136"/>
      <c r="CGH71" s="136"/>
      <c r="CGI71" s="136"/>
      <c r="CGJ71" s="136"/>
      <c r="CGK71" s="136"/>
      <c r="CGL71" s="136"/>
      <c r="CGM71" s="136"/>
      <c r="CGN71" s="136"/>
      <c r="CGO71" s="136"/>
      <c r="CGP71" s="136"/>
      <c r="CGQ71" s="136"/>
      <c r="CGR71" s="136"/>
      <c r="CGS71" s="136"/>
      <c r="CGT71" s="136"/>
      <c r="CGU71" s="136"/>
      <c r="CGV71" s="136"/>
      <c r="CGW71" s="136"/>
      <c r="CGX71" s="136"/>
      <c r="CGY71" s="136"/>
      <c r="CGZ71" s="136"/>
      <c r="CHA71" s="136"/>
      <c r="CHB71" s="136"/>
      <c r="CHC71" s="136"/>
      <c r="CHD71" s="136"/>
      <c r="CHE71" s="136"/>
      <c r="CHF71" s="136"/>
      <c r="CHG71" s="136"/>
      <c r="CHH71" s="136"/>
      <c r="CHI71" s="136"/>
      <c r="CHJ71" s="136"/>
      <c r="CHK71" s="136"/>
      <c r="CHL71" s="136"/>
      <c r="CHM71" s="136"/>
      <c r="CHN71" s="136"/>
      <c r="CHO71" s="136"/>
      <c r="CHP71" s="136"/>
      <c r="CHQ71" s="136"/>
      <c r="CHR71" s="136"/>
      <c r="CHS71" s="136"/>
      <c r="CHT71" s="136"/>
      <c r="CHU71" s="136"/>
      <c r="CHV71" s="136"/>
      <c r="CHW71" s="136"/>
      <c r="CHX71" s="136"/>
      <c r="CHY71" s="136"/>
      <c r="CHZ71" s="136"/>
      <c r="CIA71" s="136"/>
      <c r="CIB71" s="136"/>
      <c r="CIC71" s="136"/>
      <c r="CID71" s="136"/>
      <c r="CIE71" s="136"/>
      <c r="CIF71" s="136"/>
      <c r="CIG71" s="136"/>
      <c r="CIH71" s="136"/>
      <c r="CII71" s="136"/>
      <c r="CIJ71" s="136"/>
      <c r="CIK71" s="136"/>
      <c r="CIL71" s="136"/>
      <c r="CIM71" s="136"/>
      <c r="CIN71" s="136"/>
      <c r="CIO71" s="136"/>
      <c r="CIP71" s="136"/>
      <c r="CIQ71" s="136"/>
      <c r="CIR71" s="136"/>
      <c r="CIS71" s="136"/>
      <c r="CIT71" s="136"/>
      <c r="CIU71" s="136"/>
      <c r="CIV71" s="136"/>
      <c r="CIW71" s="136"/>
      <c r="CIX71" s="136"/>
      <c r="CIY71" s="136"/>
      <c r="CIZ71" s="136"/>
      <c r="CJA71" s="136"/>
      <c r="CJB71" s="136"/>
      <c r="CJC71" s="136"/>
      <c r="CJD71" s="136"/>
      <c r="CJE71" s="136"/>
      <c r="CJF71" s="136"/>
      <c r="CJG71" s="136"/>
      <c r="CJH71" s="136"/>
      <c r="CJI71" s="136"/>
      <c r="CJJ71" s="136"/>
      <c r="CJK71" s="136"/>
      <c r="CJL71" s="136"/>
      <c r="CJM71" s="136"/>
      <c r="CJN71" s="136"/>
      <c r="CJO71" s="136"/>
      <c r="CJP71" s="136"/>
      <c r="CJQ71" s="136"/>
      <c r="CJR71" s="136"/>
      <c r="CJS71" s="136"/>
      <c r="CJT71" s="136"/>
      <c r="CJU71" s="136"/>
      <c r="CJV71" s="136"/>
      <c r="CJW71" s="136"/>
      <c r="CJX71" s="136"/>
      <c r="CJY71" s="136"/>
      <c r="CJZ71" s="136"/>
      <c r="CKA71" s="136"/>
      <c r="CKB71" s="136"/>
      <c r="CKC71" s="136"/>
      <c r="CKD71" s="136"/>
      <c r="CKE71" s="136"/>
      <c r="CKF71" s="136"/>
      <c r="CKG71" s="136"/>
      <c r="CKH71" s="136"/>
      <c r="CKI71" s="136"/>
      <c r="CKJ71" s="136"/>
      <c r="CKK71" s="136"/>
      <c r="CKL71" s="136"/>
      <c r="CKM71" s="136"/>
      <c r="CKN71" s="136"/>
      <c r="CKO71" s="136"/>
      <c r="CKP71" s="136"/>
      <c r="CKQ71" s="136"/>
      <c r="CKR71" s="136"/>
      <c r="CKS71" s="136"/>
      <c r="CKT71" s="136"/>
      <c r="CKU71" s="136"/>
      <c r="CKV71" s="136"/>
      <c r="CKW71" s="136"/>
      <c r="CKX71" s="136"/>
      <c r="CKY71" s="136"/>
      <c r="CKZ71" s="136"/>
      <c r="CLA71" s="136"/>
      <c r="CLB71" s="136"/>
      <c r="CLC71" s="136"/>
      <c r="CLD71" s="136"/>
      <c r="CLE71" s="136"/>
      <c r="CLF71" s="136"/>
      <c r="CLG71" s="136"/>
      <c r="CLH71" s="136"/>
      <c r="CLI71" s="136"/>
      <c r="CLJ71" s="136"/>
      <c r="CLK71" s="136"/>
      <c r="CLL71" s="136"/>
      <c r="CLM71" s="136"/>
      <c r="CLN71" s="136"/>
      <c r="CLO71" s="136"/>
      <c r="CLP71" s="136"/>
      <c r="CLQ71" s="136"/>
      <c r="CLR71" s="136"/>
      <c r="CLS71" s="136"/>
      <c r="CLT71" s="136"/>
      <c r="CLU71" s="136"/>
      <c r="CLV71" s="136"/>
      <c r="CLW71" s="136"/>
      <c r="CLX71" s="136"/>
      <c r="CLY71" s="136"/>
      <c r="CLZ71" s="136"/>
      <c r="CMA71" s="136"/>
      <c r="CMB71" s="136"/>
      <c r="CMC71" s="136"/>
      <c r="CMD71" s="136"/>
      <c r="CME71" s="136"/>
      <c r="CMF71" s="136"/>
      <c r="CMG71" s="136"/>
      <c r="CMH71" s="136"/>
      <c r="CMI71" s="136"/>
      <c r="CMJ71" s="136"/>
      <c r="CMK71" s="136"/>
      <c r="CML71" s="136"/>
      <c r="CMM71" s="136"/>
      <c r="CMN71" s="136"/>
      <c r="CMO71" s="136"/>
      <c r="CMP71" s="136"/>
      <c r="CMQ71" s="136"/>
      <c r="CMR71" s="136"/>
      <c r="CMS71" s="136"/>
      <c r="CMT71" s="136"/>
      <c r="CMU71" s="136"/>
      <c r="CMV71" s="136"/>
      <c r="CMW71" s="136"/>
      <c r="CMX71" s="136"/>
      <c r="CMY71" s="136"/>
      <c r="CMZ71" s="136"/>
      <c r="CNA71" s="136"/>
      <c r="CNB71" s="136"/>
      <c r="CNC71" s="136"/>
      <c r="CND71" s="136"/>
      <c r="CNE71" s="136"/>
      <c r="CNF71" s="136"/>
      <c r="CNG71" s="136"/>
      <c r="CNH71" s="136"/>
      <c r="CNI71" s="136"/>
      <c r="CNJ71" s="136"/>
      <c r="CNK71" s="136"/>
      <c r="CNL71" s="136"/>
      <c r="CNM71" s="136"/>
      <c r="CNN71" s="136"/>
      <c r="CNO71" s="136"/>
      <c r="CNP71" s="136"/>
      <c r="CNQ71" s="136"/>
      <c r="CNR71" s="136"/>
      <c r="CNS71" s="136"/>
      <c r="CNT71" s="136"/>
      <c r="CNU71" s="136"/>
      <c r="CNV71" s="136"/>
      <c r="CNW71" s="136"/>
      <c r="CNX71" s="136"/>
      <c r="CNY71" s="136"/>
      <c r="CNZ71" s="136"/>
      <c r="COA71" s="136"/>
      <c r="COB71" s="136"/>
      <c r="COC71" s="136"/>
      <c r="COD71" s="136"/>
      <c r="COE71" s="136"/>
      <c r="COF71" s="136"/>
      <c r="COG71" s="136"/>
      <c r="COH71" s="136"/>
      <c r="COI71" s="136"/>
      <c r="COJ71" s="136"/>
      <c r="COK71" s="136"/>
      <c r="COL71" s="136"/>
      <c r="COM71" s="136"/>
      <c r="CON71" s="136"/>
      <c r="COO71" s="136"/>
      <c r="COP71" s="136"/>
      <c r="COQ71" s="136"/>
      <c r="COR71" s="136"/>
      <c r="COS71" s="136"/>
      <c r="COT71" s="136"/>
      <c r="COU71" s="136"/>
      <c r="COV71" s="136"/>
      <c r="COW71" s="136"/>
      <c r="COX71" s="136"/>
      <c r="COY71" s="136"/>
      <c r="COZ71" s="136"/>
      <c r="CPA71" s="136"/>
      <c r="CPB71" s="136"/>
      <c r="CPC71" s="136"/>
      <c r="CPD71" s="136"/>
      <c r="CPE71" s="136"/>
      <c r="CPF71" s="136"/>
      <c r="CPG71" s="136"/>
      <c r="CPH71" s="136"/>
      <c r="CPI71" s="136"/>
      <c r="CPJ71" s="136"/>
      <c r="CPK71" s="136"/>
      <c r="CPL71" s="136"/>
      <c r="CPM71" s="136"/>
      <c r="CPN71" s="136"/>
      <c r="CPO71" s="136"/>
      <c r="CPP71" s="136"/>
      <c r="CPQ71" s="136"/>
      <c r="CPR71" s="136"/>
      <c r="CPS71" s="136"/>
      <c r="CPT71" s="136"/>
      <c r="CPU71" s="136"/>
      <c r="CPV71" s="136"/>
      <c r="CPW71" s="136"/>
      <c r="CPX71" s="136"/>
      <c r="CPY71" s="136"/>
      <c r="CPZ71" s="136"/>
      <c r="CQA71" s="136"/>
      <c r="CQB71" s="136"/>
      <c r="CQC71" s="136"/>
      <c r="CQD71" s="136"/>
      <c r="CQE71" s="136"/>
      <c r="CQF71" s="136"/>
      <c r="CQG71" s="136"/>
      <c r="CQH71" s="136"/>
      <c r="CQI71" s="136"/>
      <c r="CQJ71" s="136"/>
      <c r="CQK71" s="136"/>
      <c r="CQL71" s="136"/>
      <c r="CQM71" s="136"/>
      <c r="CQN71" s="136"/>
      <c r="CQO71" s="136"/>
      <c r="CQP71" s="136"/>
      <c r="CQQ71" s="136"/>
      <c r="CQR71" s="136"/>
      <c r="CQS71" s="136"/>
      <c r="CQT71" s="136"/>
      <c r="CQU71" s="136"/>
      <c r="CQV71" s="136"/>
      <c r="CQW71" s="136"/>
      <c r="CQX71" s="136"/>
      <c r="CQY71" s="136"/>
      <c r="CQZ71" s="136"/>
      <c r="CRA71" s="136"/>
      <c r="CRB71" s="136"/>
      <c r="CRC71" s="136"/>
      <c r="CRD71" s="136"/>
      <c r="CRE71" s="136"/>
      <c r="CRF71" s="136"/>
      <c r="CRG71" s="136"/>
      <c r="CRH71" s="136"/>
      <c r="CRI71" s="136"/>
      <c r="CRJ71" s="136"/>
      <c r="CRK71" s="136"/>
      <c r="CRL71" s="136"/>
      <c r="CRM71" s="136"/>
      <c r="CRN71" s="136"/>
      <c r="CRO71" s="136"/>
      <c r="CRP71" s="136"/>
      <c r="CRQ71" s="136"/>
      <c r="CRR71" s="136"/>
      <c r="CRS71" s="136"/>
      <c r="CRT71" s="136"/>
      <c r="CRU71" s="136"/>
      <c r="CRV71" s="136"/>
      <c r="CRW71" s="136"/>
      <c r="CRX71" s="136"/>
      <c r="CRY71" s="136"/>
      <c r="CRZ71" s="136"/>
      <c r="CSA71" s="136"/>
      <c r="CSB71" s="136"/>
      <c r="CSC71" s="136"/>
      <c r="CSD71" s="136"/>
      <c r="CSE71" s="136"/>
      <c r="CSF71" s="136"/>
      <c r="CSG71" s="136"/>
      <c r="CSH71" s="136"/>
      <c r="CSI71" s="136"/>
      <c r="CSJ71" s="136"/>
      <c r="CSK71" s="136"/>
      <c r="CSL71" s="136"/>
      <c r="CSM71" s="136"/>
      <c r="CSN71" s="136"/>
      <c r="CSO71" s="136"/>
      <c r="CSP71" s="136"/>
      <c r="CSQ71" s="136"/>
      <c r="CSR71" s="136"/>
      <c r="CSS71" s="136"/>
      <c r="CST71" s="136"/>
      <c r="CSU71" s="136"/>
      <c r="CSV71" s="136"/>
      <c r="CSW71" s="136"/>
      <c r="CSX71" s="136"/>
      <c r="CSY71" s="136"/>
      <c r="CSZ71" s="136"/>
      <c r="CTA71" s="136"/>
      <c r="CTB71" s="136"/>
      <c r="CTC71" s="136"/>
      <c r="CTD71" s="136"/>
      <c r="CTE71" s="136"/>
      <c r="CTF71" s="136"/>
      <c r="CTG71" s="136"/>
      <c r="CTH71" s="136"/>
      <c r="CTI71" s="136"/>
      <c r="CTJ71" s="136"/>
      <c r="CTK71" s="136"/>
      <c r="CTL71" s="136"/>
      <c r="CTM71" s="136"/>
      <c r="CTN71" s="136"/>
      <c r="CTO71" s="136"/>
      <c r="CTP71" s="136"/>
      <c r="CTQ71" s="136"/>
      <c r="CTR71" s="136"/>
      <c r="CTS71" s="136"/>
      <c r="CTT71" s="136"/>
      <c r="CTU71" s="136"/>
      <c r="CTV71" s="136"/>
      <c r="CTW71" s="136"/>
      <c r="CTX71" s="136"/>
      <c r="CTY71" s="136"/>
      <c r="CTZ71" s="136"/>
      <c r="CUA71" s="136"/>
      <c r="CUB71" s="136"/>
      <c r="CUC71" s="136"/>
      <c r="CUD71" s="136"/>
      <c r="CUE71" s="136"/>
      <c r="CUF71" s="136"/>
      <c r="CUG71" s="136"/>
      <c r="CUH71" s="136"/>
      <c r="CUI71" s="136"/>
      <c r="CUJ71" s="136"/>
      <c r="CUK71" s="136"/>
      <c r="CUL71" s="136"/>
      <c r="CUM71" s="136"/>
      <c r="CUN71" s="136"/>
      <c r="CUO71" s="136"/>
      <c r="CUP71" s="136"/>
      <c r="CUQ71" s="136"/>
      <c r="CUR71" s="136"/>
      <c r="CUS71" s="136"/>
      <c r="CUT71" s="136"/>
      <c r="CUU71" s="136"/>
      <c r="CUV71" s="136"/>
      <c r="CUW71" s="136"/>
      <c r="CUX71" s="136"/>
      <c r="CUY71" s="136"/>
      <c r="CUZ71" s="136"/>
      <c r="CVA71" s="136"/>
      <c r="CVB71" s="136"/>
      <c r="CVC71" s="136"/>
      <c r="CVD71" s="136"/>
      <c r="CVE71" s="136"/>
      <c r="CVF71" s="136"/>
      <c r="CVG71" s="136"/>
      <c r="CVH71" s="136"/>
      <c r="CVI71" s="136"/>
      <c r="CVJ71" s="136"/>
      <c r="CVK71" s="136"/>
      <c r="CVL71" s="136"/>
      <c r="CVM71" s="136"/>
      <c r="CVN71" s="136"/>
      <c r="CVO71" s="136"/>
      <c r="CVP71" s="136"/>
      <c r="CVQ71" s="136"/>
      <c r="CVR71" s="136"/>
      <c r="CVS71" s="136"/>
      <c r="CVT71" s="136"/>
      <c r="CVU71" s="136"/>
      <c r="CVV71" s="136"/>
      <c r="CVW71" s="136"/>
      <c r="CVX71" s="136"/>
      <c r="CVY71" s="136"/>
      <c r="CVZ71" s="136"/>
      <c r="CWA71" s="136"/>
      <c r="CWB71" s="136"/>
      <c r="CWC71" s="136"/>
      <c r="CWD71" s="136"/>
      <c r="CWE71" s="136"/>
      <c r="CWF71" s="136"/>
      <c r="CWG71" s="136"/>
      <c r="CWH71" s="136"/>
      <c r="CWI71" s="136"/>
      <c r="CWJ71" s="136"/>
      <c r="CWK71" s="136"/>
      <c r="CWL71" s="136"/>
      <c r="CWM71" s="136"/>
      <c r="CWN71" s="136"/>
      <c r="CWO71" s="136"/>
      <c r="CWP71" s="136"/>
      <c r="CWQ71" s="136"/>
      <c r="CWR71" s="136"/>
      <c r="CWS71" s="136"/>
      <c r="CWT71" s="136"/>
      <c r="CWU71" s="136"/>
      <c r="CWV71" s="136"/>
      <c r="CWW71" s="136"/>
      <c r="CWX71" s="136"/>
      <c r="CWY71" s="136"/>
      <c r="CWZ71" s="136"/>
      <c r="CXA71" s="136"/>
      <c r="CXB71" s="136"/>
      <c r="CXC71" s="136"/>
      <c r="CXD71" s="136"/>
      <c r="CXE71" s="136"/>
      <c r="CXF71" s="136"/>
      <c r="CXG71" s="136"/>
      <c r="CXH71" s="136"/>
      <c r="CXI71" s="136"/>
      <c r="CXJ71" s="136"/>
      <c r="CXK71" s="136"/>
      <c r="CXL71" s="136"/>
      <c r="CXM71" s="136"/>
      <c r="CXN71" s="136"/>
      <c r="CXO71" s="136"/>
      <c r="CXP71" s="136"/>
      <c r="CXQ71" s="136"/>
      <c r="CXR71" s="136"/>
      <c r="CXS71" s="136"/>
      <c r="CXT71" s="136"/>
      <c r="CXU71" s="136"/>
      <c r="CXV71" s="136"/>
      <c r="CXW71" s="136"/>
      <c r="CXX71" s="136"/>
      <c r="CXY71" s="136"/>
      <c r="CXZ71" s="136"/>
      <c r="CYA71" s="136"/>
      <c r="CYB71" s="136"/>
      <c r="CYC71" s="136"/>
      <c r="CYD71" s="136"/>
      <c r="CYE71" s="136"/>
      <c r="CYF71" s="136"/>
      <c r="CYG71" s="136"/>
      <c r="CYH71" s="136"/>
      <c r="CYI71" s="136"/>
      <c r="CYJ71" s="136"/>
      <c r="CYK71" s="136"/>
      <c r="CYL71" s="136"/>
      <c r="CYM71" s="136"/>
      <c r="CYN71" s="136"/>
      <c r="CYO71" s="136"/>
      <c r="CYP71" s="136"/>
      <c r="CYQ71" s="136"/>
      <c r="CYR71" s="136"/>
      <c r="CYS71" s="136"/>
      <c r="CYT71" s="136"/>
      <c r="CYU71" s="136"/>
      <c r="CYV71" s="136"/>
      <c r="CYW71" s="136"/>
      <c r="CYX71" s="136"/>
      <c r="CYY71" s="136"/>
      <c r="CYZ71" s="136"/>
      <c r="CZA71" s="136"/>
      <c r="CZB71" s="136"/>
      <c r="CZC71" s="136"/>
      <c r="CZD71" s="136"/>
      <c r="CZE71" s="136"/>
      <c r="CZF71" s="136"/>
      <c r="CZG71" s="136"/>
      <c r="CZH71" s="136"/>
      <c r="CZI71" s="136"/>
      <c r="CZJ71" s="136"/>
      <c r="CZK71" s="136"/>
      <c r="CZL71" s="136"/>
      <c r="CZM71" s="136"/>
      <c r="CZN71" s="136"/>
      <c r="CZO71" s="136"/>
      <c r="CZP71" s="136"/>
      <c r="CZQ71" s="136"/>
      <c r="CZR71" s="136"/>
      <c r="CZS71" s="136"/>
      <c r="CZT71" s="136"/>
      <c r="CZU71" s="136"/>
      <c r="CZV71" s="136"/>
      <c r="CZW71" s="136"/>
      <c r="CZX71" s="136"/>
      <c r="CZY71" s="136"/>
      <c r="CZZ71" s="136"/>
      <c r="DAA71" s="136"/>
      <c r="DAB71" s="136"/>
      <c r="DAC71" s="136"/>
      <c r="DAD71" s="136"/>
      <c r="DAE71" s="136"/>
      <c r="DAF71" s="136"/>
      <c r="DAG71" s="136"/>
      <c r="DAH71" s="136"/>
      <c r="DAI71" s="136"/>
      <c r="DAJ71" s="136"/>
      <c r="DAK71" s="136"/>
      <c r="DAL71" s="136"/>
      <c r="DAM71" s="136"/>
      <c r="DAN71" s="136"/>
      <c r="DAO71" s="136"/>
      <c r="DAP71" s="136"/>
      <c r="DAQ71" s="136"/>
      <c r="DAR71" s="136"/>
      <c r="DAS71" s="136"/>
      <c r="DAT71" s="136"/>
      <c r="DAU71" s="136"/>
      <c r="DAV71" s="136"/>
      <c r="DAW71" s="136"/>
      <c r="DAX71" s="136"/>
      <c r="DAY71" s="136"/>
      <c r="DAZ71" s="136"/>
      <c r="DBA71" s="136"/>
      <c r="DBB71" s="136"/>
      <c r="DBC71" s="136"/>
      <c r="DBD71" s="136"/>
      <c r="DBE71" s="136"/>
      <c r="DBF71" s="136"/>
      <c r="DBG71" s="136"/>
      <c r="DBH71" s="136"/>
      <c r="DBI71" s="136"/>
      <c r="DBJ71" s="136"/>
      <c r="DBK71" s="136"/>
      <c r="DBL71" s="136"/>
      <c r="DBM71" s="136"/>
      <c r="DBN71" s="136"/>
      <c r="DBO71" s="136"/>
      <c r="DBP71" s="136"/>
      <c r="DBQ71" s="136"/>
      <c r="DBR71" s="136"/>
      <c r="DBS71" s="136"/>
      <c r="DBT71" s="136"/>
      <c r="DBU71" s="136"/>
      <c r="DBV71" s="136"/>
      <c r="DBW71" s="136"/>
      <c r="DBX71" s="136"/>
      <c r="DBY71" s="136"/>
      <c r="DBZ71" s="136"/>
      <c r="DCA71" s="136"/>
      <c r="DCB71" s="136"/>
      <c r="DCC71" s="136"/>
      <c r="DCD71" s="136"/>
      <c r="DCE71" s="136"/>
      <c r="DCF71" s="136"/>
      <c r="DCG71" s="136"/>
      <c r="DCH71" s="136"/>
      <c r="DCI71" s="136"/>
      <c r="DCJ71" s="136"/>
      <c r="DCK71" s="136"/>
      <c r="DCL71" s="136"/>
      <c r="DCM71" s="136"/>
      <c r="DCN71" s="136"/>
      <c r="DCO71" s="136"/>
      <c r="DCP71" s="136"/>
      <c r="DCQ71" s="136"/>
      <c r="DCR71" s="136"/>
      <c r="DCS71" s="136"/>
      <c r="DCT71" s="136"/>
      <c r="DCU71" s="136"/>
      <c r="DCV71" s="136"/>
      <c r="DCW71" s="136"/>
      <c r="DCX71" s="136"/>
      <c r="DCY71" s="136"/>
      <c r="DCZ71" s="136"/>
      <c r="DDA71" s="136"/>
      <c r="DDB71" s="136"/>
      <c r="DDC71" s="136"/>
      <c r="DDD71" s="136"/>
      <c r="DDE71" s="136"/>
      <c r="DDF71" s="136"/>
      <c r="DDG71" s="136"/>
      <c r="DDH71" s="136"/>
      <c r="DDI71" s="136"/>
      <c r="DDJ71" s="136"/>
      <c r="DDK71" s="136"/>
      <c r="DDL71" s="136"/>
      <c r="DDM71" s="136"/>
      <c r="DDN71" s="136"/>
      <c r="DDO71" s="136"/>
      <c r="DDP71" s="136"/>
      <c r="DDQ71" s="136"/>
      <c r="DDR71" s="136"/>
      <c r="DDS71" s="136"/>
      <c r="DDT71" s="136"/>
      <c r="DDU71" s="136"/>
      <c r="DDV71" s="136"/>
      <c r="DDW71" s="136"/>
      <c r="DDX71" s="136"/>
      <c r="DDY71" s="136"/>
      <c r="DDZ71" s="136"/>
      <c r="DEA71" s="136"/>
      <c r="DEB71" s="136"/>
      <c r="DEC71" s="136"/>
      <c r="DED71" s="136"/>
      <c r="DEE71" s="136"/>
      <c r="DEF71" s="136"/>
      <c r="DEG71" s="136"/>
      <c r="DEH71" s="136"/>
      <c r="DEI71" s="136"/>
      <c r="DEJ71" s="136"/>
      <c r="DEK71" s="136"/>
      <c r="DEL71" s="136"/>
      <c r="DEM71" s="136"/>
      <c r="DEN71" s="136"/>
      <c r="DEO71" s="136"/>
      <c r="DEP71" s="136"/>
      <c r="DEQ71" s="136"/>
      <c r="DER71" s="136"/>
      <c r="DES71" s="136"/>
      <c r="DET71" s="136"/>
      <c r="DEU71" s="136"/>
      <c r="DEV71" s="136"/>
      <c r="DEW71" s="136"/>
      <c r="DEX71" s="136"/>
      <c r="DEY71" s="136"/>
      <c r="DEZ71" s="136"/>
      <c r="DFA71" s="136"/>
      <c r="DFB71" s="136"/>
      <c r="DFC71" s="136"/>
      <c r="DFD71" s="136"/>
      <c r="DFE71" s="136"/>
      <c r="DFF71" s="136"/>
      <c r="DFG71" s="136"/>
      <c r="DFH71" s="136"/>
      <c r="DFI71" s="136"/>
      <c r="DFJ71" s="136"/>
      <c r="DFK71" s="136"/>
      <c r="DFL71" s="136"/>
      <c r="DFM71" s="136"/>
      <c r="DFN71" s="136"/>
      <c r="DFO71" s="136"/>
      <c r="DFP71" s="136"/>
      <c r="DFQ71" s="136"/>
      <c r="DFR71" s="136"/>
      <c r="DFS71" s="136"/>
      <c r="DFT71" s="136"/>
      <c r="DFU71" s="136"/>
      <c r="DFV71" s="136"/>
      <c r="DFW71" s="136"/>
      <c r="DFX71" s="136"/>
      <c r="DFY71" s="136"/>
      <c r="DFZ71" s="136"/>
      <c r="DGA71" s="136"/>
      <c r="DGB71" s="136"/>
      <c r="DGC71" s="136"/>
      <c r="DGD71" s="136"/>
      <c r="DGE71" s="136"/>
      <c r="DGF71" s="136"/>
      <c r="DGG71" s="136"/>
      <c r="DGH71" s="136"/>
      <c r="DGI71" s="136"/>
      <c r="DGJ71" s="136"/>
      <c r="DGK71" s="136"/>
      <c r="DGL71" s="136"/>
      <c r="DGM71" s="136"/>
      <c r="DGN71" s="136"/>
      <c r="DGO71" s="136"/>
      <c r="DGP71" s="136"/>
      <c r="DGQ71" s="136"/>
      <c r="DGR71" s="136"/>
      <c r="DGS71" s="136"/>
      <c r="DGT71" s="136"/>
      <c r="DGU71" s="136"/>
      <c r="DGV71" s="136"/>
      <c r="DGW71" s="136"/>
      <c r="DGX71" s="136"/>
      <c r="DGY71" s="136"/>
      <c r="DGZ71" s="136"/>
      <c r="DHA71" s="136"/>
      <c r="DHB71" s="136"/>
      <c r="DHC71" s="136"/>
      <c r="DHD71" s="136"/>
      <c r="DHE71" s="136"/>
      <c r="DHF71" s="136"/>
      <c r="DHG71" s="136"/>
      <c r="DHH71" s="136"/>
      <c r="DHI71" s="136"/>
      <c r="DHJ71" s="136"/>
      <c r="DHK71" s="136"/>
      <c r="DHL71" s="136"/>
      <c r="DHM71" s="136"/>
      <c r="DHN71" s="136"/>
      <c r="DHO71" s="136"/>
      <c r="DHP71" s="136"/>
      <c r="DHQ71" s="136"/>
      <c r="DHR71" s="136"/>
      <c r="DHS71" s="136"/>
      <c r="DHT71" s="136"/>
      <c r="DHU71" s="136"/>
      <c r="DHV71" s="136"/>
      <c r="DHW71" s="136"/>
      <c r="DHX71" s="136"/>
      <c r="DHY71" s="136"/>
      <c r="DHZ71" s="136"/>
      <c r="DIA71" s="136"/>
      <c r="DIB71" s="136"/>
      <c r="DIC71" s="136"/>
      <c r="DID71" s="136"/>
      <c r="DIE71" s="136"/>
      <c r="DIF71" s="136"/>
      <c r="DIG71" s="136"/>
      <c r="DIH71" s="136"/>
      <c r="DII71" s="136"/>
      <c r="DIJ71" s="136"/>
      <c r="DIK71" s="136"/>
      <c r="DIL71" s="136"/>
      <c r="DIM71" s="136"/>
      <c r="DIN71" s="136"/>
      <c r="DIO71" s="136"/>
      <c r="DIP71" s="136"/>
      <c r="DIQ71" s="136"/>
      <c r="DIR71" s="136"/>
      <c r="DIS71" s="136"/>
      <c r="DIT71" s="136"/>
      <c r="DIU71" s="136"/>
      <c r="DIV71" s="136"/>
      <c r="DIW71" s="136"/>
      <c r="DIX71" s="136"/>
      <c r="DIY71" s="136"/>
      <c r="DIZ71" s="136"/>
      <c r="DJA71" s="136"/>
      <c r="DJB71" s="136"/>
      <c r="DJC71" s="136"/>
      <c r="DJD71" s="136"/>
      <c r="DJE71" s="136"/>
      <c r="DJF71" s="136"/>
      <c r="DJG71" s="136"/>
      <c r="DJH71" s="136"/>
      <c r="DJI71" s="136"/>
      <c r="DJJ71" s="136"/>
      <c r="DJK71" s="136"/>
      <c r="DJL71" s="136"/>
      <c r="DJM71" s="136"/>
      <c r="DJN71" s="136"/>
      <c r="DJO71" s="136"/>
      <c r="DJP71" s="136"/>
      <c r="DJQ71" s="136"/>
      <c r="DJR71" s="136"/>
      <c r="DJS71" s="136"/>
      <c r="DJT71" s="136"/>
      <c r="DJU71" s="136"/>
      <c r="DJV71" s="136"/>
      <c r="DJW71" s="136"/>
      <c r="DJX71" s="136"/>
      <c r="DJY71" s="136"/>
      <c r="DJZ71" s="136"/>
      <c r="DKA71" s="136"/>
      <c r="DKB71" s="136"/>
      <c r="DKC71" s="136"/>
      <c r="DKD71" s="136"/>
      <c r="DKE71" s="136"/>
      <c r="DKF71" s="136"/>
      <c r="DKG71" s="136"/>
      <c r="DKH71" s="136"/>
      <c r="DKI71" s="136"/>
      <c r="DKJ71" s="136"/>
      <c r="DKK71" s="136"/>
      <c r="DKL71" s="136"/>
      <c r="DKM71" s="136"/>
      <c r="DKN71" s="136"/>
      <c r="DKO71" s="136"/>
      <c r="DKP71" s="136"/>
      <c r="DKQ71" s="136"/>
      <c r="DKR71" s="136"/>
      <c r="DKS71" s="136"/>
      <c r="DKT71" s="136"/>
      <c r="DKU71" s="136"/>
      <c r="DKV71" s="136"/>
      <c r="DKW71" s="136"/>
      <c r="DKX71" s="136"/>
      <c r="DKY71" s="136"/>
      <c r="DKZ71" s="136"/>
      <c r="DLA71" s="136"/>
      <c r="DLB71" s="136"/>
      <c r="DLC71" s="136"/>
      <c r="DLD71" s="136"/>
      <c r="DLE71" s="136"/>
      <c r="DLF71" s="136"/>
      <c r="DLG71" s="136"/>
      <c r="DLH71" s="136"/>
      <c r="DLI71" s="136"/>
      <c r="DLJ71" s="136"/>
      <c r="DLK71" s="136"/>
      <c r="DLL71" s="136"/>
      <c r="DLM71" s="136"/>
      <c r="DLN71" s="136"/>
      <c r="DLO71" s="136"/>
      <c r="DLP71" s="136"/>
      <c r="DLQ71" s="136"/>
      <c r="DLR71" s="136"/>
      <c r="DLS71" s="136"/>
      <c r="DLT71" s="136"/>
      <c r="DLU71" s="136"/>
      <c r="DLV71" s="136"/>
      <c r="DLW71" s="136"/>
      <c r="DLX71" s="136"/>
      <c r="DLY71" s="136"/>
      <c r="DLZ71" s="136"/>
      <c r="DMA71" s="136"/>
      <c r="DMB71" s="136"/>
      <c r="DMC71" s="136"/>
      <c r="DMD71" s="136"/>
      <c r="DME71" s="136"/>
      <c r="DMF71" s="136"/>
      <c r="DMG71" s="136"/>
      <c r="DMH71" s="136"/>
      <c r="DMI71" s="136"/>
      <c r="DMJ71" s="136"/>
      <c r="DMK71" s="136"/>
      <c r="DML71" s="136"/>
      <c r="DMM71" s="136"/>
      <c r="DMN71" s="136"/>
      <c r="DMO71" s="136"/>
      <c r="DMP71" s="136"/>
      <c r="DMQ71" s="136"/>
      <c r="DMR71" s="136"/>
      <c r="DMS71" s="136"/>
      <c r="DMT71" s="136"/>
      <c r="DMU71" s="136"/>
      <c r="DMV71" s="136"/>
      <c r="DMW71" s="136"/>
      <c r="DMX71" s="136"/>
      <c r="DMY71" s="136"/>
      <c r="DMZ71" s="136"/>
      <c r="DNA71" s="136"/>
      <c r="DNB71" s="136"/>
      <c r="DNC71" s="136"/>
      <c r="DND71" s="136"/>
      <c r="DNE71" s="136"/>
      <c r="DNF71" s="136"/>
      <c r="DNG71" s="136"/>
      <c r="DNH71" s="136"/>
      <c r="DNI71" s="136"/>
      <c r="DNJ71" s="136"/>
      <c r="DNK71" s="136"/>
      <c r="DNL71" s="136"/>
      <c r="DNM71" s="136"/>
      <c r="DNN71" s="136"/>
      <c r="DNO71" s="136"/>
      <c r="DNP71" s="136"/>
      <c r="DNQ71" s="136"/>
      <c r="DNR71" s="136"/>
      <c r="DNS71" s="136"/>
      <c r="DNT71" s="136"/>
      <c r="DNU71" s="136"/>
      <c r="DNV71" s="136"/>
      <c r="DNW71" s="136"/>
      <c r="DNX71" s="136"/>
      <c r="DNY71" s="136"/>
      <c r="DNZ71" s="136"/>
      <c r="DOA71" s="136"/>
      <c r="DOB71" s="136"/>
      <c r="DOC71" s="136"/>
      <c r="DOD71" s="136"/>
      <c r="DOE71" s="136"/>
      <c r="DOF71" s="136"/>
      <c r="DOG71" s="136"/>
      <c r="DOH71" s="136"/>
      <c r="DOI71" s="136"/>
      <c r="DOJ71" s="136"/>
      <c r="DOK71" s="136"/>
      <c r="DOL71" s="136"/>
      <c r="DOM71" s="136"/>
      <c r="DON71" s="136"/>
      <c r="DOO71" s="136"/>
      <c r="DOP71" s="136"/>
      <c r="DOQ71" s="136"/>
      <c r="DOR71" s="136"/>
      <c r="DOS71" s="136"/>
      <c r="DOT71" s="136"/>
      <c r="DOU71" s="136"/>
      <c r="DOV71" s="136"/>
      <c r="DOW71" s="136"/>
      <c r="DOX71" s="136"/>
      <c r="DOY71" s="136"/>
      <c r="DOZ71" s="136"/>
      <c r="DPA71" s="136"/>
      <c r="DPB71" s="136"/>
      <c r="DPC71" s="136"/>
      <c r="DPD71" s="136"/>
      <c r="DPE71" s="136"/>
      <c r="DPF71" s="136"/>
      <c r="DPG71" s="136"/>
      <c r="DPH71" s="136"/>
      <c r="DPI71" s="136"/>
      <c r="DPJ71" s="136"/>
      <c r="DPK71" s="136"/>
      <c r="DPL71" s="136"/>
      <c r="DPM71" s="136"/>
      <c r="DPN71" s="136"/>
      <c r="DPO71" s="136"/>
      <c r="DPP71" s="136"/>
      <c r="DPQ71" s="136"/>
      <c r="DPR71" s="136"/>
      <c r="DPS71" s="136"/>
      <c r="DPT71" s="136"/>
      <c r="DPU71" s="136"/>
      <c r="DPV71" s="136"/>
      <c r="DPW71" s="136"/>
      <c r="DPX71" s="136"/>
      <c r="DPY71" s="136"/>
      <c r="DPZ71" s="136"/>
      <c r="DQA71" s="136"/>
      <c r="DQB71" s="136"/>
      <c r="DQC71" s="136"/>
      <c r="DQD71" s="136"/>
      <c r="DQE71" s="136"/>
      <c r="DQF71" s="136"/>
      <c r="DQG71" s="136"/>
      <c r="DQH71" s="136"/>
      <c r="DQI71" s="136"/>
      <c r="DQJ71" s="136"/>
      <c r="DQK71" s="136"/>
      <c r="DQL71" s="136"/>
      <c r="DQM71" s="136"/>
      <c r="DQN71" s="136"/>
      <c r="DQO71" s="136"/>
      <c r="DQP71" s="136"/>
      <c r="DQQ71" s="136"/>
      <c r="DQR71" s="136"/>
      <c r="DQS71" s="136"/>
      <c r="DQT71" s="136"/>
      <c r="DQU71" s="136"/>
      <c r="DQV71" s="136"/>
      <c r="DQW71" s="136"/>
      <c r="DQX71" s="136"/>
      <c r="DQY71" s="136"/>
      <c r="DQZ71" s="136"/>
      <c r="DRA71" s="136"/>
      <c r="DRB71" s="136"/>
      <c r="DRC71" s="136"/>
      <c r="DRD71" s="136"/>
      <c r="DRE71" s="136"/>
      <c r="DRF71" s="136"/>
      <c r="DRG71" s="136"/>
      <c r="DRH71" s="136"/>
      <c r="DRI71" s="136"/>
      <c r="DRJ71" s="136"/>
      <c r="DRK71" s="136"/>
      <c r="DRL71" s="136"/>
      <c r="DRM71" s="136"/>
      <c r="DRN71" s="136"/>
      <c r="DRO71" s="136"/>
      <c r="DRP71" s="136"/>
      <c r="DRQ71" s="136"/>
      <c r="DRR71" s="136"/>
      <c r="DRS71" s="136"/>
      <c r="DRT71" s="136"/>
      <c r="DRU71" s="136"/>
      <c r="DRV71" s="136"/>
      <c r="DRW71" s="136"/>
      <c r="DRX71" s="136"/>
      <c r="DRY71" s="136"/>
      <c r="DRZ71" s="136"/>
      <c r="DSA71" s="136"/>
      <c r="DSB71" s="136"/>
      <c r="DSC71" s="136"/>
      <c r="DSD71" s="136"/>
      <c r="DSE71" s="136"/>
      <c r="DSF71" s="136"/>
      <c r="DSG71" s="136"/>
      <c r="DSH71" s="136"/>
      <c r="DSI71" s="136"/>
      <c r="DSJ71" s="136"/>
      <c r="DSK71" s="136"/>
      <c r="DSL71" s="136"/>
      <c r="DSM71" s="136"/>
      <c r="DSN71" s="136"/>
      <c r="DSO71" s="136"/>
      <c r="DSP71" s="136"/>
      <c r="DSQ71" s="136"/>
      <c r="DSR71" s="136"/>
      <c r="DSS71" s="136"/>
      <c r="DST71" s="136"/>
      <c r="DSU71" s="136"/>
      <c r="DSV71" s="136"/>
      <c r="DSW71" s="136"/>
      <c r="DSX71" s="136"/>
      <c r="DSY71" s="136"/>
      <c r="DSZ71" s="136"/>
      <c r="DTA71" s="136"/>
      <c r="DTB71" s="136"/>
      <c r="DTC71" s="136"/>
      <c r="DTD71" s="136"/>
      <c r="DTE71" s="136"/>
      <c r="DTF71" s="136"/>
      <c r="DTG71" s="136"/>
      <c r="DTH71" s="136"/>
      <c r="DTI71" s="136"/>
      <c r="DTJ71" s="136"/>
      <c r="DTK71" s="136"/>
      <c r="DTL71" s="136"/>
      <c r="DTM71" s="136"/>
      <c r="DTN71" s="136"/>
      <c r="DTO71" s="136"/>
      <c r="DTP71" s="136"/>
      <c r="DTQ71" s="136"/>
      <c r="DTR71" s="136"/>
      <c r="DTS71" s="136"/>
      <c r="DTT71" s="136"/>
      <c r="DTU71" s="136"/>
      <c r="DTV71" s="136"/>
      <c r="DTW71" s="136"/>
      <c r="DTX71" s="136"/>
      <c r="DTY71" s="136"/>
      <c r="DTZ71" s="136"/>
      <c r="DUA71" s="136"/>
      <c r="DUB71" s="136"/>
      <c r="DUC71" s="136"/>
      <c r="DUD71" s="136"/>
      <c r="DUE71" s="136"/>
      <c r="DUF71" s="136"/>
      <c r="DUG71" s="136"/>
      <c r="DUH71" s="136"/>
      <c r="DUI71" s="136"/>
      <c r="DUJ71" s="136"/>
      <c r="DUK71" s="136"/>
      <c r="DUL71" s="136"/>
      <c r="DUM71" s="136"/>
      <c r="DUN71" s="136"/>
      <c r="DUO71" s="136"/>
      <c r="DUP71" s="136"/>
      <c r="DUQ71" s="136"/>
      <c r="DUR71" s="136"/>
      <c r="DUS71" s="136"/>
      <c r="DUT71" s="136"/>
      <c r="DUU71" s="136"/>
      <c r="DUV71" s="136"/>
      <c r="DUW71" s="136"/>
      <c r="DUX71" s="136"/>
      <c r="DUY71" s="136"/>
      <c r="DUZ71" s="136"/>
      <c r="DVA71" s="136"/>
      <c r="DVB71" s="136"/>
      <c r="DVC71" s="136"/>
      <c r="DVD71" s="136"/>
      <c r="DVE71" s="136"/>
      <c r="DVF71" s="136"/>
      <c r="DVG71" s="136"/>
      <c r="DVH71" s="136"/>
      <c r="DVI71" s="136"/>
      <c r="DVJ71" s="136"/>
      <c r="DVK71" s="136"/>
      <c r="DVL71" s="136"/>
      <c r="DVM71" s="136"/>
      <c r="DVN71" s="136"/>
      <c r="DVO71" s="136"/>
      <c r="DVP71" s="136"/>
      <c r="DVQ71" s="136"/>
      <c r="DVR71" s="136"/>
      <c r="DVS71" s="136"/>
      <c r="DVT71" s="136"/>
      <c r="DVU71" s="136"/>
      <c r="DVV71" s="136"/>
      <c r="DVW71" s="136"/>
      <c r="DVX71" s="136"/>
      <c r="DVY71" s="136"/>
      <c r="DVZ71" s="136"/>
      <c r="DWA71" s="136"/>
      <c r="DWB71" s="136"/>
      <c r="DWC71" s="136"/>
      <c r="DWD71" s="136"/>
      <c r="DWE71" s="136"/>
      <c r="DWF71" s="136"/>
      <c r="DWG71" s="136"/>
      <c r="DWH71" s="136"/>
      <c r="DWI71" s="136"/>
      <c r="DWJ71" s="136"/>
      <c r="DWK71" s="136"/>
      <c r="DWL71" s="136"/>
      <c r="DWM71" s="136"/>
      <c r="DWN71" s="136"/>
      <c r="DWO71" s="136"/>
      <c r="DWP71" s="136"/>
      <c r="DWQ71" s="136"/>
      <c r="DWR71" s="136"/>
      <c r="DWS71" s="136"/>
      <c r="DWT71" s="136"/>
      <c r="DWU71" s="136"/>
      <c r="DWV71" s="136"/>
      <c r="DWW71" s="136"/>
      <c r="DWX71" s="136"/>
      <c r="DWY71" s="136"/>
      <c r="DWZ71" s="136"/>
      <c r="DXA71" s="136"/>
      <c r="DXB71" s="136"/>
      <c r="DXC71" s="136"/>
      <c r="DXD71" s="136"/>
      <c r="DXE71" s="136"/>
      <c r="DXF71" s="136"/>
      <c r="DXG71" s="136"/>
      <c r="DXH71" s="136"/>
      <c r="DXI71" s="136"/>
      <c r="DXJ71" s="136"/>
      <c r="DXK71" s="136"/>
      <c r="DXL71" s="136"/>
      <c r="DXM71" s="136"/>
      <c r="DXN71" s="136"/>
      <c r="DXO71" s="136"/>
      <c r="DXP71" s="136"/>
      <c r="DXQ71" s="136"/>
      <c r="DXR71" s="136"/>
      <c r="DXS71" s="136"/>
      <c r="DXT71" s="136"/>
      <c r="DXU71" s="136"/>
      <c r="DXV71" s="136"/>
      <c r="DXW71" s="136"/>
      <c r="DXX71" s="136"/>
      <c r="DXY71" s="136"/>
      <c r="DXZ71" s="136"/>
      <c r="DYA71" s="136"/>
      <c r="DYB71" s="136"/>
      <c r="DYC71" s="136"/>
      <c r="DYD71" s="136"/>
      <c r="DYE71" s="136"/>
      <c r="DYF71" s="136"/>
      <c r="DYG71" s="136"/>
      <c r="DYH71" s="136"/>
      <c r="DYI71" s="136"/>
      <c r="DYJ71" s="136"/>
      <c r="DYK71" s="136"/>
      <c r="DYL71" s="136"/>
      <c r="DYM71" s="136"/>
      <c r="DYN71" s="136"/>
      <c r="DYO71" s="136"/>
      <c r="DYP71" s="136"/>
      <c r="DYQ71" s="136"/>
      <c r="DYR71" s="136"/>
      <c r="DYS71" s="136"/>
      <c r="DYT71" s="136"/>
      <c r="DYU71" s="136"/>
      <c r="DYV71" s="136"/>
      <c r="DYW71" s="136"/>
      <c r="DYX71" s="136"/>
      <c r="DYY71" s="136"/>
      <c r="DYZ71" s="136"/>
      <c r="DZA71" s="136"/>
      <c r="DZB71" s="136"/>
      <c r="DZC71" s="136"/>
      <c r="DZD71" s="136"/>
      <c r="DZE71" s="136"/>
      <c r="DZF71" s="136"/>
      <c r="DZG71" s="136"/>
      <c r="DZH71" s="136"/>
      <c r="DZI71" s="136"/>
      <c r="DZJ71" s="136"/>
      <c r="DZK71" s="136"/>
      <c r="DZL71" s="136"/>
      <c r="DZM71" s="136"/>
      <c r="DZN71" s="136"/>
      <c r="DZO71" s="136"/>
      <c r="DZP71" s="136"/>
      <c r="DZQ71" s="136"/>
      <c r="DZR71" s="136"/>
      <c r="DZS71" s="136"/>
      <c r="DZT71" s="136"/>
      <c r="DZU71" s="136"/>
      <c r="DZV71" s="136"/>
      <c r="DZW71" s="136"/>
      <c r="DZX71" s="136"/>
      <c r="DZY71" s="136"/>
      <c r="DZZ71" s="136"/>
      <c r="EAA71" s="136"/>
      <c r="EAB71" s="136"/>
      <c r="EAC71" s="136"/>
      <c r="EAD71" s="136"/>
      <c r="EAE71" s="136"/>
      <c r="EAF71" s="136"/>
      <c r="EAG71" s="136"/>
      <c r="EAH71" s="136"/>
      <c r="EAI71" s="136"/>
      <c r="EAJ71" s="136"/>
      <c r="EAK71" s="136"/>
      <c r="EAL71" s="136"/>
      <c r="EAM71" s="136"/>
      <c r="EAN71" s="136"/>
      <c r="EAO71" s="136"/>
      <c r="EAP71" s="136"/>
      <c r="EAQ71" s="136"/>
      <c r="EAR71" s="136"/>
      <c r="EAS71" s="136"/>
      <c r="EAT71" s="136"/>
      <c r="EAU71" s="136"/>
      <c r="EAV71" s="136"/>
      <c r="EAW71" s="136"/>
      <c r="EAX71" s="136"/>
      <c r="EAY71" s="136"/>
      <c r="EAZ71" s="136"/>
      <c r="EBA71" s="136"/>
      <c r="EBB71" s="136"/>
      <c r="EBC71" s="136"/>
      <c r="EBD71" s="136"/>
      <c r="EBE71" s="136"/>
      <c r="EBF71" s="136"/>
      <c r="EBG71" s="136"/>
      <c r="EBH71" s="136"/>
      <c r="EBI71" s="136"/>
      <c r="EBJ71" s="136"/>
      <c r="EBK71" s="136"/>
      <c r="EBL71" s="136"/>
      <c r="EBM71" s="136"/>
      <c r="EBN71" s="136"/>
      <c r="EBO71" s="136"/>
      <c r="EBP71" s="136"/>
      <c r="EBQ71" s="136"/>
      <c r="EBR71" s="136"/>
      <c r="EBS71" s="136"/>
      <c r="EBT71" s="136"/>
      <c r="EBU71" s="136"/>
      <c r="EBV71" s="136"/>
      <c r="EBW71" s="136"/>
      <c r="EBX71" s="136"/>
      <c r="EBY71" s="136"/>
      <c r="EBZ71" s="136"/>
      <c r="ECA71" s="136"/>
      <c r="ECB71" s="136"/>
      <c r="ECC71" s="136"/>
      <c r="ECD71" s="136"/>
      <c r="ECE71" s="136"/>
      <c r="ECF71" s="136"/>
      <c r="ECG71" s="136"/>
      <c r="ECH71" s="136"/>
      <c r="ECI71" s="136"/>
      <c r="ECJ71" s="136"/>
      <c r="ECK71" s="136"/>
      <c r="ECL71" s="136"/>
      <c r="ECM71" s="136"/>
      <c r="ECN71" s="136"/>
      <c r="ECO71" s="136"/>
      <c r="ECP71" s="136"/>
      <c r="ECQ71" s="136"/>
      <c r="ECR71" s="136"/>
      <c r="ECS71" s="136"/>
      <c r="ECT71" s="136"/>
      <c r="ECU71" s="136"/>
      <c r="ECV71" s="136"/>
      <c r="ECW71" s="136"/>
      <c r="ECX71" s="136"/>
      <c r="ECY71" s="136"/>
      <c r="ECZ71" s="136"/>
      <c r="EDA71" s="136"/>
      <c r="EDB71" s="136"/>
      <c r="EDC71" s="136"/>
      <c r="EDD71" s="136"/>
      <c r="EDE71" s="136"/>
      <c r="EDF71" s="136"/>
      <c r="EDG71" s="136"/>
      <c r="EDH71" s="136"/>
      <c r="EDI71" s="136"/>
      <c r="EDJ71" s="136"/>
      <c r="EDK71" s="136"/>
      <c r="EDL71" s="136"/>
      <c r="EDM71" s="136"/>
      <c r="EDN71" s="136"/>
      <c r="EDO71" s="136"/>
      <c r="EDP71" s="136"/>
      <c r="EDQ71" s="136"/>
      <c r="EDR71" s="136"/>
      <c r="EDS71" s="136"/>
      <c r="EDT71" s="136"/>
      <c r="EDU71" s="136"/>
      <c r="EDV71" s="136"/>
      <c r="EDW71" s="136"/>
      <c r="EDX71" s="136"/>
      <c r="EDY71" s="136"/>
      <c r="EDZ71" s="136"/>
      <c r="EEA71" s="136"/>
      <c r="EEB71" s="136"/>
      <c r="EEC71" s="136"/>
      <c r="EED71" s="136"/>
      <c r="EEE71" s="136"/>
      <c r="EEF71" s="136"/>
      <c r="EEG71" s="136"/>
      <c r="EEH71" s="136"/>
      <c r="EEI71" s="136"/>
      <c r="EEJ71" s="136"/>
      <c r="EEK71" s="136"/>
      <c r="EEL71" s="136"/>
      <c r="EEM71" s="136"/>
      <c r="EEN71" s="136"/>
      <c r="EEO71" s="136"/>
      <c r="EEP71" s="136"/>
      <c r="EEQ71" s="136"/>
      <c r="EER71" s="136"/>
      <c r="EES71" s="136"/>
      <c r="EET71" s="136"/>
      <c r="EEU71" s="136"/>
      <c r="EEV71" s="136"/>
      <c r="EEW71" s="136"/>
      <c r="EEX71" s="136"/>
      <c r="EEY71" s="136"/>
      <c r="EEZ71" s="136"/>
      <c r="EFA71" s="136"/>
      <c r="EFB71" s="136"/>
      <c r="EFC71" s="136"/>
      <c r="EFD71" s="136"/>
      <c r="EFE71" s="136"/>
      <c r="EFF71" s="136"/>
      <c r="EFG71" s="136"/>
      <c r="EFH71" s="136"/>
      <c r="EFI71" s="136"/>
      <c r="EFJ71" s="136"/>
      <c r="EFK71" s="136"/>
      <c r="EFL71" s="136"/>
      <c r="EFM71" s="136"/>
      <c r="EFN71" s="136"/>
      <c r="EFO71" s="136"/>
      <c r="EFP71" s="136"/>
      <c r="EFQ71" s="136"/>
      <c r="EFR71" s="136"/>
      <c r="EFS71" s="136"/>
      <c r="EFT71" s="136"/>
      <c r="EFU71" s="136"/>
      <c r="EFV71" s="136"/>
      <c r="EFW71" s="136"/>
      <c r="EFX71" s="136"/>
      <c r="EFY71" s="136"/>
      <c r="EFZ71" s="136"/>
      <c r="EGA71" s="136"/>
      <c r="EGB71" s="136"/>
      <c r="EGC71" s="136"/>
      <c r="EGD71" s="136"/>
      <c r="EGE71" s="136"/>
      <c r="EGF71" s="136"/>
      <c r="EGG71" s="136"/>
      <c r="EGH71" s="136"/>
      <c r="EGI71" s="136"/>
      <c r="EGJ71" s="136"/>
      <c r="EGK71" s="136"/>
      <c r="EGL71" s="136"/>
      <c r="EGM71" s="136"/>
      <c r="EGN71" s="136"/>
      <c r="EGO71" s="136"/>
      <c r="EGP71" s="136"/>
      <c r="EGQ71" s="136"/>
      <c r="EGR71" s="136"/>
      <c r="EGS71" s="136"/>
      <c r="EGT71" s="136"/>
      <c r="EGU71" s="136"/>
      <c r="EGV71" s="136"/>
      <c r="EGW71" s="136"/>
      <c r="EGX71" s="136"/>
      <c r="EGY71" s="136"/>
      <c r="EGZ71" s="136"/>
      <c r="EHA71" s="136"/>
      <c r="EHB71" s="136"/>
      <c r="EHC71" s="136"/>
      <c r="EHD71" s="136"/>
      <c r="EHE71" s="136"/>
      <c r="EHF71" s="136"/>
      <c r="EHG71" s="136"/>
      <c r="EHH71" s="136"/>
      <c r="EHI71" s="136"/>
      <c r="EHJ71" s="136"/>
      <c r="EHK71" s="136"/>
      <c r="EHL71" s="136"/>
      <c r="EHM71" s="136"/>
      <c r="EHN71" s="136"/>
      <c r="EHO71" s="136"/>
      <c r="EHP71" s="136"/>
      <c r="EHQ71" s="136"/>
      <c r="EHR71" s="136"/>
      <c r="EHS71" s="136"/>
      <c r="EHT71" s="136"/>
      <c r="EHU71" s="136"/>
      <c r="EHV71" s="136"/>
      <c r="EHW71" s="136"/>
      <c r="EHX71" s="136"/>
      <c r="EHY71" s="136"/>
      <c r="EHZ71" s="136"/>
      <c r="EIA71" s="136"/>
      <c r="EIB71" s="136"/>
      <c r="EIC71" s="136"/>
      <c r="EID71" s="136"/>
      <c r="EIE71" s="136"/>
      <c r="EIF71" s="136"/>
      <c r="EIG71" s="136"/>
      <c r="EIH71" s="136"/>
      <c r="EII71" s="136"/>
      <c r="EIJ71" s="136"/>
      <c r="EIK71" s="136"/>
      <c r="EIL71" s="136"/>
      <c r="EIM71" s="136"/>
      <c r="EIN71" s="136"/>
      <c r="EIO71" s="136"/>
      <c r="EIP71" s="136"/>
      <c r="EIQ71" s="136"/>
      <c r="EIR71" s="136"/>
      <c r="EIS71" s="136"/>
      <c r="EIT71" s="136"/>
      <c r="EIU71" s="136"/>
      <c r="EIV71" s="136"/>
      <c r="EIW71" s="136"/>
      <c r="EIX71" s="136"/>
      <c r="EIY71" s="136"/>
      <c r="EIZ71" s="136"/>
      <c r="EJA71" s="136"/>
      <c r="EJB71" s="136"/>
      <c r="EJC71" s="136"/>
      <c r="EJD71" s="136"/>
      <c r="EJE71" s="136"/>
      <c r="EJF71" s="136"/>
      <c r="EJG71" s="136"/>
      <c r="EJH71" s="136"/>
      <c r="EJI71" s="136"/>
      <c r="EJJ71" s="136"/>
      <c r="EJK71" s="136"/>
      <c r="EJL71" s="136"/>
      <c r="EJM71" s="136"/>
      <c r="EJN71" s="136"/>
      <c r="EJO71" s="136"/>
      <c r="EJP71" s="136"/>
      <c r="EJQ71" s="136"/>
      <c r="EJR71" s="136"/>
      <c r="EJS71" s="136"/>
      <c r="EJT71" s="136"/>
      <c r="EJU71" s="136"/>
      <c r="EJV71" s="136"/>
      <c r="EJW71" s="136"/>
      <c r="EJX71" s="136"/>
      <c r="EJY71" s="136"/>
      <c r="EJZ71" s="136"/>
      <c r="EKA71" s="136"/>
      <c r="EKB71" s="136"/>
      <c r="EKC71" s="136"/>
      <c r="EKD71" s="136"/>
      <c r="EKE71" s="136"/>
      <c r="EKF71" s="136"/>
      <c r="EKG71" s="136"/>
      <c r="EKH71" s="136"/>
      <c r="EKI71" s="136"/>
      <c r="EKJ71" s="136"/>
      <c r="EKK71" s="136"/>
      <c r="EKL71" s="136"/>
      <c r="EKM71" s="136"/>
      <c r="EKN71" s="136"/>
      <c r="EKO71" s="136"/>
      <c r="EKP71" s="136"/>
      <c r="EKQ71" s="136"/>
      <c r="EKR71" s="136"/>
      <c r="EKS71" s="136"/>
      <c r="EKT71" s="136"/>
      <c r="EKU71" s="136"/>
      <c r="EKV71" s="136"/>
      <c r="EKW71" s="136"/>
      <c r="EKX71" s="136"/>
      <c r="EKY71" s="136"/>
      <c r="EKZ71" s="136"/>
      <c r="ELA71" s="136"/>
      <c r="ELB71" s="136"/>
      <c r="ELC71" s="136"/>
      <c r="ELD71" s="136"/>
      <c r="ELE71" s="136"/>
      <c r="ELF71" s="136"/>
      <c r="ELG71" s="136"/>
      <c r="ELH71" s="136"/>
      <c r="ELI71" s="136"/>
      <c r="ELJ71" s="136"/>
      <c r="ELK71" s="136"/>
      <c r="ELL71" s="136"/>
      <c r="ELM71" s="136"/>
      <c r="ELN71" s="136"/>
      <c r="ELO71" s="136"/>
      <c r="ELP71" s="136"/>
      <c r="ELQ71" s="136"/>
      <c r="ELR71" s="136"/>
      <c r="ELS71" s="136"/>
      <c r="ELT71" s="136"/>
      <c r="ELU71" s="136"/>
      <c r="ELV71" s="136"/>
      <c r="ELW71" s="136"/>
      <c r="ELX71" s="136"/>
      <c r="ELY71" s="136"/>
      <c r="ELZ71" s="136"/>
      <c r="EMA71" s="136"/>
      <c r="EMB71" s="136"/>
      <c r="EMC71" s="136"/>
      <c r="EMD71" s="136"/>
      <c r="EME71" s="136"/>
      <c r="EMF71" s="136"/>
      <c r="EMG71" s="136"/>
      <c r="EMH71" s="136"/>
      <c r="EMI71" s="136"/>
      <c r="EMJ71" s="136"/>
      <c r="EMK71" s="136"/>
      <c r="EML71" s="136"/>
      <c r="EMM71" s="136"/>
      <c r="EMN71" s="136"/>
      <c r="EMO71" s="136"/>
      <c r="EMP71" s="136"/>
      <c r="EMQ71" s="136"/>
      <c r="EMR71" s="136"/>
      <c r="EMS71" s="136"/>
      <c r="EMT71" s="136"/>
      <c r="EMU71" s="136"/>
      <c r="EMV71" s="136"/>
      <c r="EMW71" s="136"/>
      <c r="EMX71" s="136"/>
      <c r="EMY71" s="136"/>
      <c r="EMZ71" s="136"/>
      <c r="ENA71" s="136"/>
      <c r="ENB71" s="136"/>
      <c r="ENC71" s="136"/>
      <c r="END71" s="136"/>
      <c r="ENE71" s="136"/>
      <c r="ENF71" s="136"/>
      <c r="ENG71" s="136"/>
      <c r="ENH71" s="136"/>
      <c r="ENI71" s="136"/>
      <c r="ENJ71" s="136"/>
      <c r="ENK71" s="136"/>
      <c r="ENL71" s="136"/>
      <c r="ENM71" s="136"/>
      <c r="ENN71" s="136"/>
      <c r="ENO71" s="136"/>
      <c r="ENP71" s="136"/>
      <c r="ENQ71" s="136"/>
      <c r="ENR71" s="136"/>
      <c r="ENS71" s="136"/>
      <c r="ENT71" s="136"/>
      <c r="ENU71" s="136"/>
      <c r="ENV71" s="136"/>
      <c r="ENW71" s="136"/>
      <c r="ENX71" s="136"/>
      <c r="ENY71" s="136"/>
      <c r="ENZ71" s="136"/>
      <c r="EOA71" s="136"/>
      <c r="EOB71" s="136"/>
      <c r="EOC71" s="136"/>
      <c r="EOD71" s="136"/>
      <c r="EOE71" s="136"/>
      <c r="EOF71" s="136"/>
      <c r="EOG71" s="136"/>
      <c r="EOH71" s="136"/>
      <c r="EOI71" s="136"/>
      <c r="EOJ71" s="136"/>
      <c r="EOK71" s="136"/>
      <c r="EOL71" s="136"/>
      <c r="EOM71" s="136"/>
      <c r="EON71" s="136"/>
      <c r="EOO71" s="136"/>
      <c r="EOP71" s="136"/>
      <c r="EOQ71" s="136"/>
      <c r="EOR71" s="136"/>
      <c r="EOS71" s="136"/>
      <c r="EOT71" s="136"/>
      <c r="EOU71" s="136"/>
      <c r="EOV71" s="136"/>
      <c r="EOW71" s="136"/>
      <c r="EOX71" s="136"/>
      <c r="EOY71" s="136"/>
      <c r="EOZ71" s="136"/>
      <c r="EPA71" s="136"/>
      <c r="EPB71" s="136"/>
      <c r="EPC71" s="136"/>
      <c r="EPD71" s="136"/>
      <c r="EPE71" s="136"/>
      <c r="EPF71" s="136"/>
      <c r="EPG71" s="136"/>
      <c r="EPH71" s="136"/>
      <c r="EPI71" s="136"/>
      <c r="EPJ71" s="136"/>
      <c r="EPK71" s="136"/>
      <c r="EPL71" s="136"/>
      <c r="EPM71" s="136"/>
      <c r="EPN71" s="136"/>
      <c r="EPO71" s="136"/>
      <c r="EPP71" s="136"/>
      <c r="EPQ71" s="136"/>
      <c r="EPR71" s="136"/>
      <c r="EPS71" s="136"/>
      <c r="EPT71" s="136"/>
      <c r="EPU71" s="136"/>
      <c r="EPV71" s="136"/>
      <c r="EPW71" s="136"/>
      <c r="EPX71" s="136"/>
      <c r="EPY71" s="136"/>
      <c r="EPZ71" s="136"/>
      <c r="EQA71" s="136"/>
      <c r="EQB71" s="136"/>
      <c r="EQC71" s="136"/>
      <c r="EQD71" s="136"/>
      <c r="EQE71" s="136"/>
      <c r="EQF71" s="136"/>
      <c r="EQG71" s="136"/>
      <c r="EQH71" s="136"/>
      <c r="EQI71" s="136"/>
      <c r="EQJ71" s="136"/>
      <c r="EQK71" s="136"/>
      <c r="EQL71" s="136"/>
      <c r="EQM71" s="136"/>
      <c r="EQN71" s="136"/>
      <c r="EQO71" s="136"/>
      <c r="EQP71" s="136"/>
      <c r="EQQ71" s="136"/>
      <c r="EQR71" s="136"/>
      <c r="EQS71" s="136"/>
      <c r="EQT71" s="136"/>
      <c r="EQU71" s="136"/>
      <c r="EQV71" s="136"/>
      <c r="EQW71" s="136"/>
      <c r="EQX71" s="136"/>
      <c r="EQY71" s="136"/>
      <c r="EQZ71" s="136"/>
      <c r="ERA71" s="136"/>
      <c r="ERB71" s="136"/>
      <c r="ERC71" s="136"/>
      <c r="ERD71" s="136"/>
      <c r="ERE71" s="136"/>
      <c r="ERF71" s="136"/>
      <c r="ERG71" s="136"/>
      <c r="ERH71" s="136"/>
      <c r="ERI71" s="136"/>
      <c r="ERJ71" s="136"/>
      <c r="ERK71" s="136"/>
      <c r="ERL71" s="136"/>
      <c r="ERM71" s="136"/>
      <c r="ERN71" s="136"/>
      <c r="ERO71" s="136"/>
      <c r="ERP71" s="136"/>
      <c r="ERQ71" s="136"/>
      <c r="ERR71" s="136"/>
      <c r="ERS71" s="136"/>
      <c r="ERT71" s="136"/>
      <c r="ERU71" s="136"/>
      <c r="ERV71" s="136"/>
      <c r="ERW71" s="136"/>
      <c r="ERX71" s="136"/>
      <c r="ERY71" s="136"/>
      <c r="ERZ71" s="136"/>
      <c r="ESA71" s="136"/>
      <c r="ESB71" s="136"/>
      <c r="ESC71" s="136"/>
      <c r="ESD71" s="136"/>
      <c r="ESE71" s="136"/>
      <c r="ESF71" s="136"/>
      <c r="ESG71" s="136"/>
      <c r="ESH71" s="136"/>
      <c r="ESI71" s="136"/>
      <c r="ESJ71" s="136"/>
      <c r="ESK71" s="136"/>
      <c r="ESL71" s="136"/>
      <c r="ESM71" s="136"/>
      <c r="ESN71" s="136"/>
      <c r="ESO71" s="136"/>
      <c r="ESP71" s="136"/>
      <c r="ESQ71" s="136"/>
      <c r="ESR71" s="136"/>
      <c r="ESS71" s="136"/>
      <c r="EST71" s="136"/>
      <c r="ESU71" s="136"/>
      <c r="ESV71" s="136"/>
      <c r="ESW71" s="136"/>
      <c r="ESX71" s="136"/>
      <c r="ESY71" s="136"/>
      <c r="ESZ71" s="136"/>
      <c r="ETA71" s="136"/>
      <c r="ETB71" s="136"/>
      <c r="ETC71" s="136"/>
      <c r="ETD71" s="136"/>
      <c r="ETE71" s="136"/>
      <c r="ETF71" s="136"/>
      <c r="ETG71" s="136"/>
      <c r="ETH71" s="136"/>
      <c r="ETI71" s="136"/>
      <c r="ETJ71" s="136"/>
      <c r="ETK71" s="136"/>
      <c r="ETL71" s="136"/>
      <c r="ETM71" s="136"/>
      <c r="ETN71" s="136"/>
      <c r="ETO71" s="136"/>
      <c r="ETP71" s="136"/>
      <c r="ETQ71" s="136"/>
      <c r="ETR71" s="136"/>
      <c r="ETS71" s="136"/>
      <c r="ETT71" s="136"/>
      <c r="ETU71" s="136"/>
      <c r="ETV71" s="136"/>
      <c r="ETW71" s="136"/>
      <c r="ETX71" s="136"/>
      <c r="ETY71" s="136"/>
      <c r="ETZ71" s="136"/>
      <c r="EUA71" s="136"/>
      <c r="EUB71" s="136"/>
      <c r="EUC71" s="136"/>
      <c r="EUD71" s="136"/>
      <c r="EUE71" s="136"/>
      <c r="EUF71" s="136"/>
      <c r="EUG71" s="136"/>
      <c r="EUH71" s="136"/>
      <c r="EUI71" s="136"/>
      <c r="EUJ71" s="136"/>
      <c r="EUK71" s="136"/>
      <c r="EUL71" s="136"/>
      <c r="EUM71" s="136"/>
      <c r="EUN71" s="136"/>
      <c r="EUO71" s="136"/>
      <c r="EUP71" s="136"/>
      <c r="EUQ71" s="136"/>
      <c r="EUR71" s="136"/>
      <c r="EUS71" s="136"/>
      <c r="EUT71" s="136"/>
      <c r="EUU71" s="136"/>
      <c r="EUV71" s="136"/>
      <c r="EUW71" s="136"/>
      <c r="EUX71" s="136"/>
      <c r="EUY71" s="136"/>
      <c r="EUZ71" s="136"/>
      <c r="EVA71" s="136"/>
      <c r="EVB71" s="136"/>
      <c r="EVC71" s="136"/>
      <c r="EVD71" s="136"/>
      <c r="EVE71" s="136"/>
      <c r="EVF71" s="136"/>
      <c r="EVG71" s="136"/>
      <c r="EVH71" s="136"/>
      <c r="EVI71" s="136"/>
      <c r="EVJ71" s="136"/>
      <c r="EVK71" s="136"/>
      <c r="EVL71" s="136"/>
      <c r="EVM71" s="136"/>
      <c r="EVN71" s="136"/>
      <c r="EVO71" s="136"/>
      <c r="EVP71" s="136"/>
      <c r="EVQ71" s="136"/>
      <c r="EVR71" s="136"/>
      <c r="EVS71" s="136"/>
      <c r="EVT71" s="136"/>
      <c r="EVU71" s="136"/>
      <c r="EVV71" s="136"/>
      <c r="EVW71" s="136"/>
      <c r="EVX71" s="136"/>
      <c r="EVY71" s="136"/>
      <c r="EVZ71" s="136"/>
      <c r="EWA71" s="136"/>
      <c r="EWB71" s="136"/>
      <c r="EWC71" s="136"/>
      <c r="EWD71" s="136"/>
      <c r="EWE71" s="136"/>
      <c r="EWF71" s="136"/>
      <c r="EWG71" s="136"/>
      <c r="EWH71" s="136"/>
      <c r="EWI71" s="136"/>
      <c r="EWJ71" s="136"/>
      <c r="EWK71" s="136"/>
      <c r="EWL71" s="136"/>
      <c r="EWM71" s="136"/>
      <c r="EWN71" s="136"/>
      <c r="EWO71" s="136"/>
      <c r="EWP71" s="136"/>
      <c r="EWQ71" s="136"/>
      <c r="EWR71" s="136"/>
      <c r="EWS71" s="136"/>
      <c r="EWT71" s="136"/>
      <c r="EWU71" s="136"/>
      <c r="EWV71" s="136"/>
      <c r="EWW71" s="136"/>
      <c r="EWX71" s="136"/>
      <c r="EWY71" s="136"/>
      <c r="EWZ71" s="136"/>
      <c r="EXA71" s="136"/>
      <c r="EXB71" s="136"/>
      <c r="EXC71" s="136"/>
      <c r="EXD71" s="136"/>
      <c r="EXE71" s="136"/>
      <c r="EXF71" s="136"/>
      <c r="EXG71" s="136"/>
      <c r="EXH71" s="136"/>
      <c r="EXI71" s="136"/>
      <c r="EXJ71" s="136"/>
      <c r="EXK71" s="136"/>
      <c r="EXL71" s="136"/>
      <c r="EXM71" s="136"/>
      <c r="EXN71" s="136"/>
      <c r="EXO71" s="136"/>
      <c r="EXP71" s="136"/>
      <c r="EXQ71" s="136"/>
      <c r="EXR71" s="136"/>
      <c r="EXS71" s="136"/>
      <c r="EXT71" s="136"/>
      <c r="EXU71" s="136"/>
      <c r="EXV71" s="136"/>
      <c r="EXW71" s="136"/>
      <c r="EXX71" s="136"/>
      <c r="EXY71" s="136"/>
      <c r="EXZ71" s="136"/>
      <c r="EYA71" s="136"/>
      <c r="EYB71" s="136"/>
      <c r="EYC71" s="136"/>
      <c r="EYD71" s="136"/>
      <c r="EYE71" s="136"/>
      <c r="EYF71" s="136"/>
      <c r="EYG71" s="136"/>
      <c r="EYH71" s="136"/>
      <c r="EYI71" s="136"/>
      <c r="EYJ71" s="136"/>
      <c r="EYK71" s="136"/>
      <c r="EYL71" s="136"/>
      <c r="EYM71" s="136"/>
      <c r="EYN71" s="136"/>
      <c r="EYO71" s="136"/>
      <c r="EYP71" s="136"/>
      <c r="EYQ71" s="136"/>
      <c r="EYR71" s="136"/>
      <c r="EYS71" s="136"/>
      <c r="EYT71" s="136"/>
      <c r="EYU71" s="136"/>
      <c r="EYV71" s="136"/>
      <c r="EYW71" s="136"/>
      <c r="EYX71" s="136"/>
      <c r="EYY71" s="136"/>
      <c r="EYZ71" s="136"/>
      <c r="EZA71" s="136"/>
      <c r="EZB71" s="136"/>
      <c r="EZC71" s="136"/>
      <c r="EZD71" s="136"/>
      <c r="EZE71" s="136"/>
      <c r="EZF71" s="136"/>
      <c r="EZG71" s="136"/>
      <c r="EZH71" s="136"/>
      <c r="EZI71" s="136"/>
      <c r="EZJ71" s="136"/>
      <c r="EZK71" s="136"/>
      <c r="EZL71" s="136"/>
      <c r="EZM71" s="136"/>
      <c r="EZN71" s="136"/>
      <c r="EZO71" s="136"/>
      <c r="EZP71" s="136"/>
      <c r="EZQ71" s="136"/>
      <c r="EZR71" s="136"/>
      <c r="EZS71" s="136"/>
      <c r="EZT71" s="136"/>
      <c r="EZU71" s="136"/>
      <c r="EZV71" s="136"/>
      <c r="EZW71" s="136"/>
      <c r="EZX71" s="136"/>
      <c r="EZY71" s="136"/>
      <c r="EZZ71" s="136"/>
      <c r="FAA71" s="136"/>
      <c r="FAB71" s="136"/>
      <c r="FAC71" s="136"/>
      <c r="FAD71" s="136"/>
      <c r="FAE71" s="136"/>
      <c r="FAF71" s="136"/>
      <c r="FAG71" s="136"/>
      <c r="FAH71" s="136"/>
      <c r="FAI71" s="136"/>
      <c r="FAJ71" s="136"/>
      <c r="FAK71" s="136"/>
      <c r="FAL71" s="136"/>
      <c r="FAM71" s="136"/>
      <c r="FAN71" s="136"/>
      <c r="FAO71" s="136"/>
      <c r="FAP71" s="136"/>
      <c r="FAQ71" s="136"/>
      <c r="FAR71" s="136"/>
      <c r="FAS71" s="136"/>
      <c r="FAT71" s="136"/>
      <c r="FAU71" s="136"/>
      <c r="FAV71" s="136"/>
      <c r="FAW71" s="136"/>
      <c r="FAX71" s="136"/>
      <c r="FAY71" s="136"/>
      <c r="FAZ71" s="136"/>
      <c r="FBA71" s="136"/>
      <c r="FBB71" s="136"/>
      <c r="FBC71" s="136"/>
      <c r="FBD71" s="136"/>
      <c r="FBE71" s="136"/>
      <c r="FBF71" s="136"/>
      <c r="FBG71" s="136"/>
      <c r="FBH71" s="136"/>
      <c r="FBI71" s="136"/>
      <c r="FBJ71" s="136"/>
      <c r="FBK71" s="136"/>
      <c r="FBL71" s="136"/>
      <c r="FBM71" s="136"/>
      <c r="FBN71" s="136"/>
      <c r="FBO71" s="136"/>
      <c r="FBP71" s="136"/>
      <c r="FBQ71" s="136"/>
      <c r="FBR71" s="136"/>
      <c r="FBS71" s="136"/>
      <c r="FBT71" s="136"/>
      <c r="FBU71" s="136"/>
      <c r="FBV71" s="136"/>
      <c r="FBW71" s="136"/>
      <c r="FBX71" s="136"/>
      <c r="FBY71" s="136"/>
      <c r="FBZ71" s="136"/>
      <c r="FCA71" s="136"/>
      <c r="FCB71" s="136"/>
      <c r="FCC71" s="136"/>
      <c r="FCD71" s="136"/>
      <c r="FCE71" s="136"/>
      <c r="FCF71" s="136"/>
      <c r="FCG71" s="136"/>
      <c r="FCH71" s="136"/>
      <c r="FCI71" s="136"/>
      <c r="FCJ71" s="136"/>
      <c r="FCK71" s="136"/>
      <c r="FCL71" s="136"/>
      <c r="FCM71" s="136"/>
      <c r="FCN71" s="136"/>
      <c r="FCO71" s="136"/>
      <c r="FCP71" s="136"/>
      <c r="FCQ71" s="136"/>
      <c r="FCR71" s="136"/>
      <c r="FCS71" s="136"/>
      <c r="FCT71" s="136"/>
      <c r="FCU71" s="136"/>
      <c r="FCV71" s="136"/>
      <c r="FCW71" s="136"/>
      <c r="FCX71" s="136"/>
      <c r="FCY71" s="136"/>
      <c r="FCZ71" s="136"/>
      <c r="FDA71" s="136"/>
      <c r="FDB71" s="136"/>
      <c r="FDC71" s="136"/>
      <c r="FDD71" s="136"/>
      <c r="FDE71" s="136"/>
      <c r="FDF71" s="136"/>
      <c r="FDG71" s="136"/>
      <c r="FDH71" s="136"/>
      <c r="FDI71" s="136"/>
      <c r="FDJ71" s="136"/>
      <c r="FDK71" s="136"/>
      <c r="FDL71" s="136"/>
      <c r="FDM71" s="136"/>
      <c r="FDN71" s="136"/>
      <c r="FDO71" s="136"/>
      <c r="FDP71" s="136"/>
      <c r="FDQ71" s="136"/>
      <c r="FDR71" s="136"/>
      <c r="FDS71" s="136"/>
      <c r="FDT71" s="136"/>
      <c r="FDU71" s="136"/>
      <c r="FDV71" s="136"/>
      <c r="FDW71" s="136"/>
      <c r="FDX71" s="136"/>
      <c r="FDY71" s="136"/>
      <c r="FDZ71" s="136"/>
      <c r="FEA71" s="136"/>
      <c r="FEB71" s="136"/>
      <c r="FEC71" s="136"/>
      <c r="FED71" s="136"/>
      <c r="FEE71" s="136"/>
      <c r="FEF71" s="136"/>
      <c r="FEG71" s="136"/>
      <c r="FEH71" s="136"/>
      <c r="FEI71" s="136"/>
      <c r="FEJ71" s="136"/>
      <c r="FEK71" s="136"/>
      <c r="FEL71" s="136"/>
      <c r="FEM71" s="136"/>
      <c r="FEN71" s="136"/>
      <c r="FEO71" s="136"/>
      <c r="FEP71" s="136"/>
      <c r="FEQ71" s="136"/>
      <c r="FER71" s="136"/>
      <c r="FES71" s="136"/>
      <c r="FET71" s="136"/>
      <c r="FEU71" s="136"/>
      <c r="FEV71" s="136"/>
      <c r="FEW71" s="136"/>
      <c r="FEX71" s="136"/>
      <c r="FEY71" s="136"/>
      <c r="FEZ71" s="136"/>
      <c r="FFA71" s="136"/>
      <c r="FFB71" s="136"/>
      <c r="FFC71" s="136"/>
      <c r="FFD71" s="136"/>
      <c r="FFE71" s="136"/>
      <c r="FFF71" s="136"/>
      <c r="FFG71" s="136"/>
      <c r="FFH71" s="136"/>
      <c r="FFI71" s="136"/>
      <c r="FFJ71" s="136"/>
      <c r="FFK71" s="136"/>
      <c r="FFL71" s="136"/>
      <c r="FFM71" s="136"/>
      <c r="FFN71" s="136"/>
      <c r="FFO71" s="136"/>
      <c r="FFP71" s="136"/>
      <c r="FFQ71" s="136"/>
      <c r="FFR71" s="136"/>
      <c r="FFS71" s="136"/>
      <c r="FFT71" s="136"/>
      <c r="FFU71" s="136"/>
      <c r="FFV71" s="136"/>
      <c r="FFW71" s="136"/>
      <c r="FFX71" s="136"/>
      <c r="FFY71" s="136"/>
      <c r="FFZ71" s="136"/>
      <c r="FGA71" s="136"/>
      <c r="FGB71" s="136"/>
      <c r="FGC71" s="136"/>
      <c r="FGD71" s="136"/>
      <c r="FGE71" s="136"/>
      <c r="FGF71" s="136"/>
      <c r="FGG71" s="136"/>
      <c r="FGH71" s="136"/>
      <c r="FGI71" s="136"/>
      <c r="FGJ71" s="136"/>
      <c r="FGK71" s="136"/>
      <c r="FGL71" s="136"/>
      <c r="FGM71" s="136"/>
      <c r="FGN71" s="136"/>
      <c r="FGO71" s="136"/>
      <c r="FGP71" s="136"/>
      <c r="FGQ71" s="136"/>
      <c r="FGR71" s="136"/>
      <c r="FGS71" s="136"/>
      <c r="FGT71" s="136"/>
      <c r="FGU71" s="136"/>
      <c r="FGV71" s="136"/>
      <c r="FGW71" s="136"/>
      <c r="FGX71" s="136"/>
      <c r="FGY71" s="136"/>
      <c r="FGZ71" s="136"/>
      <c r="FHA71" s="136"/>
      <c r="FHB71" s="136"/>
      <c r="FHC71" s="136"/>
      <c r="FHD71" s="136"/>
      <c r="FHE71" s="136"/>
      <c r="FHF71" s="136"/>
      <c r="FHG71" s="136"/>
      <c r="FHH71" s="136"/>
      <c r="FHI71" s="136"/>
      <c r="FHJ71" s="136"/>
      <c r="FHK71" s="136"/>
      <c r="FHL71" s="136"/>
      <c r="FHM71" s="136"/>
      <c r="FHN71" s="136"/>
      <c r="FHO71" s="136"/>
      <c r="FHP71" s="136"/>
      <c r="FHQ71" s="136"/>
      <c r="FHR71" s="136"/>
      <c r="FHS71" s="136"/>
      <c r="FHT71" s="136"/>
      <c r="FHU71" s="136"/>
      <c r="FHV71" s="136"/>
      <c r="FHW71" s="136"/>
      <c r="FHX71" s="136"/>
      <c r="FHY71" s="136"/>
      <c r="FHZ71" s="136"/>
      <c r="FIA71" s="136"/>
      <c r="FIB71" s="136"/>
      <c r="FIC71" s="136"/>
      <c r="FID71" s="136"/>
      <c r="FIE71" s="136"/>
      <c r="FIF71" s="136"/>
      <c r="FIG71" s="136"/>
      <c r="FIH71" s="136"/>
      <c r="FII71" s="136"/>
      <c r="FIJ71" s="136"/>
      <c r="FIK71" s="136"/>
      <c r="FIL71" s="136"/>
      <c r="FIM71" s="136"/>
      <c r="FIN71" s="136"/>
      <c r="FIO71" s="136"/>
      <c r="FIP71" s="136"/>
      <c r="FIQ71" s="136"/>
      <c r="FIR71" s="136"/>
      <c r="FIS71" s="136"/>
      <c r="FIT71" s="136"/>
      <c r="FIU71" s="136"/>
      <c r="FIV71" s="136"/>
      <c r="FIW71" s="136"/>
      <c r="FIX71" s="136"/>
      <c r="FIY71" s="136"/>
      <c r="FIZ71" s="136"/>
      <c r="FJA71" s="136"/>
      <c r="FJB71" s="136"/>
      <c r="FJC71" s="136"/>
      <c r="FJD71" s="136"/>
      <c r="FJE71" s="136"/>
      <c r="FJF71" s="136"/>
      <c r="FJG71" s="136"/>
      <c r="FJH71" s="136"/>
      <c r="FJI71" s="136"/>
      <c r="FJJ71" s="136"/>
      <c r="FJK71" s="136"/>
      <c r="FJL71" s="136"/>
      <c r="FJM71" s="136"/>
      <c r="FJN71" s="136"/>
      <c r="FJO71" s="136"/>
      <c r="FJP71" s="136"/>
      <c r="FJQ71" s="136"/>
      <c r="FJR71" s="136"/>
      <c r="FJS71" s="136"/>
      <c r="FJT71" s="136"/>
      <c r="FJU71" s="136"/>
      <c r="FJV71" s="136"/>
      <c r="FJW71" s="136"/>
      <c r="FJX71" s="136"/>
      <c r="FJY71" s="136"/>
      <c r="FJZ71" s="136"/>
      <c r="FKA71" s="136"/>
      <c r="FKB71" s="136"/>
      <c r="FKC71" s="136"/>
      <c r="FKD71" s="136"/>
      <c r="FKE71" s="136"/>
      <c r="FKF71" s="136"/>
      <c r="FKG71" s="136"/>
      <c r="FKH71" s="136"/>
      <c r="FKI71" s="136"/>
      <c r="FKJ71" s="136"/>
      <c r="FKK71" s="136"/>
      <c r="FKL71" s="136"/>
      <c r="FKM71" s="136"/>
      <c r="FKN71" s="136"/>
      <c r="FKO71" s="136"/>
      <c r="FKP71" s="136"/>
      <c r="FKQ71" s="136"/>
      <c r="FKR71" s="136"/>
      <c r="FKS71" s="136"/>
      <c r="FKT71" s="136"/>
      <c r="FKU71" s="136"/>
      <c r="FKV71" s="136"/>
      <c r="FKW71" s="136"/>
      <c r="FKX71" s="136"/>
      <c r="FKY71" s="136"/>
      <c r="FKZ71" s="136"/>
      <c r="FLA71" s="136"/>
      <c r="FLB71" s="136"/>
      <c r="FLC71" s="136"/>
      <c r="FLD71" s="136"/>
      <c r="FLE71" s="136"/>
      <c r="FLF71" s="136"/>
      <c r="FLG71" s="136"/>
      <c r="FLH71" s="136"/>
      <c r="FLI71" s="136"/>
      <c r="FLJ71" s="136"/>
      <c r="FLK71" s="136"/>
      <c r="FLL71" s="136"/>
      <c r="FLM71" s="136"/>
      <c r="FLN71" s="136"/>
      <c r="FLO71" s="136"/>
      <c r="FLP71" s="136"/>
      <c r="FLQ71" s="136"/>
      <c r="FLR71" s="136"/>
      <c r="FLS71" s="136"/>
      <c r="FLT71" s="136"/>
      <c r="FLU71" s="136"/>
      <c r="FLV71" s="136"/>
      <c r="FLW71" s="136"/>
      <c r="FLX71" s="136"/>
      <c r="FLY71" s="136"/>
      <c r="FLZ71" s="136"/>
      <c r="FMA71" s="136"/>
      <c r="FMB71" s="136"/>
      <c r="FMC71" s="136"/>
      <c r="FMD71" s="136"/>
      <c r="FME71" s="136"/>
      <c r="FMF71" s="136"/>
      <c r="FMG71" s="136"/>
      <c r="FMH71" s="136"/>
      <c r="FMI71" s="136"/>
      <c r="FMJ71" s="136"/>
      <c r="FMK71" s="136"/>
      <c r="FML71" s="136"/>
      <c r="FMM71" s="136"/>
      <c r="FMN71" s="136"/>
      <c r="FMO71" s="136"/>
      <c r="FMP71" s="136"/>
      <c r="FMQ71" s="136"/>
      <c r="FMR71" s="136"/>
      <c r="FMS71" s="136"/>
      <c r="FMT71" s="136"/>
      <c r="FMU71" s="136"/>
      <c r="FMV71" s="136"/>
      <c r="FMW71" s="136"/>
      <c r="FMX71" s="136"/>
      <c r="FMY71" s="136"/>
      <c r="FMZ71" s="136"/>
      <c r="FNA71" s="136"/>
      <c r="FNB71" s="136"/>
      <c r="FNC71" s="136"/>
      <c r="FND71" s="136"/>
      <c r="FNE71" s="136"/>
      <c r="FNF71" s="136"/>
      <c r="FNG71" s="136"/>
      <c r="FNH71" s="136"/>
      <c r="FNI71" s="136"/>
      <c r="FNJ71" s="136"/>
      <c r="FNK71" s="136"/>
      <c r="FNL71" s="136"/>
      <c r="FNM71" s="136"/>
      <c r="FNN71" s="136"/>
      <c r="FNO71" s="136"/>
      <c r="FNP71" s="136"/>
      <c r="FNQ71" s="136"/>
      <c r="FNR71" s="136"/>
      <c r="FNS71" s="136"/>
      <c r="FNT71" s="136"/>
      <c r="FNU71" s="136"/>
      <c r="FNV71" s="136"/>
      <c r="FNW71" s="136"/>
      <c r="FNX71" s="136"/>
      <c r="FNY71" s="136"/>
      <c r="FNZ71" s="136"/>
      <c r="FOA71" s="136"/>
      <c r="FOB71" s="136"/>
      <c r="FOC71" s="136"/>
      <c r="FOD71" s="136"/>
      <c r="FOE71" s="136"/>
      <c r="FOF71" s="136"/>
      <c r="FOG71" s="136"/>
      <c r="FOH71" s="136"/>
      <c r="FOI71" s="136"/>
      <c r="FOJ71" s="136"/>
      <c r="FOK71" s="136"/>
      <c r="FOL71" s="136"/>
      <c r="FOM71" s="136"/>
      <c r="FON71" s="136"/>
      <c r="FOO71" s="136"/>
      <c r="FOP71" s="136"/>
      <c r="FOQ71" s="136"/>
      <c r="FOR71" s="136"/>
      <c r="FOS71" s="136"/>
      <c r="FOT71" s="136"/>
      <c r="FOU71" s="136"/>
      <c r="FOV71" s="136"/>
      <c r="FOW71" s="136"/>
      <c r="FOX71" s="136"/>
      <c r="FOY71" s="136"/>
      <c r="FOZ71" s="136"/>
      <c r="FPA71" s="136"/>
      <c r="FPB71" s="136"/>
      <c r="FPC71" s="136"/>
      <c r="FPD71" s="136"/>
      <c r="FPE71" s="136"/>
      <c r="FPF71" s="136"/>
      <c r="FPG71" s="136"/>
      <c r="FPH71" s="136"/>
      <c r="FPI71" s="136"/>
      <c r="FPJ71" s="136"/>
      <c r="FPK71" s="136"/>
      <c r="FPL71" s="136"/>
      <c r="FPM71" s="136"/>
      <c r="FPN71" s="136"/>
      <c r="FPO71" s="136"/>
      <c r="FPP71" s="136"/>
      <c r="FPQ71" s="136"/>
      <c r="FPR71" s="136"/>
      <c r="FPS71" s="136"/>
      <c r="FPT71" s="136"/>
      <c r="FPU71" s="136"/>
      <c r="FPV71" s="136"/>
      <c r="FPW71" s="136"/>
      <c r="FPX71" s="136"/>
      <c r="FPY71" s="136"/>
      <c r="FPZ71" s="136"/>
      <c r="FQA71" s="136"/>
      <c r="FQB71" s="136"/>
      <c r="FQC71" s="136"/>
      <c r="FQD71" s="136"/>
      <c r="FQE71" s="136"/>
      <c r="FQF71" s="136"/>
      <c r="FQG71" s="136"/>
      <c r="FQH71" s="136"/>
      <c r="FQI71" s="136"/>
      <c r="FQJ71" s="136"/>
      <c r="FQK71" s="136"/>
      <c r="FQL71" s="136"/>
      <c r="FQM71" s="136"/>
      <c r="FQN71" s="136"/>
      <c r="FQO71" s="136"/>
      <c r="FQP71" s="136"/>
      <c r="FQQ71" s="136"/>
      <c r="FQR71" s="136"/>
      <c r="FQS71" s="136"/>
      <c r="FQT71" s="136"/>
      <c r="FQU71" s="136"/>
      <c r="FQV71" s="136"/>
      <c r="FQW71" s="136"/>
      <c r="FQX71" s="136"/>
      <c r="FQY71" s="136"/>
      <c r="FQZ71" s="136"/>
      <c r="FRA71" s="136"/>
      <c r="FRB71" s="136"/>
      <c r="FRC71" s="136"/>
      <c r="FRD71" s="136"/>
      <c r="FRE71" s="136"/>
      <c r="FRF71" s="136"/>
      <c r="FRG71" s="136"/>
      <c r="FRH71" s="136"/>
      <c r="FRI71" s="136"/>
      <c r="FRJ71" s="136"/>
      <c r="FRK71" s="136"/>
      <c r="FRL71" s="136"/>
      <c r="FRM71" s="136"/>
      <c r="FRN71" s="136"/>
      <c r="FRO71" s="136"/>
      <c r="FRP71" s="136"/>
      <c r="FRQ71" s="136"/>
      <c r="FRR71" s="136"/>
      <c r="FRS71" s="136"/>
      <c r="FRT71" s="136"/>
      <c r="FRU71" s="136"/>
      <c r="FRV71" s="136"/>
      <c r="FRW71" s="136"/>
      <c r="FRX71" s="136"/>
      <c r="FRY71" s="136"/>
      <c r="FRZ71" s="136"/>
      <c r="FSA71" s="136"/>
      <c r="FSB71" s="136"/>
      <c r="FSC71" s="136"/>
      <c r="FSD71" s="136"/>
      <c r="FSE71" s="136"/>
      <c r="FSF71" s="136"/>
      <c r="FSG71" s="136"/>
      <c r="FSH71" s="136"/>
      <c r="FSI71" s="136"/>
      <c r="FSJ71" s="136"/>
      <c r="FSK71" s="136"/>
      <c r="FSL71" s="136"/>
      <c r="FSM71" s="136"/>
      <c r="FSN71" s="136"/>
      <c r="FSO71" s="136"/>
      <c r="FSP71" s="136"/>
      <c r="FSQ71" s="136"/>
      <c r="FSR71" s="136"/>
      <c r="FSS71" s="136"/>
      <c r="FST71" s="136"/>
      <c r="FSU71" s="136"/>
      <c r="FSV71" s="136"/>
      <c r="FSW71" s="136"/>
      <c r="FSX71" s="136"/>
      <c r="FSY71" s="136"/>
      <c r="FSZ71" s="136"/>
      <c r="FTA71" s="136"/>
      <c r="FTB71" s="136"/>
      <c r="FTC71" s="136"/>
      <c r="FTD71" s="136"/>
      <c r="FTE71" s="136"/>
      <c r="FTF71" s="136"/>
      <c r="FTG71" s="136"/>
      <c r="FTH71" s="136"/>
      <c r="FTI71" s="136"/>
      <c r="FTJ71" s="136"/>
      <c r="FTK71" s="136"/>
      <c r="FTL71" s="136"/>
      <c r="FTM71" s="136"/>
      <c r="FTN71" s="136"/>
      <c r="FTO71" s="136"/>
      <c r="FTP71" s="136"/>
      <c r="FTQ71" s="136"/>
      <c r="FTR71" s="136"/>
      <c r="FTS71" s="136"/>
      <c r="FTT71" s="136"/>
      <c r="FTU71" s="136"/>
      <c r="FTV71" s="136"/>
      <c r="FTW71" s="136"/>
      <c r="FTX71" s="136"/>
      <c r="FTY71" s="136"/>
      <c r="FTZ71" s="136"/>
      <c r="FUA71" s="136"/>
      <c r="FUB71" s="136"/>
      <c r="FUC71" s="136"/>
      <c r="FUD71" s="136"/>
      <c r="FUE71" s="136"/>
      <c r="FUF71" s="136"/>
      <c r="FUG71" s="136"/>
      <c r="FUH71" s="136"/>
      <c r="FUI71" s="136"/>
      <c r="FUJ71" s="136"/>
      <c r="FUK71" s="136"/>
      <c r="FUL71" s="136"/>
      <c r="FUM71" s="136"/>
      <c r="FUN71" s="136"/>
      <c r="FUO71" s="136"/>
      <c r="FUP71" s="136"/>
      <c r="FUQ71" s="136"/>
      <c r="FUR71" s="136"/>
      <c r="FUS71" s="136"/>
      <c r="FUT71" s="136"/>
      <c r="FUU71" s="136"/>
      <c r="FUV71" s="136"/>
      <c r="FUW71" s="136"/>
      <c r="FUX71" s="136"/>
      <c r="FUY71" s="136"/>
      <c r="FUZ71" s="136"/>
      <c r="FVA71" s="136"/>
      <c r="FVB71" s="136"/>
      <c r="FVC71" s="136"/>
      <c r="FVD71" s="136"/>
      <c r="FVE71" s="136"/>
      <c r="FVF71" s="136"/>
      <c r="FVG71" s="136"/>
      <c r="FVH71" s="136"/>
      <c r="FVI71" s="136"/>
      <c r="FVJ71" s="136"/>
      <c r="FVK71" s="136"/>
      <c r="FVL71" s="136"/>
      <c r="FVM71" s="136"/>
      <c r="FVN71" s="136"/>
      <c r="FVO71" s="136"/>
      <c r="FVP71" s="136"/>
      <c r="FVQ71" s="136"/>
      <c r="FVR71" s="136"/>
      <c r="FVS71" s="136"/>
      <c r="FVT71" s="136"/>
      <c r="FVU71" s="136"/>
      <c r="FVV71" s="136"/>
      <c r="FVW71" s="136"/>
      <c r="FVX71" s="136"/>
      <c r="FVY71" s="136"/>
      <c r="FVZ71" s="136"/>
      <c r="FWA71" s="136"/>
      <c r="FWB71" s="136"/>
      <c r="FWC71" s="136"/>
      <c r="FWD71" s="136"/>
      <c r="FWE71" s="136"/>
      <c r="FWF71" s="136"/>
      <c r="FWG71" s="136"/>
      <c r="FWH71" s="136"/>
      <c r="FWI71" s="136"/>
      <c r="FWJ71" s="136"/>
      <c r="FWK71" s="136"/>
      <c r="FWL71" s="136"/>
      <c r="FWM71" s="136"/>
      <c r="FWN71" s="136"/>
      <c r="FWO71" s="136"/>
      <c r="FWP71" s="136"/>
      <c r="FWQ71" s="136"/>
      <c r="FWR71" s="136"/>
      <c r="FWS71" s="136"/>
      <c r="FWT71" s="136"/>
      <c r="FWU71" s="136"/>
      <c r="FWV71" s="136"/>
      <c r="FWW71" s="136"/>
      <c r="FWX71" s="136"/>
      <c r="FWY71" s="136"/>
      <c r="FWZ71" s="136"/>
      <c r="FXA71" s="136"/>
      <c r="FXB71" s="136"/>
      <c r="FXC71" s="136"/>
      <c r="FXD71" s="136"/>
      <c r="FXE71" s="136"/>
      <c r="FXF71" s="136"/>
      <c r="FXG71" s="136"/>
      <c r="FXH71" s="136"/>
      <c r="FXI71" s="136"/>
      <c r="FXJ71" s="136"/>
      <c r="FXK71" s="136"/>
      <c r="FXL71" s="136"/>
      <c r="FXM71" s="136"/>
      <c r="FXN71" s="136"/>
      <c r="FXO71" s="136"/>
      <c r="FXP71" s="136"/>
      <c r="FXQ71" s="136"/>
      <c r="FXR71" s="136"/>
      <c r="FXS71" s="136"/>
      <c r="FXT71" s="136"/>
      <c r="FXU71" s="136"/>
      <c r="FXV71" s="136"/>
      <c r="FXW71" s="136"/>
      <c r="FXX71" s="136"/>
      <c r="FXY71" s="136"/>
      <c r="FXZ71" s="136"/>
      <c r="FYA71" s="136"/>
      <c r="FYB71" s="136"/>
      <c r="FYC71" s="136"/>
      <c r="FYD71" s="136"/>
      <c r="FYE71" s="136"/>
      <c r="FYF71" s="136"/>
      <c r="FYG71" s="136"/>
      <c r="FYH71" s="136"/>
      <c r="FYI71" s="136"/>
      <c r="FYJ71" s="136"/>
      <c r="FYK71" s="136"/>
      <c r="FYL71" s="136"/>
      <c r="FYM71" s="136"/>
      <c r="FYN71" s="136"/>
      <c r="FYO71" s="136"/>
      <c r="FYP71" s="136"/>
      <c r="FYQ71" s="136"/>
      <c r="FYR71" s="136"/>
      <c r="FYS71" s="136"/>
      <c r="FYT71" s="136"/>
      <c r="FYU71" s="136"/>
      <c r="FYV71" s="136"/>
      <c r="FYW71" s="136"/>
      <c r="FYX71" s="136"/>
      <c r="FYY71" s="136"/>
      <c r="FYZ71" s="136"/>
      <c r="FZA71" s="136"/>
      <c r="FZB71" s="136"/>
      <c r="FZC71" s="136"/>
      <c r="FZD71" s="136"/>
      <c r="FZE71" s="136"/>
      <c r="FZF71" s="136"/>
      <c r="FZG71" s="136"/>
      <c r="FZH71" s="136"/>
      <c r="FZI71" s="136"/>
      <c r="FZJ71" s="136"/>
      <c r="FZK71" s="136"/>
      <c r="FZL71" s="136"/>
      <c r="FZM71" s="136"/>
      <c r="FZN71" s="136"/>
      <c r="FZO71" s="136"/>
      <c r="FZP71" s="136"/>
      <c r="FZQ71" s="136"/>
      <c r="FZR71" s="136"/>
      <c r="FZS71" s="136"/>
      <c r="FZT71" s="136"/>
      <c r="FZU71" s="136"/>
      <c r="FZV71" s="136"/>
      <c r="FZW71" s="136"/>
      <c r="FZX71" s="136"/>
      <c r="FZY71" s="136"/>
      <c r="FZZ71" s="136"/>
      <c r="GAA71" s="136"/>
      <c r="GAB71" s="136"/>
      <c r="GAC71" s="136"/>
      <c r="GAD71" s="136"/>
      <c r="GAE71" s="136"/>
      <c r="GAF71" s="136"/>
      <c r="GAG71" s="136"/>
      <c r="GAH71" s="136"/>
      <c r="GAI71" s="136"/>
      <c r="GAJ71" s="136"/>
      <c r="GAK71" s="136"/>
      <c r="GAL71" s="136"/>
      <c r="GAM71" s="136"/>
      <c r="GAN71" s="136"/>
      <c r="GAO71" s="136"/>
      <c r="GAP71" s="136"/>
      <c r="GAQ71" s="136"/>
      <c r="GAR71" s="136"/>
      <c r="GAS71" s="136"/>
      <c r="GAT71" s="136"/>
      <c r="GAU71" s="136"/>
      <c r="GAV71" s="136"/>
      <c r="GAW71" s="136"/>
      <c r="GAX71" s="136"/>
      <c r="GAY71" s="136"/>
      <c r="GAZ71" s="136"/>
      <c r="GBA71" s="136"/>
      <c r="GBB71" s="136"/>
      <c r="GBC71" s="136"/>
      <c r="GBD71" s="136"/>
      <c r="GBE71" s="136"/>
      <c r="GBF71" s="136"/>
      <c r="GBG71" s="136"/>
      <c r="GBH71" s="136"/>
      <c r="GBI71" s="136"/>
      <c r="GBJ71" s="136"/>
      <c r="GBK71" s="136"/>
      <c r="GBL71" s="136"/>
      <c r="GBM71" s="136"/>
      <c r="GBN71" s="136"/>
      <c r="GBO71" s="136"/>
      <c r="GBP71" s="136"/>
      <c r="GBQ71" s="136"/>
      <c r="GBR71" s="136"/>
      <c r="GBS71" s="136"/>
      <c r="GBT71" s="136"/>
      <c r="GBU71" s="136"/>
      <c r="GBV71" s="136"/>
      <c r="GBW71" s="136"/>
      <c r="GBX71" s="136"/>
      <c r="GBY71" s="136"/>
      <c r="GBZ71" s="136"/>
      <c r="GCA71" s="136"/>
      <c r="GCB71" s="136"/>
      <c r="GCC71" s="136"/>
      <c r="GCD71" s="136"/>
      <c r="GCE71" s="136"/>
      <c r="GCF71" s="136"/>
      <c r="GCG71" s="136"/>
      <c r="GCH71" s="136"/>
      <c r="GCI71" s="136"/>
      <c r="GCJ71" s="136"/>
      <c r="GCK71" s="136"/>
      <c r="GCL71" s="136"/>
      <c r="GCM71" s="136"/>
      <c r="GCN71" s="136"/>
      <c r="GCO71" s="136"/>
      <c r="GCP71" s="136"/>
      <c r="GCQ71" s="136"/>
      <c r="GCR71" s="136"/>
      <c r="GCS71" s="136"/>
      <c r="GCT71" s="136"/>
      <c r="GCU71" s="136"/>
      <c r="GCV71" s="136"/>
      <c r="GCW71" s="136"/>
      <c r="GCX71" s="136"/>
      <c r="GCY71" s="136"/>
      <c r="GCZ71" s="136"/>
      <c r="GDA71" s="136"/>
      <c r="GDB71" s="136"/>
      <c r="GDC71" s="136"/>
      <c r="GDD71" s="136"/>
      <c r="GDE71" s="136"/>
      <c r="GDF71" s="136"/>
      <c r="GDG71" s="136"/>
      <c r="GDH71" s="136"/>
      <c r="GDI71" s="136"/>
      <c r="GDJ71" s="136"/>
      <c r="GDK71" s="136"/>
      <c r="GDL71" s="136"/>
      <c r="GDM71" s="136"/>
      <c r="GDN71" s="136"/>
      <c r="GDO71" s="136"/>
      <c r="GDP71" s="136"/>
      <c r="GDQ71" s="136"/>
      <c r="GDR71" s="136"/>
      <c r="GDS71" s="136"/>
      <c r="GDT71" s="136"/>
      <c r="GDU71" s="136"/>
      <c r="GDV71" s="136"/>
      <c r="GDW71" s="136"/>
      <c r="GDX71" s="136"/>
      <c r="GDY71" s="136"/>
      <c r="GDZ71" s="136"/>
      <c r="GEA71" s="136"/>
      <c r="GEB71" s="136"/>
      <c r="GEC71" s="136"/>
      <c r="GED71" s="136"/>
      <c r="GEE71" s="136"/>
      <c r="GEF71" s="136"/>
      <c r="GEG71" s="136"/>
      <c r="GEH71" s="136"/>
      <c r="GEI71" s="136"/>
      <c r="GEJ71" s="136"/>
      <c r="GEK71" s="136"/>
      <c r="GEL71" s="136"/>
      <c r="GEM71" s="136"/>
      <c r="GEN71" s="136"/>
      <c r="GEO71" s="136"/>
      <c r="GEP71" s="136"/>
      <c r="GEQ71" s="136"/>
      <c r="GER71" s="136"/>
      <c r="GES71" s="136"/>
      <c r="GET71" s="136"/>
      <c r="GEU71" s="136"/>
      <c r="GEV71" s="136"/>
      <c r="GEW71" s="136"/>
      <c r="GEX71" s="136"/>
      <c r="GEY71" s="136"/>
      <c r="GEZ71" s="136"/>
      <c r="GFA71" s="136"/>
      <c r="GFB71" s="136"/>
      <c r="GFC71" s="136"/>
      <c r="GFD71" s="136"/>
      <c r="GFE71" s="136"/>
      <c r="GFF71" s="136"/>
      <c r="GFG71" s="136"/>
      <c r="GFH71" s="136"/>
      <c r="GFI71" s="136"/>
      <c r="GFJ71" s="136"/>
      <c r="GFK71" s="136"/>
      <c r="GFL71" s="136"/>
      <c r="GFM71" s="136"/>
      <c r="GFN71" s="136"/>
      <c r="GFO71" s="136"/>
      <c r="GFP71" s="136"/>
      <c r="GFQ71" s="136"/>
      <c r="GFR71" s="136"/>
      <c r="GFS71" s="136"/>
      <c r="GFT71" s="136"/>
      <c r="GFU71" s="136"/>
      <c r="GFV71" s="136"/>
      <c r="GFW71" s="136"/>
      <c r="GFX71" s="136"/>
      <c r="GFY71" s="136"/>
      <c r="GFZ71" s="136"/>
      <c r="GGA71" s="136"/>
      <c r="GGB71" s="136"/>
      <c r="GGC71" s="136"/>
      <c r="GGD71" s="136"/>
      <c r="GGE71" s="136"/>
      <c r="GGF71" s="136"/>
      <c r="GGG71" s="136"/>
      <c r="GGH71" s="136"/>
      <c r="GGI71" s="136"/>
      <c r="GGJ71" s="136"/>
      <c r="GGK71" s="136"/>
      <c r="GGL71" s="136"/>
      <c r="GGM71" s="136"/>
      <c r="GGN71" s="136"/>
      <c r="GGO71" s="136"/>
      <c r="GGP71" s="136"/>
      <c r="GGQ71" s="136"/>
      <c r="GGR71" s="136"/>
      <c r="GGS71" s="136"/>
      <c r="GGT71" s="136"/>
      <c r="GGU71" s="136"/>
      <c r="GGV71" s="136"/>
      <c r="GGW71" s="136"/>
      <c r="GGX71" s="136"/>
      <c r="GGY71" s="136"/>
      <c r="GGZ71" s="136"/>
      <c r="GHA71" s="136"/>
      <c r="GHB71" s="136"/>
      <c r="GHC71" s="136"/>
      <c r="GHD71" s="136"/>
      <c r="GHE71" s="136"/>
      <c r="GHF71" s="136"/>
      <c r="GHG71" s="136"/>
      <c r="GHH71" s="136"/>
      <c r="GHI71" s="136"/>
      <c r="GHJ71" s="136"/>
      <c r="GHK71" s="136"/>
      <c r="GHL71" s="136"/>
      <c r="GHM71" s="136"/>
      <c r="GHN71" s="136"/>
      <c r="GHO71" s="136"/>
      <c r="GHP71" s="136"/>
      <c r="GHQ71" s="136"/>
      <c r="GHR71" s="136"/>
      <c r="GHS71" s="136"/>
      <c r="GHT71" s="136"/>
      <c r="GHU71" s="136"/>
      <c r="GHV71" s="136"/>
      <c r="GHW71" s="136"/>
      <c r="GHX71" s="136"/>
      <c r="GHY71" s="136"/>
      <c r="GHZ71" s="136"/>
      <c r="GIA71" s="136"/>
      <c r="GIB71" s="136"/>
      <c r="GIC71" s="136"/>
      <c r="GID71" s="136"/>
      <c r="GIE71" s="136"/>
      <c r="GIF71" s="136"/>
      <c r="GIG71" s="136"/>
      <c r="GIH71" s="136"/>
      <c r="GII71" s="136"/>
      <c r="GIJ71" s="136"/>
      <c r="GIK71" s="136"/>
      <c r="GIL71" s="136"/>
      <c r="GIM71" s="136"/>
      <c r="GIN71" s="136"/>
      <c r="GIO71" s="136"/>
      <c r="GIP71" s="136"/>
      <c r="GIQ71" s="136"/>
      <c r="GIR71" s="136"/>
      <c r="GIS71" s="136"/>
      <c r="GIT71" s="136"/>
      <c r="GIU71" s="136"/>
      <c r="GIV71" s="136"/>
      <c r="GIW71" s="136"/>
      <c r="GIX71" s="136"/>
      <c r="GIY71" s="136"/>
      <c r="GIZ71" s="136"/>
      <c r="GJA71" s="136"/>
      <c r="GJB71" s="136"/>
      <c r="GJC71" s="136"/>
      <c r="GJD71" s="136"/>
      <c r="GJE71" s="136"/>
      <c r="GJF71" s="136"/>
      <c r="GJG71" s="136"/>
      <c r="GJH71" s="136"/>
      <c r="GJI71" s="136"/>
      <c r="GJJ71" s="136"/>
      <c r="GJK71" s="136"/>
      <c r="GJL71" s="136"/>
      <c r="GJM71" s="136"/>
      <c r="GJN71" s="136"/>
      <c r="GJO71" s="136"/>
      <c r="GJP71" s="136"/>
      <c r="GJQ71" s="136"/>
      <c r="GJR71" s="136"/>
      <c r="GJS71" s="136"/>
      <c r="GJT71" s="136"/>
      <c r="GJU71" s="136"/>
      <c r="GJV71" s="136"/>
      <c r="GJW71" s="136"/>
      <c r="GJX71" s="136"/>
      <c r="GJY71" s="136"/>
      <c r="GJZ71" s="136"/>
      <c r="GKA71" s="136"/>
      <c r="GKB71" s="136"/>
      <c r="GKC71" s="136"/>
      <c r="GKD71" s="136"/>
      <c r="GKE71" s="136"/>
      <c r="GKF71" s="136"/>
      <c r="GKG71" s="136"/>
      <c r="GKH71" s="136"/>
      <c r="GKI71" s="136"/>
      <c r="GKJ71" s="136"/>
      <c r="GKK71" s="136"/>
      <c r="GKL71" s="136"/>
      <c r="GKM71" s="136"/>
      <c r="GKN71" s="136"/>
      <c r="GKO71" s="136"/>
      <c r="GKP71" s="136"/>
      <c r="GKQ71" s="136"/>
      <c r="GKR71" s="136"/>
      <c r="GKS71" s="136"/>
      <c r="GKT71" s="136"/>
      <c r="GKU71" s="136"/>
      <c r="GKV71" s="136"/>
      <c r="GKW71" s="136"/>
      <c r="GKX71" s="136"/>
      <c r="GKY71" s="136"/>
      <c r="GKZ71" s="136"/>
      <c r="GLA71" s="136"/>
      <c r="GLB71" s="136"/>
      <c r="GLC71" s="136"/>
      <c r="GLD71" s="136"/>
      <c r="GLE71" s="136"/>
      <c r="GLF71" s="136"/>
      <c r="GLG71" s="136"/>
      <c r="GLH71" s="136"/>
      <c r="GLI71" s="136"/>
      <c r="GLJ71" s="136"/>
      <c r="GLK71" s="136"/>
      <c r="GLL71" s="136"/>
      <c r="GLM71" s="136"/>
      <c r="GLN71" s="136"/>
      <c r="GLO71" s="136"/>
      <c r="GLP71" s="136"/>
      <c r="GLQ71" s="136"/>
      <c r="GLR71" s="136"/>
      <c r="GLS71" s="136"/>
      <c r="GLT71" s="136"/>
      <c r="GLU71" s="136"/>
      <c r="GLV71" s="136"/>
      <c r="GLW71" s="136"/>
      <c r="GLX71" s="136"/>
      <c r="GLY71" s="136"/>
      <c r="GLZ71" s="136"/>
      <c r="GMA71" s="136"/>
      <c r="GMB71" s="136"/>
      <c r="GMC71" s="136"/>
      <c r="GMD71" s="136"/>
      <c r="GME71" s="136"/>
      <c r="GMF71" s="136"/>
      <c r="GMG71" s="136"/>
      <c r="GMH71" s="136"/>
      <c r="GMI71" s="136"/>
      <c r="GMJ71" s="136"/>
      <c r="GMK71" s="136"/>
      <c r="GML71" s="136"/>
      <c r="GMM71" s="136"/>
      <c r="GMN71" s="136"/>
      <c r="GMO71" s="136"/>
      <c r="GMP71" s="136"/>
      <c r="GMQ71" s="136"/>
      <c r="GMR71" s="136"/>
      <c r="GMS71" s="136"/>
      <c r="GMT71" s="136"/>
      <c r="GMU71" s="136"/>
      <c r="GMV71" s="136"/>
      <c r="GMW71" s="136"/>
      <c r="GMX71" s="136"/>
      <c r="GMY71" s="136"/>
      <c r="GMZ71" s="136"/>
      <c r="GNA71" s="136"/>
      <c r="GNB71" s="136"/>
      <c r="GNC71" s="136"/>
      <c r="GND71" s="136"/>
      <c r="GNE71" s="136"/>
      <c r="GNF71" s="136"/>
      <c r="GNG71" s="136"/>
      <c r="GNH71" s="136"/>
      <c r="GNI71" s="136"/>
      <c r="GNJ71" s="136"/>
      <c r="GNK71" s="136"/>
      <c r="GNL71" s="136"/>
      <c r="GNM71" s="136"/>
      <c r="GNN71" s="136"/>
      <c r="GNO71" s="136"/>
      <c r="GNP71" s="136"/>
      <c r="GNQ71" s="136"/>
      <c r="GNR71" s="136"/>
      <c r="GNS71" s="136"/>
      <c r="GNT71" s="136"/>
      <c r="GNU71" s="136"/>
      <c r="GNV71" s="136"/>
      <c r="GNW71" s="136"/>
      <c r="GNX71" s="136"/>
      <c r="GNY71" s="136"/>
      <c r="GNZ71" s="136"/>
      <c r="GOA71" s="136"/>
      <c r="GOB71" s="136"/>
      <c r="GOC71" s="136"/>
      <c r="GOD71" s="136"/>
      <c r="GOE71" s="136"/>
      <c r="GOF71" s="136"/>
      <c r="GOG71" s="136"/>
      <c r="GOH71" s="136"/>
      <c r="GOI71" s="136"/>
      <c r="GOJ71" s="136"/>
      <c r="GOK71" s="136"/>
      <c r="GOL71" s="136"/>
      <c r="GOM71" s="136"/>
      <c r="GON71" s="136"/>
      <c r="GOO71" s="136"/>
      <c r="GOP71" s="136"/>
      <c r="GOQ71" s="136"/>
      <c r="GOR71" s="136"/>
      <c r="GOS71" s="136"/>
      <c r="GOT71" s="136"/>
      <c r="GOU71" s="136"/>
      <c r="GOV71" s="136"/>
      <c r="GOW71" s="136"/>
      <c r="GOX71" s="136"/>
      <c r="GOY71" s="136"/>
      <c r="GOZ71" s="136"/>
      <c r="GPA71" s="136"/>
      <c r="GPB71" s="136"/>
      <c r="GPC71" s="136"/>
      <c r="GPD71" s="136"/>
      <c r="GPE71" s="136"/>
      <c r="GPF71" s="136"/>
      <c r="GPG71" s="136"/>
      <c r="GPH71" s="136"/>
      <c r="GPI71" s="136"/>
      <c r="GPJ71" s="136"/>
      <c r="GPK71" s="136"/>
      <c r="GPL71" s="136"/>
      <c r="GPM71" s="136"/>
      <c r="GPN71" s="136"/>
      <c r="GPO71" s="136"/>
      <c r="GPP71" s="136"/>
      <c r="GPQ71" s="136"/>
      <c r="GPR71" s="136"/>
      <c r="GPS71" s="136"/>
      <c r="GPT71" s="136"/>
      <c r="GPU71" s="136"/>
      <c r="GPV71" s="136"/>
      <c r="GPW71" s="136"/>
      <c r="GPX71" s="136"/>
      <c r="GPY71" s="136"/>
      <c r="GPZ71" s="136"/>
      <c r="GQA71" s="136"/>
      <c r="GQB71" s="136"/>
      <c r="GQC71" s="136"/>
      <c r="GQD71" s="136"/>
      <c r="GQE71" s="136"/>
      <c r="GQF71" s="136"/>
      <c r="GQG71" s="136"/>
      <c r="GQH71" s="136"/>
      <c r="GQI71" s="136"/>
      <c r="GQJ71" s="136"/>
      <c r="GQK71" s="136"/>
      <c r="GQL71" s="136"/>
      <c r="GQM71" s="136"/>
      <c r="GQN71" s="136"/>
      <c r="GQO71" s="136"/>
      <c r="GQP71" s="136"/>
      <c r="GQQ71" s="136"/>
      <c r="GQR71" s="136"/>
      <c r="GQS71" s="136"/>
      <c r="GQT71" s="136"/>
      <c r="GQU71" s="136"/>
      <c r="GQV71" s="136"/>
      <c r="GQW71" s="136"/>
      <c r="GQX71" s="136"/>
      <c r="GQY71" s="136"/>
      <c r="GQZ71" s="136"/>
      <c r="GRA71" s="136"/>
      <c r="GRB71" s="136"/>
      <c r="GRC71" s="136"/>
      <c r="GRD71" s="136"/>
      <c r="GRE71" s="136"/>
      <c r="GRF71" s="136"/>
      <c r="GRG71" s="136"/>
      <c r="GRH71" s="136"/>
      <c r="GRI71" s="136"/>
      <c r="GRJ71" s="136"/>
      <c r="GRK71" s="136"/>
      <c r="GRL71" s="136"/>
      <c r="GRM71" s="136"/>
      <c r="GRN71" s="136"/>
      <c r="GRO71" s="136"/>
      <c r="GRP71" s="136"/>
      <c r="GRQ71" s="136"/>
      <c r="GRR71" s="136"/>
      <c r="GRS71" s="136"/>
      <c r="GRT71" s="136"/>
      <c r="GRU71" s="136"/>
      <c r="GRV71" s="136"/>
      <c r="GRW71" s="136"/>
      <c r="GRX71" s="136"/>
      <c r="GRY71" s="136"/>
      <c r="GRZ71" s="136"/>
      <c r="GSA71" s="136"/>
      <c r="GSB71" s="136"/>
      <c r="GSC71" s="136"/>
      <c r="GSD71" s="136"/>
      <c r="GSE71" s="136"/>
      <c r="GSF71" s="136"/>
      <c r="GSG71" s="136"/>
      <c r="GSH71" s="136"/>
      <c r="GSI71" s="136"/>
      <c r="GSJ71" s="136"/>
      <c r="GSK71" s="136"/>
      <c r="GSL71" s="136"/>
      <c r="GSM71" s="136"/>
      <c r="GSN71" s="136"/>
      <c r="GSO71" s="136"/>
      <c r="GSP71" s="136"/>
      <c r="GSQ71" s="136"/>
      <c r="GSR71" s="136"/>
      <c r="GSS71" s="136"/>
      <c r="GST71" s="136"/>
      <c r="GSU71" s="136"/>
      <c r="GSV71" s="136"/>
      <c r="GSW71" s="136"/>
      <c r="GSX71" s="136"/>
      <c r="GSY71" s="136"/>
      <c r="GSZ71" s="136"/>
      <c r="GTA71" s="136"/>
      <c r="GTB71" s="136"/>
      <c r="GTC71" s="136"/>
      <c r="GTD71" s="136"/>
      <c r="GTE71" s="136"/>
      <c r="GTF71" s="136"/>
      <c r="GTG71" s="136"/>
      <c r="GTH71" s="136"/>
      <c r="GTI71" s="136"/>
      <c r="GTJ71" s="136"/>
      <c r="GTK71" s="136"/>
      <c r="GTL71" s="136"/>
      <c r="GTM71" s="136"/>
      <c r="GTN71" s="136"/>
      <c r="GTO71" s="136"/>
      <c r="GTP71" s="136"/>
      <c r="GTQ71" s="136"/>
      <c r="GTR71" s="136"/>
      <c r="GTS71" s="136"/>
      <c r="GTT71" s="136"/>
      <c r="GTU71" s="136"/>
      <c r="GTV71" s="136"/>
      <c r="GTW71" s="136"/>
      <c r="GTX71" s="136"/>
      <c r="GTY71" s="136"/>
      <c r="GTZ71" s="136"/>
      <c r="GUA71" s="136"/>
      <c r="GUB71" s="136"/>
      <c r="GUC71" s="136"/>
      <c r="GUD71" s="136"/>
      <c r="GUE71" s="136"/>
      <c r="GUF71" s="136"/>
      <c r="GUG71" s="136"/>
      <c r="GUH71" s="136"/>
      <c r="GUI71" s="136"/>
      <c r="GUJ71" s="136"/>
      <c r="GUK71" s="136"/>
      <c r="GUL71" s="136"/>
      <c r="GUM71" s="136"/>
      <c r="GUN71" s="136"/>
      <c r="GUO71" s="136"/>
      <c r="GUP71" s="136"/>
      <c r="GUQ71" s="136"/>
      <c r="GUR71" s="136"/>
      <c r="GUS71" s="136"/>
      <c r="GUT71" s="136"/>
      <c r="GUU71" s="136"/>
      <c r="GUV71" s="136"/>
      <c r="GUW71" s="136"/>
      <c r="GUX71" s="136"/>
      <c r="GUY71" s="136"/>
      <c r="GUZ71" s="136"/>
      <c r="GVA71" s="136"/>
      <c r="GVB71" s="136"/>
      <c r="GVC71" s="136"/>
      <c r="GVD71" s="136"/>
      <c r="GVE71" s="136"/>
      <c r="GVF71" s="136"/>
      <c r="GVG71" s="136"/>
      <c r="GVH71" s="136"/>
      <c r="GVI71" s="136"/>
      <c r="GVJ71" s="136"/>
      <c r="GVK71" s="136"/>
      <c r="GVL71" s="136"/>
      <c r="GVM71" s="136"/>
      <c r="GVN71" s="136"/>
      <c r="GVO71" s="136"/>
      <c r="GVP71" s="136"/>
      <c r="GVQ71" s="136"/>
      <c r="GVR71" s="136"/>
      <c r="GVS71" s="136"/>
      <c r="GVT71" s="136"/>
      <c r="GVU71" s="136"/>
      <c r="GVV71" s="136"/>
      <c r="GVW71" s="136"/>
      <c r="GVX71" s="136"/>
      <c r="GVY71" s="136"/>
      <c r="GVZ71" s="136"/>
      <c r="GWA71" s="136"/>
      <c r="GWB71" s="136"/>
      <c r="GWC71" s="136"/>
      <c r="GWD71" s="136"/>
      <c r="GWE71" s="136"/>
      <c r="GWF71" s="136"/>
      <c r="GWG71" s="136"/>
      <c r="GWH71" s="136"/>
      <c r="GWI71" s="136"/>
      <c r="GWJ71" s="136"/>
      <c r="GWK71" s="136"/>
      <c r="GWL71" s="136"/>
      <c r="GWM71" s="136"/>
      <c r="GWN71" s="136"/>
      <c r="GWO71" s="136"/>
      <c r="GWP71" s="136"/>
      <c r="GWQ71" s="136"/>
      <c r="GWR71" s="136"/>
      <c r="GWS71" s="136"/>
      <c r="GWT71" s="136"/>
      <c r="GWU71" s="136"/>
      <c r="GWV71" s="136"/>
      <c r="GWW71" s="136"/>
      <c r="GWX71" s="136"/>
      <c r="GWY71" s="136"/>
      <c r="GWZ71" s="136"/>
      <c r="GXA71" s="136"/>
      <c r="GXB71" s="136"/>
      <c r="GXC71" s="136"/>
      <c r="GXD71" s="136"/>
      <c r="GXE71" s="136"/>
      <c r="GXF71" s="136"/>
      <c r="GXG71" s="136"/>
      <c r="GXH71" s="136"/>
      <c r="GXI71" s="136"/>
      <c r="GXJ71" s="136"/>
      <c r="GXK71" s="136"/>
      <c r="GXL71" s="136"/>
      <c r="GXM71" s="136"/>
      <c r="GXN71" s="136"/>
      <c r="GXO71" s="136"/>
      <c r="GXP71" s="136"/>
      <c r="GXQ71" s="136"/>
      <c r="GXR71" s="136"/>
      <c r="GXS71" s="136"/>
      <c r="GXT71" s="136"/>
      <c r="GXU71" s="136"/>
      <c r="GXV71" s="136"/>
      <c r="GXW71" s="136"/>
      <c r="GXX71" s="136"/>
      <c r="GXY71" s="136"/>
      <c r="GXZ71" s="136"/>
      <c r="GYA71" s="136"/>
      <c r="GYB71" s="136"/>
      <c r="GYC71" s="136"/>
      <c r="GYD71" s="136"/>
      <c r="GYE71" s="136"/>
      <c r="GYF71" s="136"/>
      <c r="GYG71" s="136"/>
      <c r="GYH71" s="136"/>
      <c r="GYI71" s="136"/>
      <c r="GYJ71" s="136"/>
      <c r="GYK71" s="136"/>
      <c r="GYL71" s="136"/>
      <c r="GYM71" s="136"/>
      <c r="GYN71" s="136"/>
      <c r="GYO71" s="136"/>
      <c r="GYP71" s="136"/>
      <c r="GYQ71" s="136"/>
      <c r="GYR71" s="136"/>
      <c r="GYS71" s="136"/>
      <c r="GYT71" s="136"/>
      <c r="GYU71" s="136"/>
      <c r="GYV71" s="136"/>
      <c r="GYW71" s="136"/>
      <c r="GYX71" s="136"/>
      <c r="GYY71" s="136"/>
      <c r="GYZ71" s="136"/>
      <c r="GZA71" s="136"/>
      <c r="GZB71" s="136"/>
      <c r="GZC71" s="136"/>
      <c r="GZD71" s="136"/>
      <c r="GZE71" s="136"/>
      <c r="GZF71" s="136"/>
      <c r="GZG71" s="136"/>
      <c r="GZH71" s="136"/>
      <c r="GZI71" s="136"/>
      <c r="GZJ71" s="136"/>
      <c r="GZK71" s="136"/>
      <c r="GZL71" s="136"/>
      <c r="GZM71" s="136"/>
      <c r="GZN71" s="136"/>
      <c r="GZO71" s="136"/>
      <c r="GZP71" s="136"/>
      <c r="GZQ71" s="136"/>
      <c r="GZR71" s="136"/>
      <c r="GZS71" s="136"/>
      <c r="GZT71" s="136"/>
      <c r="GZU71" s="136"/>
      <c r="GZV71" s="136"/>
      <c r="GZW71" s="136"/>
      <c r="GZX71" s="136"/>
      <c r="GZY71" s="136"/>
      <c r="GZZ71" s="136"/>
      <c r="HAA71" s="136"/>
      <c r="HAB71" s="136"/>
      <c r="HAC71" s="136"/>
      <c r="HAD71" s="136"/>
      <c r="HAE71" s="136"/>
      <c r="HAF71" s="136"/>
      <c r="HAG71" s="136"/>
      <c r="HAH71" s="136"/>
      <c r="HAI71" s="136"/>
      <c r="HAJ71" s="136"/>
      <c r="HAK71" s="136"/>
      <c r="HAL71" s="136"/>
      <c r="HAM71" s="136"/>
      <c r="HAN71" s="136"/>
      <c r="HAO71" s="136"/>
      <c r="HAP71" s="136"/>
      <c r="HAQ71" s="136"/>
      <c r="HAR71" s="136"/>
      <c r="HAS71" s="136"/>
      <c r="HAT71" s="136"/>
      <c r="HAU71" s="136"/>
      <c r="HAV71" s="136"/>
      <c r="HAW71" s="136"/>
      <c r="HAX71" s="136"/>
      <c r="HAY71" s="136"/>
      <c r="HAZ71" s="136"/>
      <c r="HBA71" s="136"/>
      <c r="HBB71" s="136"/>
      <c r="HBC71" s="136"/>
      <c r="HBD71" s="136"/>
      <c r="HBE71" s="136"/>
      <c r="HBF71" s="136"/>
      <c r="HBG71" s="136"/>
      <c r="HBH71" s="136"/>
      <c r="HBI71" s="136"/>
      <c r="HBJ71" s="136"/>
      <c r="HBK71" s="136"/>
      <c r="HBL71" s="136"/>
      <c r="HBM71" s="136"/>
      <c r="HBN71" s="136"/>
      <c r="HBO71" s="136"/>
      <c r="HBP71" s="136"/>
      <c r="HBQ71" s="136"/>
      <c r="HBR71" s="136"/>
      <c r="HBS71" s="136"/>
      <c r="HBT71" s="136"/>
      <c r="HBU71" s="136"/>
      <c r="HBV71" s="136"/>
      <c r="HBW71" s="136"/>
      <c r="HBX71" s="136"/>
      <c r="HBY71" s="136"/>
      <c r="HBZ71" s="136"/>
      <c r="HCA71" s="136"/>
      <c r="HCB71" s="136"/>
      <c r="HCC71" s="136"/>
      <c r="HCD71" s="136"/>
      <c r="HCE71" s="136"/>
      <c r="HCF71" s="136"/>
      <c r="HCG71" s="136"/>
      <c r="HCH71" s="136"/>
      <c r="HCI71" s="136"/>
      <c r="HCJ71" s="136"/>
      <c r="HCK71" s="136"/>
      <c r="HCL71" s="136"/>
      <c r="HCM71" s="136"/>
      <c r="HCN71" s="136"/>
      <c r="HCO71" s="136"/>
      <c r="HCP71" s="136"/>
      <c r="HCQ71" s="136"/>
      <c r="HCR71" s="136"/>
      <c r="HCS71" s="136"/>
      <c r="HCT71" s="136"/>
      <c r="HCU71" s="136"/>
      <c r="HCV71" s="136"/>
      <c r="HCW71" s="136"/>
      <c r="HCX71" s="136"/>
      <c r="HCY71" s="136"/>
      <c r="HCZ71" s="136"/>
      <c r="HDA71" s="136"/>
      <c r="HDB71" s="136"/>
      <c r="HDC71" s="136"/>
      <c r="HDD71" s="136"/>
      <c r="HDE71" s="136"/>
      <c r="HDF71" s="136"/>
      <c r="HDG71" s="136"/>
      <c r="HDH71" s="136"/>
      <c r="HDI71" s="136"/>
      <c r="HDJ71" s="136"/>
      <c r="HDK71" s="136"/>
      <c r="HDL71" s="136"/>
      <c r="HDM71" s="136"/>
      <c r="HDN71" s="136"/>
      <c r="HDO71" s="136"/>
      <c r="HDP71" s="136"/>
      <c r="HDQ71" s="136"/>
      <c r="HDR71" s="136"/>
      <c r="HDS71" s="136"/>
      <c r="HDT71" s="136"/>
      <c r="HDU71" s="136"/>
      <c r="HDV71" s="136"/>
      <c r="HDW71" s="136"/>
      <c r="HDX71" s="136"/>
      <c r="HDY71" s="136"/>
      <c r="HDZ71" s="136"/>
      <c r="HEA71" s="136"/>
      <c r="HEB71" s="136"/>
      <c r="HEC71" s="136"/>
      <c r="HED71" s="136"/>
      <c r="HEE71" s="136"/>
      <c r="HEF71" s="136"/>
      <c r="HEG71" s="136"/>
      <c r="HEH71" s="136"/>
      <c r="HEI71" s="136"/>
      <c r="HEJ71" s="136"/>
      <c r="HEK71" s="136"/>
      <c r="HEL71" s="136"/>
      <c r="HEM71" s="136"/>
      <c r="HEN71" s="136"/>
      <c r="HEO71" s="136"/>
      <c r="HEP71" s="136"/>
      <c r="HEQ71" s="136"/>
      <c r="HER71" s="136"/>
      <c r="HES71" s="136"/>
      <c r="HET71" s="136"/>
      <c r="HEU71" s="136"/>
      <c r="HEV71" s="136"/>
      <c r="HEW71" s="136"/>
      <c r="HEX71" s="136"/>
      <c r="HEY71" s="136"/>
      <c r="HEZ71" s="136"/>
      <c r="HFA71" s="136"/>
      <c r="HFB71" s="136"/>
      <c r="HFC71" s="136"/>
      <c r="HFD71" s="136"/>
      <c r="HFE71" s="136"/>
      <c r="HFF71" s="136"/>
      <c r="HFG71" s="136"/>
      <c r="HFH71" s="136"/>
      <c r="HFI71" s="136"/>
      <c r="HFJ71" s="136"/>
      <c r="HFK71" s="136"/>
      <c r="HFL71" s="136"/>
      <c r="HFM71" s="136"/>
      <c r="HFN71" s="136"/>
      <c r="HFO71" s="136"/>
      <c r="HFP71" s="136"/>
      <c r="HFQ71" s="136"/>
      <c r="HFR71" s="136"/>
      <c r="HFS71" s="136"/>
      <c r="HFT71" s="136"/>
      <c r="HFU71" s="136"/>
      <c r="HFV71" s="136"/>
      <c r="HFW71" s="136"/>
      <c r="HFX71" s="136"/>
      <c r="HFY71" s="136"/>
      <c r="HFZ71" s="136"/>
      <c r="HGA71" s="136"/>
      <c r="HGB71" s="136"/>
      <c r="HGC71" s="136"/>
      <c r="HGD71" s="136"/>
      <c r="HGE71" s="136"/>
      <c r="HGF71" s="136"/>
      <c r="HGG71" s="136"/>
      <c r="HGH71" s="136"/>
      <c r="HGI71" s="136"/>
      <c r="HGJ71" s="136"/>
      <c r="HGK71" s="136"/>
      <c r="HGL71" s="136"/>
      <c r="HGM71" s="136"/>
      <c r="HGN71" s="136"/>
      <c r="HGO71" s="136"/>
      <c r="HGP71" s="136"/>
      <c r="HGQ71" s="136"/>
      <c r="HGR71" s="136"/>
      <c r="HGS71" s="136"/>
      <c r="HGT71" s="136"/>
      <c r="HGU71" s="136"/>
      <c r="HGV71" s="136"/>
      <c r="HGW71" s="136"/>
      <c r="HGX71" s="136"/>
      <c r="HGY71" s="136"/>
      <c r="HGZ71" s="136"/>
      <c r="HHA71" s="136"/>
      <c r="HHB71" s="136"/>
      <c r="HHC71" s="136"/>
      <c r="HHD71" s="136"/>
      <c r="HHE71" s="136"/>
      <c r="HHF71" s="136"/>
      <c r="HHG71" s="136"/>
      <c r="HHH71" s="136"/>
      <c r="HHI71" s="136"/>
      <c r="HHJ71" s="136"/>
      <c r="HHK71" s="136"/>
      <c r="HHL71" s="136"/>
      <c r="HHM71" s="136"/>
      <c r="HHN71" s="136"/>
      <c r="HHO71" s="136"/>
      <c r="HHP71" s="136"/>
      <c r="HHQ71" s="136"/>
      <c r="HHR71" s="136"/>
      <c r="HHS71" s="136"/>
      <c r="HHT71" s="136"/>
      <c r="HHU71" s="136"/>
      <c r="HHV71" s="136"/>
      <c r="HHW71" s="136"/>
      <c r="HHX71" s="136"/>
      <c r="HHY71" s="136"/>
      <c r="HHZ71" s="136"/>
      <c r="HIA71" s="136"/>
      <c r="HIB71" s="136"/>
      <c r="HIC71" s="136"/>
      <c r="HID71" s="136"/>
      <c r="HIE71" s="136"/>
      <c r="HIF71" s="136"/>
      <c r="HIG71" s="136"/>
      <c r="HIH71" s="136"/>
      <c r="HII71" s="136"/>
      <c r="HIJ71" s="136"/>
      <c r="HIK71" s="136"/>
      <c r="HIL71" s="136"/>
      <c r="HIM71" s="136"/>
      <c r="HIN71" s="136"/>
      <c r="HIO71" s="136"/>
      <c r="HIP71" s="136"/>
      <c r="HIQ71" s="136"/>
      <c r="HIR71" s="136"/>
      <c r="HIS71" s="136"/>
      <c r="HIT71" s="136"/>
      <c r="HIU71" s="136"/>
      <c r="HIV71" s="136"/>
      <c r="HIW71" s="136"/>
      <c r="HIX71" s="136"/>
      <c r="HIY71" s="136"/>
      <c r="HIZ71" s="136"/>
      <c r="HJA71" s="136"/>
      <c r="HJB71" s="136"/>
      <c r="HJC71" s="136"/>
      <c r="HJD71" s="136"/>
      <c r="HJE71" s="136"/>
      <c r="HJF71" s="136"/>
      <c r="HJG71" s="136"/>
      <c r="HJH71" s="136"/>
      <c r="HJI71" s="136"/>
      <c r="HJJ71" s="136"/>
      <c r="HJK71" s="136"/>
      <c r="HJL71" s="136"/>
      <c r="HJM71" s="136"/>
      <c r="HJN71" s="136"/>
      <c r="HJO71" s="136"/>
      <c r="HJP71" s="136"/>
      <c r="HJQ71" s="136"/>
      <c r="HJR71" s="136"/>
      <c r="HJS71" s="136"/>
      <c r="HJT71" s="136"/>
      <c r="HJU71" s="136"/>
      <c r="HJV71" s="136"/>
      <c r="HJW71" s="136"/>
      <c r="HJX71" s="136"/>
      <c r="HJY71" s="136"/>
      <c r="HJZ71" s="136"/>
      <c r="HKA71" s="136"/>
      <c r="HKB71" s="136"/>
      <c r="HKC71" s="136"/>
      <c r="HKD71" s="136"/>
      <c r="HKE71" s="136"/>
      <c r="HKF71" s="136"/>
      <c r="HKG71" s="136"/>
      <c r="HKH71" s="136"/>
      <c r="HKI71" s="136"/>
      <c r="HKJ71" s="136"/>
      <c r="HKK71" s="136"/>
      <c r="HKL71" s="136"/>
      <c r="HKM71" s="136"/>
      <c r="HKN71" s="136"/>
      <c r="HKO71" s="136"/>
      <c r="HKP71" s="136"/>
      <c r="HKQ71" s="136"/>
      <c r="HKR71" s="136"/>
      <c r="HKS71" s="136"/>
      <c r="HKT71" s="136"/>
      <c r="HKU71" s="136"/>
      <c r="HKV71" s="136"/>
      <c r="HKW71" s="136"/>
      <c r="HKX71" s="136"/>
      <c r="HKY71" s="136"/>
      <c r="HKZ71" s="136"/>
      <c r="HLA71" s="136"/>
      <c r="HLB71" s="136"/>
      <c r="HLC71" s="136"/>
      <c r="HLD71" s="136"/>
      <c r="HLE71" s="136"/>
      <c r="HLF71" s="136"/>
      <c r="HLG71" s="136"/>
      <c r="HLH71" s="136"/>
      <c r="HLI71" s="136"/>
      <c r="HLJ71" s="136"/>
      <c r="HLK71" s="136"/>
      <c r="HLL71" s="136"/>
      <c r="HLM71" s="136"/>
      <c r="HLN71" s="136"/>
      <c r="HLO71" s="136"/>
      <c r="HLP71" s="136"/>
      <c r="HLQ71" s="136"/>
      <c r="HLR71" s="136"/>
      <c r="HLS71" s="136"/>
      <c r="HLT71" s="136"/>
      <c r="HLU71" s="136"/>
      <c r="HLV71" s="136"/>
      <c r="HLW71" s="136"/>
      <c r="HLX71" s="136"/>
      <c r="HLY71" s="136"/>
      <c r="HLZ71" s="136"/>
      <c r="HMA71" s="136"/>
      <c r="HMB71" s="136"/>
      <c r="HMC71" s="136"/>
      <c r="HMD71" s="136"/>
      <c r="HME71" s="136"/>
      <c r="HMF71" s="136"/>
      <c r="HMG71" s="136"/>
      <c r="HMH71" s="136"/>
      <c r="HMI71" s="136"/>
      <c r="HMJ71" s="136"/>
      <c r="HMK71" s="136"/>
      <c r="HML71" s="136"/>
      <c r="HMM71" s="136"/>
      <c r="HMN71" s="136"/>
      <c r="HMO71" s="136"/>
      <c r="HMP71" s="136"/>
      <c r="HMQ71" s="136"/>
      <c r="HMR71" s="136"/>
      <c r="HMS71" s="136"/>
      <c r="HMT71" s="136"/>
      <c r="HMU71" s="136"/>
      <c r="HMV71" s="136"/>
      <c r="HMW71" s="136"/>
      <c r="HMX71" s="136"/>
      <c r="HMY71" s="136"/>
      <c r="HMZ71" s="136"/>
      <c r="HNA71" s="136"/>
      <c r="HNB71" s="136"/>
      <c r="HNC71" s="136"/>
      <c r="HND71" s="136"/>
      <c r="HNE71" s="136"/>
      <c r="HNF71" s="136"/>
      <c r="HNG71" s="136"/>
      <c r="HNH71" s="136"/>
      <c r="HNI71" s="136"/>
      <c r="HNJ71" s="136"/>
      <c r="HNK71" s="136"/>
      <c r="HNL71" s="136"/>
      <c r="HNM71" s="136"/>
      <c r="HNN71" s="136"/>
      <c r="HNO71" s="136"/>
      <c r="HNP71" s="136"/>
      <c r="HNQ71" s="136"/>
      <c r="HNR71" s="136"/>
      <c r="HNS71" s="136"/>
      <c r="HNT71" s="136"/>
      <c r="HNU71" s="136"/>
      <c r="HNV71" s="136"/>
      <c r="HNW71" s="136"/>
      <c r="HNX71" s="136"/>
      <c r="HNY71" s="136"/>
      <c r="HNZ71" s="136"/>
      <c r="HOA71" s="136"/>
      <c r="HOB71" s="136"/>
      <c r="HOC71" s="136"/>
      <c r="HOD71" s="136"/>
      <c r="HOE71" s="136"/>
      <c r="HOF71" s="136"/>
      <c r="HOG71" s="136"/>
      <c r="HOH71" s="136"/>
      <c r="HOI71" s="136"/>
      <c r="HOJ71" s="136"/>
      <c r="HOK71" s="136"/>
      <c r="HOL71" s="136"/>
      <c r="HOM71" s="136"/>
      <c r="HON71" s="136"/>
      <c r="HOO71" s="136"/>
      <c r="HOP71" s="136"/>
      <c r="HOQ71" s="136"/>
      <c r="HOR71" s="136"/>
      <c r="HOS71" s="136"/>
      <c r="HOT71" s="136"/>
      <c r="HOU71" s="136"/>
      <c r="HOV71" s="136"/>
      <c r="HOW71" s="136"/>
      <c r="HOX71" s="136"/>
      <c r="HOY71" s="136"/>
      <c r="HOZ71" s="136"/>
      <c r="HPA71" s="136"/>
      <c r="HPB71" s="136"/>
      <c r="HPC71" s="136"/>
      <c r="HPD71" s="136"/>
      <c r="HPE71" s="136"/>
      <c r="HPF71" s="136"/>
      <c r="HPG71" s="136"/>
      <c r="HPH71" s="136"/>
      <c r="HPI71" s="136"/>
      <c r="HPJ71" s="136"/>
      <c r="HPK71" s="136"/>
      <c r="HPL71" s="136"/>
      <c r="HPM71" s="136"/>
      <c r="HPN71" s="136"/>
      <c r="HPO71" s="136"/>
      <c r="HPP71" s="136"/>
      <c r="HPQ71" s="136"/>
      <c r="HPR71" s="136"/>
      <c r="HPS71" s="136"/>
      <c r="HPT71" s="136"/>
      <c r="HPU71" s="136"/>
      <c r="HPV71" s="136"/>
      <c r="HPW71" s="136"/>
      <c r="HPX71" s="136"/>
      <c r="HPY71" s="136"/>
      <c r="HPZ71" s="136"/>
      <c r="HQA71" s="136"/>
      <c r="HQB71" s="136"/>
      <c r="HQC71" s="136"/>
      <c r="HQD71" s="136"/>
      <c r="HQE71" s="136"/>
      <c r="HQF71" s="136"/>
      <c r="HQG71" s="136"/>
      <c r="HQH71" s="136"/>
      <c r="HQI71" s="136"/>
      <c r="HQJ71" s="136"/>
      <c r="HQK71" s="136"/>
      <c r="HQL71" s="136"/>
      <c r="HQM71" s="136"/>
      <c r="HQN71" s="136"/>
      <c r="HQO71" s="136"/>
      <c r="HQP71" s="136"/>
      <c r="HQQ71" s="136"/>
      <c r="HQR71" s="136"/>
      <c r="HQS71" s="136"/>
      <c r="HQT71" s="136"/>
      <c r="HQU71" s="136"/>
      <c r="HQV71" s="136"/>
      <c r="HQW71" s="136"/>
      <c r="HQX71" s="136"/>
      <c r="HQY71" s="136"/>
      <c r="HQZ71" s="136"/>
      <c r="HRA71" s="136"/>
      <c r="HRB71" s="136"/>
      <c r="HRC71" s="136"/>
      <c r="HRD71" s="136"/>
      <c r="HRE71" s="136"/>
      <c r="HRF71" s="136"/>
      <c r="HRG71" s="136"/>
      <c r="HRH71" s="136"/>
      <c r="HRI71" s="136"/>
      <c r="HRJ71" s="136"/>
      <c r="HRK71" s="136"/>
      <c r="HRL71" s="136"/>
      <c r="HRM71" s="136"/>
      <c r="HRN71" s="136"/>
      <c r="HRO71" s="136"/>
      <c r="HRP71" s="136"/>
      <c r="HRQ71" s="136"/>
      <c r="HRR71" s="136"/>
      <c r="HRS71" s="136"/>
      <c r="HRT71" s="136"/>
      <c r="HRU71" s="136"/>
      <c r="HRV71" s="136"/>
      <c r="HRW71" s="136"/>
      <c r="HRX71" s="136"/>
      <c r="HRY71" s="136"/>
      <c r="HRZ71" s="136"/>
      <c r="HSA71" s="136"/>
      <c r="HSB71" s="136"/>
      <c r="HSC71" s="136"/>
      <c r="HSD71" s="136"/>
      <c r="HSE71" s="136"/>
      <c r="HSF71" s="136"/>
      <c r="HSG71" s="136"/>
      <c r="HSH71" s="136"/>
      <c r="HSI71" s="136"/>
      <c r="HSJ71" s="136"/>
      <c r="HSK71" s="136"/>
      <c r="HSL71" s="136"/>
      <c r="HSM71" s="136"/>
      <c r="HSN71" s="136"/>
      <c r="HSO71" s="136"/>
      <c r="HSP71" s="136"/>
      <c r="HSQ71" s="136"/>
      <c r="HSR71" s="136"/>
      <c r="HSS71" s="136"/>
      <c r="HST71" s="136"/>
      <c r="HSU71" s="136"/>
      <c r="HSV71" s="136"/>
      <c r="HSW71" s="136"/>
      <c r="HSX71" s="136"/>
      <c r="HSY71" s="136"/>
      <c r="HSZ71" s="136"/>
      <c r="HTA71" s="136"/>
      <c r="HTB71" s="136"/>
      <c r="HTC71" s="136"/>
      <c r="HTD71" s="136"/>
      <c r="HTE71" s="136"/>
      <c r="HTF71" s="136"/>
      <c r="HTG71" s="136"/>
      <c r="HTH71" s="136"/>
      <c r="HTI71" s="136"/>
      <c r="HTJ71" s="136"/>
      <c r="HTK71" s="136"/>
      <c r="HTL71" s="136"/>
      <c r="HTM71" s="136"/>
      <c r="HTN71" s="136"/>
      <c r="HTO71" s="136"/>
      <c r="HTP71" s="136"/>
      <c r="HTQ71" s="136"/>
      <c r="HTR71" s="136"/>
      <c r="HTS71" s="136"/>
      <c r="HTT71" s="136"/>
      <c r="HTU71" s="136"/>
      <c r="HTV71" s="136"/>
      <c r="HTW71" s="136"/>
      <c r="HTX71" s="136"/>
      <c r="HTY71" s="136"/>
      <c r="HTZ71" s="136"/>
      <c r="HUA71" s="136"/>
      <c r="HUB71" s="136"/>
      <c r="HUC71" s="136"/>
      <c r="HUD71" s="136"/>
      <c r="HUE71" s="136"/>
      <c r="HUF71" s="136"/>
      <c r="HUG71" s="136"/>
      <c r="HUH71" s="136"/>
      <c r="HUI71" s="136"/>
      <c r="HUJ71" s="136"/>
      <c r="HUK71" s="136"/>
      <c r="HUL71" s="136"/>
      <c r="HUM71" s="136"/>
      <c r="HUN71" s="136"/>
      <c r="HUO71" s="136"/>
      <c r="HUP71" s="136"/>
      <c r="HUQ71" s="136"/>
      <c r="HUR71" s="136"/>
      <c r="HUS71" s="136"/>
      <c r="HUT71" s="136"/>
      <c r="HUU71" s="136"/>
      <c r="HUV71" s="136"/>
      <c r="HUW71" s="136"/>
      <c r="HUX71" s="136"/>
      <c r="HUY71" s="136"/>
      <c r="HUZ71" s="136"/>
      <c r="HVA71" s="136"/>
      <c r="HVB71" s="136"/>
      <c r="HVC71" s="136"/>
      <c r="HVD71" s="136"/>
      <c r="HVE71" s="136"/>
      <c r="HVF71" s="136"/>
      <c r="HVG71" s="136"/>
      <c r="HVH71" s="136"/>
      <c r="HVI71" s="136"/>
      <c r="HVJ71" s="136"/>
      <c r="HVK71" s="136"/>
      <c r="HVL71" s="136"/>
      <c r="HVM71" s="136"/>
      <c r="HVN71" s="136"/>
      <c r="HVO71" s="136"/>
      <c r="HVP71" s="136"/>
      <c r="HVQ71" s="136"/>
      <c r="HVR71" s="136"/>
      <c r="HVS71" s="136"/>
      <c r="HVT71" s="136"/>
      <c r="HVU71" s="136"/>
      <c r="HVV71" s="136"/>
      <c r="HVW71" s="136"/>
      <c r="HVX71" s="136"/>
      <c r="HVY71" s="136"/>
      <c r="HVZ71" s="136"/>
      <c r="HWA71" s="136"/>
      <c r="HWB71" s="136"/>
      <c r="HWC71" s="136"/>
      <c r="HWD71" s="136"/>
      <c r="HWE71" s="136"/>
      <c r="HWF71" s="136"/>
      <c r="HWG71" s="136"/>
      <c r="HWH71" s="136"/>
      <c r="HWI71" s="136"/>
      <c r="HWJ71" s="136"/>
      <c r="HWK71" s="136"/>
      <c r="HWL71" s="136"/>
      <c r="HWM71" s="136"/>
      <c r="HWN71" s="136"/>
      <c r="HWO71" s="136"/>
      <c r="HWP71" s="136"/>
      <c r="HWQ71" s="136"/>
      <c r="HWR71" s="136"/>
      <c r="HWS71" s="136"/>
      <c r="HWT71" s="136"/>
      <c r="HWU71" s="136"/>
      <c r="HWV71" s="136"/>
      <c r="HWW71" s="136"/>
      <c r="HWX71" s="136"/>
      <c r="HWY71" s="136"/>
      <c r="HWZ71" s="136"/>
      <c r="HXA71" s="136"/>
      <c r="HXB71" s="136"/>
      <c r="HXC71" s="136"/>
      <c r="HXD71" s="136"/>
      <c r="HXE71" s="136"/>
      <c r="HXF71" s="136"/>
      <c r="HXG71" s="136"/>
      <c r="HXH71" s="136"/>
      <c r="HXI71" s="136"/>
      <c r="HXJ71" s="136"/>
      <c r="HXK71" s="136"/>
      <c r="HXL71" s="136"/>
      <c r="HXM71" s="136"/>
      <c r="HXN71" s="136"/>
      <c r="HXO71" s="136"/>
      <c r="HXP71" s="136"/>
      <c r="HXQ71" s="136"/>
      <c r="HXR71" s="136"/>
      <c r="HXS71" s="136"/>
      <c r="HXT71" s="136"/>
      <c r="HXU71" s="136"/>
      <c r="HXV71" s="136"/>
      <c r="HXW71" s="136"/>
      <c r="HXX71" s="136"/>
      <c r="HXY71" s="136"/>
      <c r="HXZ71" s="136"/>
      <c r="HYA71" s="136"/>
      <c r="HYB71" s="136"/>
      <c r="HYC71" s="136"/>
      <c r="HYD71" s="136"/>
      <c r="HYE71" s="136"/>
      <c r="HYF71" s="136"/>
      <c r="HYG71" s="136"/>
      <c r="HYH71" s="136"/>
      <c r="HYI71" s="136"/>
      <c r="HYJ71" s="136"/>
      <c r="HYK71" s="136"/>
      <c r="HYL71" s="136"/>
      <c r="HYM71" s="136"/>
      <c r="HYN71" s="136"/>
      <c r="HYO71" s="136"/>
      <c r="HYP71" s="136"/>
      <c r="HYQ71" s="136"/>
      <c r="HYR71" s="136"/>
      <c r="HYS71" s="136"/>
      <c r="HYT71" s="136"/>
      <c r="HYU71" s="136"/>
      <c r="HYV71" s="136"/>
      <c r="HYW71" s="136"/>
      <c r="HYX71" s="136"/>
      <c r="HYY71" s="136"/>
      <c r="HYZ71" s="136"/>
      <c r="HZA71" s="136"/>
      <c r="HZB71" s="136"/>
      <c r="HZC71" s="136"/>
      <c r="HZD71" s="136"/>
      <c r="HZE71" s="136"/>
      <c r="HZF71" s="136"/>
      <c r="HZG71" s="136"/>
      <c r="HZH71" s="136"/>
      <c r="HZI71" s="136"/>
      <c r="HZJ71" s="136"/>
      <c r="HZK71" s="136"/>
      <c r="HZL71" s="136"/>
      <c r="HZM71" s="136"/>
      <c r="HZN71" s="136"/>
      <c r="HZO71" s="136"/>
      <c r="HZP71" s="136"/>
      <c r="HZQ71" s="136"/>
      <c r="HZR71" s="136"/>
      <c r="HZS71" s="136"/>
      <c r="HZT71" s="136"/>
      <c r="HZU71" s="136"/>
      <c r="HZV71" s="136"/>
      <c r="HZW71" s="136"/>
      <c r="HZX71" s="136"/>
      <c r="HZY71" s="136"/>
      <c r="HZZ71" s="136"/>
      <c r="IAA71" s="136"/>
      <c r="IAB71" s="136"/>
      <c r="IAC71" s="136"/>
      <c r="IAD71" s="136"/>
      <c r="IAE71" s="136"/>
      <c r="IAF71" s="136"/>
      <c r="IAG71" s="136"/>
      <c r="IAH71" s="136"/>
      <c r="IAI71" s="136"/>
      <c r="IAJ71" s="136"/>
      <c r="IAK71" s="136"/>
      <c r="IAL71" s="136"/>
      <c r="IAM71" s="136"/>
      <c r="IAN71" s="136"/>
      <c r="IAO71" s="136"/>
      <c r="IAP71" s="136"/>
      <c r="IAQ71" s="136"/>
      <c r="IAR71" s="136"/>
      <c r="IAS71" s="136"/>
      <c r="IAT71" s="136"/>
      <c r="IAU71" s="136"/>
      <c r="IAV71" s="136"/>
      <c r="IAW71" s="136"/>
      <c r="IAX71" s="136"/>
      <c r="IAY71" s="136"/>
      <c r="IAZ71" s="136"/>
      <c r="IBA71" s="136"/>
      <c r="IBB71" s="136"/>
      <c r="IBC71" s="136"/>
      <c r="IBD71" s="136"/>
      <c r="IBE71" s="136"/>
      <c r="IBF71" s="136"/>
      <c r="IBG71" s="136"/>
      <c r="IBH71" s="136"/>
      <c r="IBI71" s="136"/>
      <c r="IBJ71" s="136"/>
      <c r="IBK71" s="136"/>
      <c r="IBL71" s="136"/>
      <c r="IBM71" s="136"/>
      <c r="IBN71" s="136"/>
      <c r="IBO71" s="136"/>
      <c r="IBP71" s="136"/>
      <c r="IBQ71" s="136"/>
      <c r="IBR71" s="136"/>
      <c r="IBS71" s="136"/>
      <c r="IBT71" s="136"/>
      <c r="IBU71" s="136"/>
      <c r="IBV71" s="136"/>
      <c r="IBW71" s="136"/>
      <c r="IBX71" s="136"/>
      <c r="IBY71" s="136"/>
      <c r="IBZ71" s="136"/>
      <c r="ICA71" s="136"/>
      <c r="ICB71" s="136"/>
      <c r="ICC71" s="136"/>
      <c r="ICD71" s="136"/>
      <c r="ICE71" s="136"/>
      <c r="ICF71" s="136"/>
      <c r="ICG71" s="136"/>
      <c r="ICH71" s="136"/>
      <c r="ICI71" s="136"/>
      <c r="ICJ71" s="136"/>
      <c r="ICK71" s="136"/>
      <c r="ICL71" s="136"/>
      <c r="ICM71" s="136"/>
      <c r="ICN71" s="136"/>
      <c r="ICO71" s="136"/>
      <c r="ICP71" s="136"/>
      <c r="ICQ71" s="136"/>
      <c r="ICR71" s="136"/>
      <c r="ICS71" s="136"/>
      <c r="ICT71" s="136"/>
      <c r="ICU71" s="136"/>
      <c r="ICV71" s="136"/>
      <c r="ICW71" s="136"/>
      <c r="ICX71" s="136"/>
      <c r="ICY71" s="136"/>
      <c r="ICZ71" s="136"/>
      <c r="IDA71" s="136"/>
      <c r="IDB71" s="136"/>
      <c r="IDC71" s="136"/>
      <c r="IDD71" s="136"/>
      <c r="IDE71" s="136"/>
      <c r="IDF71" s="136"/>
      <c r="IDG71" s="136"/>
      <c r="IDH71" s="136"/>
      <c r="IDI71" s="136"/>
      <c r="IDJ71" s="136"/>
      <c r="IDK71" s="136"/>
      <c r="IDL71" s="136"/>
      <c r="IDM71" s="136"/>
      <c r="IDN71" s="136"/>
      <c r="IDO71" s="136"/>
      <c r="IDP71" s="136"/>
      <c r="IDQ71" s="136"/>
      <c r="IDR71" s="136"/>
      <c r="IDS71" s="136"/>
      <c r="IDT71" s="136"/>
      <c r="IDU71" s="136"/>
      <c r="IDV71" s="136"/>
      <c r="IDW71" s="136"/>
      <c r="IDX71" s="136"/>
      <c r="IDY71" s="136"/>
      <c r="IDZ71" s="136"/>
      <c r="IEA71" s="136"/>
      <c r="IEB71" s="136"/>
      <c r="IEC71" s="136"/>
      <c r="IED71" s="136"/>
      <c r="IEE71" s="136"/>
      <c r="IEF71" s="136"/>
      <c r="IEG71" s="136"/>
      <c r="IEH71" s="136"/>
      <c r="IEI71" s="136"/>
      <c r="IEJ71" s="136"/>
      <c r="IEK71" s="136"/>
      <c r="IEL71" s="136"/>
      <c r="IEM71" s="136"/>
      <c r="IEN71" s="136"/>
      <c r="IEO71" s="136"/>
      <c r="IEP71" s="136"/>
      <c r="IEQ71" s="136"/>
      <c r="IER71" s="136"/>
      <c r="IES71" s="136"/>
      <c r="IET71" s="136"/>
      <c r="IEU71" s="136"/>
      <c r="IEV71" s="136"/>
      <c r="IEW71" s="136"/>
      <c r="IEX71" s="136"/>
      <c r="IEY71" s="136"/>
      <c r="IEZ71" s="136"/>
      <c r="IFA71" s="136"/>
      <c r="IFB71" s="136"/>
      <c r="IFC71" s="136"/>
      <c r="IFD71" s="136"/>
      <c r="IFE71" s="136"/>
      <c r="IFF71" s="136"/>
      <c r="IFG71" s="136"/>
      <c r="IFH71" s="136"/>
      <c r="IFI71" s="136"/>
      <c r="IFJ71" s="136"/>
      <c r="IFK71" s="136"/>
      <c r="IFL71" s="136"/>
      <c r="IFM71" s="136"/>
      <c r="IFN71" s="136"/>
      <c r="IFO71" s="136"/>
      <c r="IFP71" s="136"/>
      <c r="IFQ71" s="136"/>
      <c r="IFR71" s="136"/>
      <c r="IFS71" s="136"/>
      <c r="IFT71" s="136"/>
      <c r="IFU71" s="136"/>
      <c r="IFV71" s="136"/>
      <c r="IFW71" s="136"/>
      <c r="IFX71" s="136"/>
      <c r="IFY71" s="136"/>
      <c r="IFZ71" s="136"/>
      <c r="IGA71" s="136"/>
      <c r="IGB71" s="136"/>
      <c r="IGC71" s="136"/>
      <c r="IGD71" s="136"/>
      <c r="IGE71" s="136"/>
      <c r="IGF71" s="136"/>
      <c r="IGG71" s="136"/>
      <c r="IGH71" s="136"/>
      <c r="IGI71" s="136"/>
      <c r="IGJ71" s="136"/>
      <c r="IGK71" s="136"/>
      <c r="IGL71" s="136"/>
      <c r="IGM71" s="136"/>
      <c r="IGN71" s="136"/>
      <c r="IGO71" s="136"/>
      <c r="IGP71" s="136"/>
      <c r="IGQ71" s="136"/>
      <c r="IGR71" s="136"/>
      <c r="IGS71" s="136"/>
      <c r="IGT71" s="136"/>
      <c r="IGU71" s="136"/>
      <c r="IGV71" s="136"/>
      <c r="IGW71" s="136"/>
      <c r="IGX71" s="136"/>
      <c r="IGY71" s="136"/>
      <c r="IGZ71" s="136"/>
      <c r="IHA71" s="136"/>
      <c r="IHB71" s="136"/>
      <c r="IHC71" s="136"/>
      <c r="IHD71" s="136"/>
      <c r="IHE71" s="136"/>
      <c r="IHF71" s="136"/>
      <c r="IHG71" s="136"/>
      <c r="IHH71" s="136"/>
      <c r="IHI71" s="136"/>
      <c r="IHJ71" s="136"/>
      <c r="IHK71" s="136"/>
      <c r="IHL71" s="136"/>
      <c r="IHM71" s="136"/>
      <c r="IHN71" s="136"/>
      <c r="IHO71" s="136"/>
      <c r="IHP71" s="136"/>
      <c r="IHQ71" s="136"/>
      <c r="IHR71" s="136"/>
      <c r="IHS71" s="136"/>
      <c r="IHT71" s="136"/>
      <c r="IHU71" s="136"/>
      <c r="IHV71" s="136"/>
      <c r="IHW71" s="136"/>
      <c r="IHX71" s="136"/>
      <c r="IHY71" s="136"/>
      <c r="IHZ71" s="136"/>
      <c r="IIA71" s="136"/>
      <c r="IIB71" s="136"/>
      <c r="IIC71" s="136"/>
      <c r="IID71" s="136"/>
      <c r="IIE71" s="136"/>
      <c r="IIF71" s="136"/>
      <c r="IIG71" s="136"/>
      <c r="IIH71" s="136"/>
      <c r="III71" s="136"/>
      <c r="IIJ71" s="136"/>
      <c r="IIK71" s="136"/>
      <c r="IIL71" s="136"/>
      <c r="IIM71" s="136"/>
      <c r="IIN71" s="136"/>
      <c r="IIO71" s="136"/>
      <c r="IIP71" s="136"/>
      <c r="IIQ71" s="136"/>
      <c r="IIR71" s="136"/>
      <c r="IIS71" s="136"/>
      <c r="IIT71" s="136"/>
      <c r="IIU71" s="136"/>
      <c r="IIV71" s="136"/>
      <c r="IIW71" s="136"/>
      <c r="IIX71" s="136"/>
      <c r="IIY71" s="136"/>
      <c r="IIZ71" s="136"/>
      <c r="IJA71" s="136"/>
      <c r="IJB71" s="136"/>
      <c r="IJC71" s="136"/>
      <c r="IJD71" s="136"/>
      <c r="IJE71" s="136"/>
      <c r="IJF71" s="136"/>
      <c r="IJG71" s="136"/>
      <c r="IJH71" s="136"/>
      <c r="IJI71" s="136"/>
      <c r="IJJ71" s="136"/>
      <c r="IJK71" s="136"/>
      <c r="IJL71" s="136"/>
      <c r="IJM71" s="136"/>
      <c r="IJN71" s="136"/>
      <c r="IJO71" s="136"/>
      <c r="IJP71" s="136"/>
      <c r="IJQ71" s="136"/>
      <c r="IJR71" s="136"/>
      <c r="IJS71" s="136"/>
      <c r="IJT71" s="136"/>
      <c r="IJU71" s="136"/>
      <c r="IJV71" s="136"/>
      <c r="IJW71" s="136"/>
      <c r="IJX71" s="136"/>
      <c r="IJY71" s="136"/>
      <c r="IJZ71" s="136"/>
      <c r="IKA71" s="136"/>
      <c r="IKB71" s="136"/>
      <c r="IKC71" s="136"/>
      <c r="IKD71" s="136"/>
      <c r="IKE71" s="136"/>
      <c r="IKF71" s="136"/>
      <c r="IKG71" s="136"/>
      <c r="IKH71" s="136"/>
      <c r="IKI71" s="136"/>
      <c r="IKJ71" s="136"/>
      <c r="IKK71" s="136"/>
      <c r="IKL71" s="136"/>
      <c r="IKM71" s="136"/>
      <c r="IKN71" s="136"/>
      <c r="IKO71" s="136"/>
      <c r="IKP71" s="136"/>
      <c r="IKQ71" s="136"/>
      <c r="IKR71" s="136"/>
      <c r="IKS71" s="136"/>
      <c r="IKT71" s="136"/>
      <c r="IKU71" s="136"/>
      <c r="IKV71" s="136"/>
      <c r="IKW71" s="136"/>
      <c r="IKX71" s="136"/>
      <c r="IKY71" s="136"/>
      <c r="IKZ71" s="136"/>
      <c r="ILA71" s="136"/>
      <c r="ILB71" s="136"/>
      <c r="ILC71" s="136"/>
      <c r="ILD71" s="136"/>
      <c r="ILE71" s="136"/>
      <c r="ILF71" s="136"/>
      <c r="ILG71" s="136"/>
      <c r="ILH71" s="136"/>
      <c r="ILI71" s="136"/>
      <c r="ILJ71" s="136"/>
      <c r="ILK71" s="136"/>
      <c r="ILL71" s="136"/>
      <c r="ILM71" s="136"/>
      <c r="ILN71" s="136"/>
      <c r="ILO71" s="136"/>
      <c r="ILP71" s="136"/>
      <c r="ILQ71" s="136"/>
      <c r="ILR71" s="136"/>
      <c r="ILS71" s="136"/>
      <c r="ILT71" s="136"/>
      <c r="ILU71" s="136"/>
      <c r="ILV71" s="136"/>
      <c r="ILW71" s="136"/>
      <c r="ILX71" s="136"/>
      <c r="ILY71" s="136"/>
      <c r="ILZ71" s="136"/>
      <c r="IMA71" s="136"/>
      <c r="IMB71" s="136"/>
      <c r="IMC71" s="136"/>
      <c r="IMD71" s="136"/>
      <c r="IME71" s="136"/>
      <c r="IMF71" s="136"/>
      <c r="IMG71" s="136"/>
      <c r="IMH71" s="136"/>
      <c r="IMI71" s="136"/>
      <c r="IMJ71" s="136"/>
      <c r="IMK71" s="136"/>
      <c r="IML71" s="136"/>
      <c r="IMM71" s="136"/>
      <c r="IMN71" s="136"/>
      <c r="IMO71" s="136"/>
      <c r="IMP71" s="136"/>
      <c r="IMQ71" s="136"/>
      <c r="IMR71" s="136"/>
      <c r="IMS71" s="136"/>
      <c r="IMT71" s="136"/>
      <c r="IMU71" s="136"/>
      <c r="IMV71" s="136"/>
      <c r="IMW71" s="136"/>
      <c r="IMX71" s="136"/>
      <c r="IMY71" s="136"/>
      <c r="IMZ71" s="136"/>
      <c r="INA71" s="136"/>
      <c r="INB71" s="136"/>
      <c r="INC71" s="136"/>
      <c r="IND71" s="136"/>
      <c r="INE71" s="136"/>
      <c r="INF71" s="136"/>
      <c r="ING71" s="136"/>
      <c r="INH71" s="136"/>
      <c r="INI71" s="136"/>
      <c r="INJ71" s="136"/>
      <c r="INK71" s="136"/>
      <c r="INL71" s="136"/>
      <c r="INM71" s="136"/>
      <c r="INN71" s="136"/>
      <c r="INO71" s="136"/>
      <c r="INP71" s="136"/>
      <c r="INQ71" s="136"/>
      <c r="INR71" s="136"/>
      <c r="INS71" s="136"/>
      <c r="INT71" s="136"/>
      <c r="INU71" s="136"/>
      <c r="INV71" s="136"/>
      <c r="INW71" s="136"/>
      <c r="INX71" s="136"/>
      <c r="INY71" s="136"/>
      <c r="INZ71" s="136"/>
      <c r="IOA71" s="136"/>
      <c r="IOB71" s="136"/>
      <c r="IOC71" s="136"/>
      <c r="IOD71" s="136"/>
      <c r="IOE71" s="136"/>
      <c r="IOF71" s="136"/>
      <c r="IOG71" s="136"/>
      <c r="IOH71" s="136"/>
      <c r="IOI71" s="136"/>
      <c r="IOJ71" s="136"/>
      <c r="IOK71" s="136"/>
      <c r="IOL71" s="136"/>
      <c r="IOM71" s="136"/>
      <c r="ION71" s="136"/>
      <c r="IOO71" s="136"/>
      <c r="IOP71" s="136"/>
      <c r="IOQ71" s="136"/>
      <c r="IOR71" s="136"/>
      <c r="IOS71" s="136"/>
      <c r="IOT71" s="136"/>
      <c r="IOU71" s="136"/>
      <c r="IOV71" s="136"/>
      <c r="IOW71" s="136"/>
      <c r="IOX71" s="136"/>
      <c r="IOY71" s="136"/>
      <c r="IOZ71" s="136"/>
      <c r="IPA71" s="136"/>
      <c r="IPB71" s="136"/>
      <c r="IPC71" s="136"/>
      <c r="IPD71" s="136"/>
      <c r="IPE71" s="136"/>
      <c r="IPF71" s="136"/>
      <c r="IPG71" s="136"/>
      <c r="IPH71" s="136"/>
      <c r="IPI71" s="136"/>
      <c r="IPJ71" s="136"/>
      <c r="IPK71" s="136"/>
      <c r="IPL71" s="136"/>
      <c r="IPM71" s="136"/>
      <c r="IPN71" s="136"/>
      <c r="IPO71" s="136"/>
      <c r="IPP71" s="136"/>
      <c r="IPQ71" s="136"/>
      <c r="IPR71" s="136"/>
      <c r="IPS71" s="136"/>
      <c r="IPT71" s="136"/>
      <c r="IPU71" s="136"/>
      <c r="IPV71" s="136"/>
      <c r="IPW71" s="136"/>
      <c r="IPX71" s="136"/>
      <c r="IPY71" s="136"/>
      <c r="IPZ71" s="136"/>
      <c r="IQA71" s="136"/>
      <c r="IQB71" s="136"/>
      <c r="IQC71" s="136"/>
      <c r="IQD71" s="136"/>
      <c r="IQE71" s="136"/>
      <c r="IQF71" s="136"/>
      <c r="IQG71" s="136"/>
      <c r="IQH71" s="136"/>
      <c r="IQI71" s="136"/>
      <c r="IQJ71" s="136"/>
      <c r="IQK71" s="136"/>
      <c r="IQL71" s="136"/>
      <c r="IQM71" s="136"/>
      <c r="IQN71" s="136"/>
      <c r="IQO71" s="136"/>
      <c r="IQP71" s="136"/>
      <c r="IQQ71" s="136"/>
      <c r="IQR71" s="136"/>
      <c r="IQS71" s="136"/>
      <c r="IQT71" s="136"/>
      <c r="IQU71" s="136"/>
      <c r="IQV71" s="136"/>
      <c r="IQW71" s="136"/>
      <c r="IQX71" s="136"/>
      <c r="IQY71" s="136"/>
      <c r="IQZ71" s="136"/>
      <c r="IRA71" s="136"/>
      <c r="IRB71" s="136"/>
      <c r="IRC71" s="136"/>
      <c r="IRD71" s="136"/>
      <c r="IRE71" s="136"/>
      <c r="IRF71" s="136"/>
      <c r="IRG71" s="136"/>
      <c r="IRH71" s="136"/>
      <c r="IRI71" s="136"/>
      <c r="IRJ71" s="136"/>
      <c r="IRK71" s="136"/>
      <c r="IRL71" s="136"/>
      <c r="IRM71" s="136"/>
      <c r="IRN71" s="136"/>
      <c r="IRO71" s="136"/>
      <c r="IRP71" s="136"/>
      <c r="IRQ71" s="136"/>
      <c r="IRR71" s="136"/>
      <c r="IRS71" s="136"/>
      <c r="IRT71" s="136"/>
      <c r="IRU71" s="136"/>
      <c r="IRV71" s="136"/>
      <c r="IRW71" s="136"/>
      <c r="IRX71" s="136"/>
      <c r="IRY71" s="136"/>
      <c r="IRZ71" s="136"/>
      <c r="ISA71" s="136"/>
      <c r="ISB71" s="136"/>
      <c r="ISC71" s="136"/>
      <c r="ISD71" s="136"/>
      <c r="ISE71" s="136"/>
      <c r="ISF71" s="136"/>
      <c r="ISG71" s="136"/>
      <c r="ISH71" s="136"/>
      <c r="ISI71" s="136"/>
      <c r="ISJ71" s="136"/>
      <c r="ISK71" s="136"/>
      <c r="ISL71" s="136"/>
      <c r="ISM71" s="136"/>
      <c r="ISN71" s="136"/>
      <c r="ISO71" s="136"/>
      <c r="ISP71" s="136"/>
      <c r="ISQ71" s="136"/>
      <c r="ISR71" s="136"/>
      <c r="ISS71" s="136"/>
      <c r="IST71" s="136"/>
      <c r="ISU71" s="136"/>
      <c r="ISV71" s="136"/>
      <c r="ISW71" s="136"/>
      <c r="ISX71" s="136"/>
      <c r="ISY71" s="136"/>
      <c r="ISZ71" s="136"/>
      <c r="ITA71" s="136"/>
      <c r="ITB71" s="136"/>
      <c r="ITC71" s="136"/>
      <c r="ITD71" s="136"/>
      <c r="ITE71" s="136"/>
      <c r="ITF71" s="136"/>
      <c r="ITG71" s="136"/>
      <c r="ITH71" s="136"/>
      <c r="ITI71" s="136"/>
      <c r="ITJ71" s="136"/>
      <c r="ITK71" s="136"/>
      <c r="ITL71" s="136"/>
      <c r="ITM71" s="136"/>
      <c r="ITN71" s="136"/>
      <c r="ITO71" s="136"/>
      <c r="ITP71" s="136"/>
      <c r="ITQ71" s="136"/>
      <c r="ITR71" s="136"/>
      <c r="ITS71" s="136"/>
      <c r="ITT71" s="136"/>
      <c r="ITU71" s="136"/>
      <c r="ITV71" s="136"/>
      <c r="ITW71" s="136"/>
      <c r="ITX71" s="136"/>
      <c r="ITY71" s="136"/>
      <c r="ITZ71" s="136"/>
      <c r="IUA71" s="136"/>
      <c r="IUB71" s="136"/>
      <c r="IUC71" s="136"/>
      <c r="IUD71" s="136"/>
      <c r="IUE71" s="136"/>
      <c r="IUF71" s="136"/>
      <c r="IUG71" s="136"/>
      <c r="IUH71" s="136"/>
      <c r="IUI71" s="136"/>
      <c r="IUJ71" s="136"/>
      <c r="IUK71" s="136"/>
      <c r="IUL71" s="136"/>
      <c r="IUM71" s="136"/>
      <c r="IUN71" s="136"/>
      <c r="IUO71" s="136"/>
      <c r="IUP71" s="136"/>
      <c r="IUQ71" s="136"/>
      <c r="IUR71" s="136"/>
      <c r="IUS71" s="136"/>
      <c r="IUT71" s="136"/>
      <c r="IUU71" s="136"/>
      <c r="IUV71" s="136"/>
      <c r="IUW71" s="136"/>
      <c r="IUX71" s="136"/>
      <c r="IUY71" s="136"/>
      <c r="IUZ71" s="136"/>
      <c r="IVA71" s="136"/>
      <c r="IVB71" s="136"/>
      <c r="IVC71" s="136"/>
      <c r="IVD71" s="136"/>
      <c r="IVE71" s="136"/>
      <c r="IVF71" s="136"/>
      <c r="IVG71" s="136"/>
      <c r="IVH71" s="136"/>
      <c r="IVI71" s="136"/>
      <c r="IVJ71" s="136"/>
      <c r="IVK71" s="136"/>
      <c r="IVL71" s="136"/>
      <c r="IVM71" s="136"/>
      <c r="IVN71" s="136"/>
      <c r="IVO71" s="136"/>
      <c r="IVP71" s="136"/>
      <c r="IVQ71" s="136"/>
      <c r="IVR71" s="136"/>
      <c r="IVS71" s="136"/>
      <c r="IVT71" s="136"/>
      <c r="IVU71" s="136"/>
      <c r="IVV71" s="136"/>
      <c r="IVW71" s="136"/>
      <c r="IVX71" s="136"/>
      <c r="IVY71" s="136"/>
      <c r="IVZ71" s="136"/>
      <c r="IWA71" s="136"/>
      <c r="IWB71" s="136"/>
      <c r="IWC71" s="136"/>
      <c r="IWD71" s="136"/>
      <c r="IWE71" s="136"/>
      <c r="IWF71" s="136"/>
      <c r="IWG71" s="136"/>
      <c r="IWH71" s="136"/>
      <c r="IWI71" s="136"/>
      <c r="IWJ71" s="136"/>
      <c r="IWK71" s="136"/>
      <c r="IWL71" s="136"/>
      <c r="IWM71" s="136"/>
      <c r="IWN71" s="136"/>
      <c r="IWO71" s="136"/>
      <c r="IWP71" s="136"/>
      <c r="IWQ71" s="136"/>
      <c r="IWR71" s="136"/>
      <c r="IWS71" s="136"/>
      <c r="IWT71" s="136"/>
      <c r="IWU71" s="136"/>
      <c r="IWV71" s="136"/>
      <c r="IWW71" s="136"/>
      <c r="IWX71" s="136"/>
      <c r="IWY71" s="136"/>
      <c r="IWZ71" s="136"/>
      <c r="IXA71" s="136"/>
      <c r="IXB71" s="136"/>
      <c r="IXC71" s="136"/>
      <c r="IXD71" s="136"/>
      <c r="IXE71" s="136"/>
      <c r="IXF71" s="136"/>
      <c r="IXG71" s="136"/>
      <c r="IXH71" s="136"/>
      <c r="IXI71" s="136"/>
      <c r="IXJ71" s="136"/>
      <c r="IXK71" s="136"/>
      <c r="IXL71" s="136"/>
      <c r="IXM71" s="136"/>
      <c r="IXN71" s="136"/>
      <c r="IXO71" s="136"/>
      <c r="IXP71" s="136"/>
      <c r="IXQ71" s="136"/>
      <c r="IXR71" s="136"/>
      <c r="IXS71" s="136"/>
      <c r="IXT71" s="136"/>
      <c r="IXU71" s="136"/>
      <c r="IXV71" s="136"/>
      <c r="IXW71" s="136"/>
      <c r="IXX71" s="136"/>
      <c r="IXY71" s="136"/>
      <c r="IXZ71" s="136"/>
      <c r="IYA71" s="136"/>
      <c r="IYB71" s="136"/>
      <c r="IYC71" s="136"/>
      <c r="IYD71" s="136"/>
      <c r="IYE71" s="136"/>
      <c r="IYF71" s="136"/>
      <c r="IYG71" s="136"/>
      <c r="IYH71" s="136"/>
      <c r="IYI71" s="136"/>
      <c r="IYJ71" s="136"/>
      <c r="IYK71" s="136"/>
      <c r="IYL71" s="136"/>
      <c r="IYM71" s="136"/>
      <c r="IYN71" s="136"/>
      <c r="IYO71" s="136"/>
      <c r="IYP71" s="136"/>
      <c r="IYQ71" s="136"/>
      <c r="IYR71" s="136"/>
      <c r="IYS71" s="136"/>
      <c r="IYT71" s="136"/>
      <c r="IYU71" s="136"/>
      <c r="IYV71" s="136"/>
      <c r="IYW71" s="136"/>
      <c r="IYX71" s="136"/>
      <c r="IYY71" s="136"/>
      <c r="IYZ71" s="136"/>
      <c r="IZA71" s="136"/>
      <c r="IZB71" s="136"/>
      <c r="IZC71" s="136"/>
      <c r="IZD71" s="136"/>
      <c r="IZE71" s="136"/>
      <c r="IZF71" s="136"/>
      <c r="IZG71" s="136"/>
      <c r="IZH71" s="136"/>
      <c r="IZI71" s="136"/>
      <c r="IZJ71" s="136"/>
      <c r="IZK71" s="136"/>
      <c r="IZL71" s="136"/>
      <c r="IZM71" s="136"/>
      <c r="IZN71" s="136"/>
      <c r="IZO71" s="136"/>
      <c r="IZP71" s="136"/>
      <c r="IZQ71" s="136"/>
      <c r="IZR71" s="136"/>
      <c r="IZS71" s="136"/>
      <c r="IZT71" s="136"/>
      <c r="IZU71" s="136"/>
      <c r="IZV71" s="136"/>
      <c r="IZW71" s="136"/>
      <c r="IZX71" s="136"/>
      <c r="IZY71" s="136"/>
      <c r="IZZ71" s="136"/>
      <c r="JAA71" s="136"/>
      <c r="JAB71" s="136"/>
      <c r="JAC71" s="136"/>
      <c r="JAD71" s="136"/>
      <c r="JAE71" s="136"/>
      <c r="JAF71" s="136"/>
      <c r="JAG71" s="136"/>
      <c r="JAH71" s="136"/>
      <c r="JAI71" s="136"/>
      <c r="JAJ71" s="136"/>
      <c r="JAK71" s="136"/>
      <c r="JAL71" s="136"/>
      <c r="JAM71" s="136"/>
      <c r="JAN71" s="136"/>
      <c r="JAO71" s="136"/>
      <c r="JAP71" s="136"/>
      <c r="JAQ71" s="136"/>
      <c r="JAR71" s="136"/>
      <c r="JAS71" s="136"/>
      <c r="JAT71" s="136"/>
      <c r="JAU71" s="136"/>
      <c r="JAV71" s="136"/>
      <c r="JAW71" s="136"/>
      <c r="JAX71" s="136"/>
      <c r="JAY71" s="136"/>
      <c r="JAZ71" s="136"/>
      <c r="JBA71" s="136"/>
      <c r="JBB71" s="136"/>
      <c r="JBC71" s="136"/>
      <c r="JBD71" s="136"/>
      <c r="JBE71" s="136"/>
      <c r="JBF71" s="136"/>
      <c r="JBG71" s="136"/>
      <c r="JBH71" s="136"/>
      <c r="JBI71" s="136"/>
      <c r="JBJ71" s="136"/>
      <c r="JBK71" s="136"/>
      <c r="JBL71" s="136"/>
      <c r="JBM71" s="136"/>
      <c r="JBN71" s="136"/>
      <c r="JBO71" s="136"/>
      <c r="JBP71" s="136"/>
      <c r="JBQ71" s="136"/>
      <c r="JBR71" s="136"/>
      <c r="JBS71" s="136"/>
      <c r="JBT71" s="136"/>
      <c r="JBU71" s="136"/>
      <c r="JBV71" s="136"/>
      <c r="JBW71" s="136"/>
      <c r="JBX71" s="136"/>
      <c r="JBY71" s="136"/>
      <c r="JBZ71" s="136"/>
      <c r="JCA71" s="136"/>
      <c r="JCB71" s="136"/>
      <c r="JCC71" s="136"/>
      <c r="JCD71" s="136"/>
      <c r="JCE71" s="136"/>
      <c r="JCF71" s="136"/>
      <c r="JCG71" s="136"/>
      <c r="JCH71" s="136"/>
      <c r="JCI71" s="136"/>
      <c r="JCJ71" s="136"/>
      <c r="JCK71" s="136"/>
      <c r="JCL71" s="136"/>
      <c r="JCM71" s="136"/>
      <c r="JCN71" s="136"/>
      <c r="JCO71" s="136"/>
      <c r="JCP71" s="136"/>
      <c r="JCQ71" s="136"/>
      <c r="JCR71" s="136"/>
      <c r="JCS71" s="136"/>
      <c r="JCT71" s="136"/>
      <c r="JCU71" s="136"/>
      <c r="JCV71" s="136"/>
      <c r="JCW71" s="136"/>
      <c r="JCX71" s="136"/>
      <c r="JCY71" s="136"/>
      <c r="JCZ71" s="136"/>
      <c r="JDA71" s="136"/>
      <c r="JDB71" s="136"/>
      <c r="JDC71" s="136"/>
      <c r="JDD71" s="136"/>
      <c r="JDE71" s="136"/>
      <c r="JDF71" s="136"/>
      <c r="JDG71" s="136"/>
      <c r="JDH71" s="136"/>
      <c r="JDI71" s="136"/>
      <c r="JDJ71" s="136"/>
      <c r="JDK71" s="136"/>
      <c r="JDL71" s="136"/>
      <c r="JDM71" s="136"/>
      <c r="JDN71" s="136"/>
      <c r="JDO71" s="136"/>
      <c r="JDP71" s="136"/>
      <c r="JDQ71" s="136"/>
      <c r="JDR71" s="136"/>
      <c r="JDS71" s="136"/>
      <c r="JDT71" s="136"/>
      <c r="JDU71" s="136"/>
      <c r="JDV71" s="136"/>
      <c r="JDW71" s="136"/>
      <c r="JDX71" s="136"/>
      <c r="JDY71" s="136"/>
      <c r="JDZ71" s="136"/>
      <c r="JEA71" s="136"/>
      <c r="JEB71" s="136"/>
      <c r="JEC71" s="136"/>
      <c r="JED71" s="136"/>
      <c r="JEE71" s="136"/>
      <c r="JEF71" s="136"/>
      <c r="JEG71" s="136"/>
      <c r="JEH71" s="136"/>
      <c r="JEI71" s="136"/>
      <c r="JEJ71" s="136"/>
      <c r="JEK71" s="136"/>
      <c r="JEL71" s="136"/>
      <c r="JEM71" s="136"/>
      <c r="JEN71" s="136"/>
      <c r="JEO71" s="136"/>
      <c r="JEP71" s="136"/>
      <c r="JEQ71" s="136"/>
      <c r="JER71" s="136"/>
      <c r="JES71" s="136"/>
      <c r="JET71" s="136"/>
      <c r="JEU71" s="136"/>
      <c r="JEV71" s="136"/>
      <c r="JEW71" s="136"/>
      <c r="JEX71" s="136"/>
      <c r="JEY71" s="136"/>
      <c r="JEZ71" s="136"/>
      <c r="JFA71" s="136"/>
      <c r="JFB71" s="136"/>
      <c r="JFC71" s="136"/>
      <c r="JFD71" s="136"/>
      <c r="JFE71" s="136"/>
      <c r="JFF71" s="136"/>
      <c r="JFG71" s="136"/>
      <c r="JFH71" s="136"/>
      <c r="JFI71" s="136"/>
      <c r="JFJ71" s="136"/>
      <c r="JFK71" s="136"/>
      <c r="JFL71" s="136"/>
      <c r="JFM71" s="136"/>
      <c r="JFN71" s="136"/>
      <c r="JFO71" s="136"/>
      <c r="JFP71" s="136"/>
      <c r="JFQ71" s="136"/>
      <c r="JFR71" s="136"/>
      <c r="JFS71" s="136"/>
      <c r="JFT71" s="136"/>
      <c r="JFU71" s="136"/>
      <c r="JFV71" s="136"/>
      <c r="JFW71" s="136"/>
      <c r="JFX71" s="136"/>
      <c r="JFY71" s="136"/>
      <c r="JFZ71" s="136"/>
      <c r="JGA71" s="136"/>
      <c r="JGB71" s="136"/>
      <c r="JGC71" s="136"/>
      <c r="JGD71" s="136"/>
      <c r="JGE71" s="136"/>
      <c r="JGF71" s="136"/>
      <c r="JGG71" s="136"/>
      <c r="JGH71" s="136"/>
      <c r="JGI71" s="136"/>
      <c r="JGJ71" s="136"/>
      <c r="JGK71" s="136"/>
      <c r="JGL71" s="136"/>
      <c r="JGM71" s="136"/>
      <c r="JGN71" s="136"/>
      <c r="JGO71" s="136"/>
      <c r="JGP71" s="136"/>
      <c r="JGQ71" s="136"/>
      <c r="JGR71" s="136"/>
      <c r="JGS71" s="136"/>
      <c r="JGT71" s="136"/>
      <c r="JGU71" s="136"/>
      <c r="JGV71" s="136"/>
      <c r="JGW71" s="136"/>
      <c r="JGX71" s="136"/>
      <c r="JGY71" s="136"/>
      <c r="JGZ71" s="136"/>
      <c r="JHA71" s="136"/>
      <c r="JHB71" s="136"/>
      <c r="JHC71" s="136"/>
      <c r="JHD71" s="136"/>
      <c r="JHE71" s="136"/>
      <c r="JHF71" s="136"/>
      <c r="JHG71" s="136"/>
      <c r="JHH71" s="136"/>
      <c r="JHI71" s="136"/>
      <c r="JHJ71" s="136"/>
      <c r="JHK71" s="136"/>
      <c r="JHL71" s="136"/>
      <c r="JHM71" s="136"/>
      <c r="JHN71" s="136"/>
      <c r="JHO71" s="136"/>
      <c r="JHP71" s="136"/>
      <c r="JHQ71" s="136"/>
      <c r="JHR71" s="136"/>
      <c r="JHS71" s="136"/>
      <c r="JHT71" s="136"/>
      <c r="JHU71" s="136"/>
      <c r="JHV71" s="136"/>
      <c r="JHW71" s="136"/>
      <c r="JHX71" s="136"/>
      <c r="JHY71" s="136"/>
      <c r="JHZ71" s="136"/>
      <c r="JIA71" s="136"/>
      <c r="JIB71" s="136"/>
      <c r="JIC71" s="136"/>
      <c r="JID71" s="136"/>
      <c r="JIE71" s="136"/>
      <c r="JIF71" s="136"/>
      <c r="JIG71" s="136"/>
      <c r="JIH71" s="136"/>
      <c r="JII71" s="136"/>
      <c r="JIJ71" s="136"/>
      <c r="JIK71" s="136"/>
      <c r="JIL71" s="136"/>
      <c r="JIM71" s="136"/>
      <c r="JIN71" s="136"/>
      <c r="JIO71" s="136"/>
      <c r="JIP71" s="136"/>
      <c r="JIQ71" s="136"/>
      <c r="JIR71" s="136"/>
      <c r="JIS71" s="136"/>
      <c r="JIT71" s="136"/>
      <c r="JIU71" s="136"/>
      <c r="JIV71" s="136"/>
      <c r="JIW71" s="136"/>
      <c r="JIX71" s="136"/>
      <c r="JIY71" s="136"/>
      <c r="JIZ71" s="136"/>
      <c r="JJA71" s="136"/>
      <c r="JJB71" s="136"/>
      <c r="JJC71" s="136"/>
      <c r="JJD71" s="136"/>
      <c r="JJE71" s="136"/>
      <c r="JJF71" s="136"/>
      <c r="JJG71" s="136"/>
      <c r="JJH71" s="136"/>
      <c r="JJI71" s="136"/>
      <c r="JJJ71" s="136"/>
      <c r="JJK71" s="136"/>
      <c r="JJL71" s="136"/>
      <c r="JJM71" s="136"/>
      <c r="JJN71" s="136"/>
      <c r="JJO71" s="136"/>
      <c r="JJP71" s="136"/>
      <c r="JJQ71" s="136"/>
      <c r="JJR71" s="136"/>
      <c r="JJS71" s="136"/>
      <c r="JJT71" s="136"/>
      <c r="JJU71" s="136"/>
      <c r="JJV71" s="136"/>
      <c r="JJW71" s="136"/>
      <c r="JJX71" s="136"/>
      <c r="JJY71" s="136"/>
      <c r="JJZ71" s="136"/>
      <c r="JKA71" s="136"/>
      <c r="JKB71" s="136"/>
      <c r="JKC71" s="136"/>
      <c r="JKD71" s="136"/>
      <c r="JKE71" s="136"/>
      <c r="JKF71" s="136"/>
      <c r="JKG71" s="136"/>
      <c r="JKH71" s="136"/>
      <c r="JKI71" s="136"/>
      <c r="JKJ71" s="136"/>
      <c r="JKK71" s="136"/>
      <c r="JKL71" s="136"/>
      <c r="JKM71" s="136"/>
      <c r="JKN71" s="136"/>
      <c r="JKO71" s="136"/>
      <c r="JKP71" s="136"/>
      <c r="JKQ71" s="136"/>
      <c r="JKR71" s="136"/>
      <c r="JKS71" s="136"/>
      <c r="JKT71" s="136"/>
      <c r="JKU71" s="136"/>
      <c r="JKV71" s="136"/>
      <c r="JKW71" s="136"/>
      <c r="JKX71" s="136"/>
      <c r="JKY71" s="136"/>
      <c r="JKZ71" s="136"/>
      <c r="JLA71" s="136"/>
      <c r="JLB71" s="136"/>
      <c r="JLC71" s="136"/>
      <c r="JLD71" s="136"/>
      <c r="JLE71" s="136"/>
      <c r="JLF71" s="136"/>
      <c r="JLG71" s="136"/>
      <c r="JLH71" s="136"/>
      <c r="JLI71" s="136"/>
      <c r="JLJ71" s="136"/>
      <c r="JLK71" s="136"/>
      <c r="JLL71" s="136"/>
      <c r="JLM71" s="136"/>
      <c r="JLN71" s="136"/>
      <c r="JLO71" s="136"/>
      <c r="JLP71" s="136"/>
      <c r="JLQ71" s="136"/>
      <c r="JLR71" s="136"/>
      <c r="JLS71" s="136"/>
      <c r="JLT71" s="136"/>
      <c r="JLU71" s="136"/>
      <c r="JLV71" s="136"/>
      <c r="JLW71" s="136"/>
      <c r="JLX71" s="136"/>
      <c r="JLY71" s="136"/>
      <c r="JLZ71" s="136"/>
      <c r="JMA71" s="136"/>
      <c r="JMB71" s="136"/>
      <c r="JMC71" s="136"/>
      <c r="JMD71" s="136"/>
      <c r="JME71" s="136"/>
      <c r="JMF71" s="136"/>
      <c r="JMG71" s="136"/>
      <c r="JMH71" s="136"/>
      <c r="JMI71" s="136"/>
      <c r="JMJ71" s="136"/>
      <c r="JMK71" s="136"/>
      <c r="JML71" s="136"/>
      <c r="JMM71" s="136"/>
      <c r="JMN71" s="136"/>
      <c r="JMO71" s="136"/>
      <c r="JMP71" s="136"/>
      <c r="JMQ71" s="136"/>
      <c r="JMR71" s="136"/>
      <c r="JMS71" s="136"/>
      <c r="JMT71" s="136"/>
      <c r="JMU71" s="136"/>
      <c r="JMV71" s="136"/>
      <c r="JMW71" s="136"/>
      <c r="JMX71" s="136"/>
      <c r="JMY71" s="136"/>
      <c r="JMZ71" s="136"/>
      <c r="JNA71" s="136"/>
      <c r="JNB71" s="136"/>
      <c r="JNC71" s="136"/>
      <c r="JND71" s="136"/>
      <c r="JNE71" s="136"/>
      <c r="JNF71" s="136"/>
      <c r="JNG71" s="136"/>
      <c r="JNH71" s="136"/>
      <c r="JNI71" s="136"/>
      <c r="JNJ71" s="136"/>
      <c r="JNK71" s="136"/>
      <c r="JNL71" s="136"/>
      <c r="JNM71" s="136"/>
      <c r="JNN71" s="136"/>
      <c r="JNO71" s="136"/>
      <c r="JNP71" s="136"/>
      <c r="JNQ71" s="136"/>
      <c r="JNR71" s="136"/>
      <c r="JNS71" s="136"/>
      <c r="JNT71" s="136"/>
      <c r="JNU71" s="136"/>
      <c r="JNV71" s="136"/>
      <c r="JNW71" s="136"/>
      <c r="JNX71" s="136"/>
      <c r="JNY71" s="136"/>
      <c r="JNZ71" s="136"/>
      <c r="JOA71" s="136"/>
      <c r="JOB71" s="136"/>
      <c r="JOC71" s="136"/>
      <c r="JOD71" s="136"/>
      <c r="JOE71" s="136"/>
      <c r="JOF71" s="136"/>
      <c r="JOG71" s="136"/>
      <c r="JOH71" s="136"/>
      <c r="JOI71" s="136"/>
      <c r="JOJ71" s="136"/>
      <c r="JOK71" s="136"/>
      <c r="JOL71" s="136"/>
      <c r="JOM71" s="136"/>
      <c r="JON71" s="136"/>
      <c r="JOO71" s="136"/>
      <c r="JOP71" s="136"/>
      <c r="JOQ71" s="136"/>
      <c r="JOR71" s="136"/>
      <c r="JOS71" s="136"/>
      <c r="JOT71" s="136"/>
      <c r="JOU71" s="136"/>
      <c r="JOV71" s="136"/>
      <c r="JOW71" s="136"/>
      <c r="JOX71" s="136"/>
      <c r="JOY71" s="136"/>
      <c r="JOZ71" s="136"/>
      <c r="JPA71" s="136"/>
      <c r="JPB71" s="136"/>
      <c r="JPC71" s="136"/>
      <c r="JPD71" s="136"/>
      <c r="JPE71" s="136"/>
      <c r="JPF71" s="136"/>
      <c r="JPG71" s="136"/>
      <c r="JPH71" s="136"/>
      <c r="JPI71" s="136"/>
      <c r="JPJ71" s="136"/>
      <c r="JPK71" s="136"/>
      <c r="JPL71" s="136"/>
      <c r="JPM71" s="136"/>
      <c r="JPN71" s="136"/>
      <c r="JPO71" s="136"/>
      <c r="JPP71" s="136"/>
      <c r="JPQ71" s="136"/>
      <c r="JPR71" s="136"/>
      <c r="JPS71" s="136"/>
      <c r="JPT71" s="136"/>
      <c r="JPU71" s="136"/>
      <c r="JPV71" s="136"/>
      <c r="JPW71" s="136"/>
      <c r="JPX71" s="136"/>
      <c r="JPY71" s="136"/>
      <c r="JPZ71" s="136"/>
      <c r="JQA71" s="136"/>
      <c r="JQB71" s="136"/>
      <c r="JQC71" s="136"/>
      <c r="JQD71" s="136"/>
      <c r="JQE71" s="136"/>
      <c r="JQF71" s="136"/>
      <c r="JQG71" s="136"/>
      <c r="JQH71" s="136"/>
      <c r="JQI71" s="136"/>
      <c r="JQJ71" s="136"/>
      <c r="JQK71" s="136"/>
      <c r="JQL71" s="136"/>
      <c r="JQM71" s="136"/>
      <c r="JQN71" s="136"/>
      <c r="JQO71" s="136"/>
      <c r="JQP71" s="136"/>
      <c r="JQQ71" s="136"/>
      <c r="JQR71" s="136"/>
      <c r="JQS71" s="136"/>
      <c r="JQT71" s="136"/>
      <c r="JQU71" s="136"/>
      <c r="JQV71" s="136"/>
      <c r="JQW71" s="136"/>
      <c r="JQX71" s="136"/>
      <c r="JQY71" s="136"/>
      <c r="JQZ71" s="136"/>
      <c r="JRA71" s="136"/>
      <c r="JRB71" s="136"/>
      <c r="JRC71" s="136"/>
      <c r="JRD71" s="136"/>
      <c r="JRE71" s="136"/>
      <c r="JRF71" s="136"/>
      <c r="JRG71" s="136"/>
      <c r="JRH71" s="136"/>
      <c r="JRI71" s="136"/>
      <c r="JRJ71" s="136"/>
      <c r="JRK71" s="136"/>
      <c r="JRL71" s="136"/>
      <c r="JRM71" s="136"/>
      <c r="JRN71" s="136"/>
      <c r="JRO71" s="136"/>
      <c r="JRP71" s="136"/>
      <c r="JRQ71" s="136"/>
      <c r="JRR71" s="136"/>
      <c r="JRS71" s="136"/>
      <c r="JRT71" s="136"/>
      <c r="JRU71" s="136"/>
      <c r="JRV71" s="136"/>
      <c r="JRW71" s="136"/>
      <c r="JRX71" s="136"/>
      <c r="JRY71" s="136"/>
      <c r="JRZ71" s="136"/>
      <c r="JSA71" s="136"/>
      <c r="JSB71" s="136"/>
      <c r="JSC71" s="136"/>
      <c r="JSD71" s="136"/>
      <c r="JSE71" s="136"/>
      <c r="JSF71" s="136"/>
      <c r="JSG71" s="136"/>
      <c r="JSH71" s="136"/>
      <c r="JSI71" s="136"/>
      <c r="JSJ71" s="136"/>
      <c r="JSK71" s="136"/>
      <c r="JSL71" s="136"/>
      <c r="JSM71" s="136"/>
      <c r="JSN71" s="136"/>
      <c r="JSO71" s="136"/>
      <c r="JSP71" s="136"/>
      <c r="JSQ71" s="136"/>
      <c r="JSR71" s="136"/>
      <c r="JSS71" s="136"/>
      <c r="JST71" s="136"/>
      <c r="JSU71" s="136"/>
      <c r="JSV71" s="136"/>
      <c r="JSW71" s="136"/>
      <c r="JSX71" s="136"/>
      <c r="JSY71" s="136"/>
      <c r="JSZ71" s="136"/>
      <c r="JTA71" s="136"/>
      <c r="JTB71" s="136"/>
      <c r="JTC71" s="136"/>
      <c r="JTD71" s="136"/>
      <c r="JTE71" s="136"/>
      <c r="JTF71" s="136"/>
      <c r="JTG71" s="136"/>
      <c r="JTH71" s="136"/>
      <c r="JTI71" s="136"/>
      <c r="JTJ71" s="136"/>
      <c r="JTK71" s="136"/>
      <c r="JTL71" s="136"/>
      <c r="JTM71" s="136"/>
      <c r="JTN71" s="136"/>
      <c r="JTO71" s="136"/>
      <c r="JTP71" s="136"/>
      <c r="JTQ71" s="136"/>
      <c r="JTR71" s="136"/>
      <c r="JTS71" s="136"/>
      <c r="JTT71" s="136"/>
      <c r="JTU71" s="136"/>
      <c r="JTV71" s="136"/>
      <c r="JTW71" s="136"/>
      <c r="JTX71" s="136"/>
      <c r="JTY71" s="136"/>
      <c r="JTZ71" s="136"/>
      <c r="JUA71" s="136"/>
      <c r="JUB71" s="136"/>
      <c r="JUC71" s="136"/>
      <c r="JUD71" s="136"/>
      <c r="JUE71" s="136"/>
      <c r="JUF71" s="136"/>
      <c r="JUG71" s="136"/>
      <c r="JUH71" s="136"/>
      <c r="JUI71" s="136"/>
      <c r="JUJ71" s="136"/>
      <c r="JUK71" s="136"/>
      <c r="JUL71" s="136"/>
      <c r="JUM71" s="136"/>
      <c r="JUN71" s="136"/>
      <c r="JUO71" s="136"/>
      <c r="JUP71" s="136"/>
      <c r="JUQ71" s="136"/>
      <c r="JUR71" s="136"/>
      <c r="JUS71" s="136"/>
      <c r="JUT71" s="136"/>
      <c r="JUU71" s="136"/>
      <c r="JUV71" s="136"/>
      <c r="JUW71" s="136"/>
      <c r="JUX71" s="136"/>
      <c r="JUY71" s="136"/>
      <c r="JUZ71" s="136"/>
      <c r="JVA71" s="136"/>
      <c r="JVB71" s="136"/>
      <c r="JVC71" s="136"/>
      <c r="JVD71" s="136"/>
      <c r="JVE71" s="136"/>
      <c r="JVF71" s="136"/>
      <c r="JVG71" s="136"/>
      <c r="JVH71" s="136"/>
      <c r="JVI71" s="136"/>
      <c r="JVJ71" s="136"/>
      <c r="JVK71" s="136"/>
      <c r="JVL71" s="136"/>
      <c r="JVM71" s="136"/>
      <c r="JVN71" s="136"/>
      <c r="JVO71" s="136"/>
      <c r="JVP71" s="136"/>
      <c r="JVQ71" s="136"/>
      <c r="JVR71" s="136"/>
      <c r="JVS71" s="136"/>
      <c r="JVT71" s="136"/>
      <c r="JVU71" s="136"/>
      <c r="JVV71" s="136"/>
      <c r="JVW71" s="136"/>
      <c r="JVX71" s="136"/>
      <c r="JVY71" s="136"/>
      <c r="JVZ71" s="136"/>
      <c r="JWA71" s="136"/>
      <c r="JWB71" s="136"/>
      <c r="JWC71" s="136"/>
      <c r="JWD71" s="136"/>
      <c r="JWE71" s="136"/>
      <c r="JWF71" s="136"/>
      <c r="JWG71" s="136"/>
      <c r="JWH71" s="136"/>
      <c r="JWI71" s="136"/>
      <c r="JWJ71" s="136"/>
      <c r="JWK71" s="136"/>
      <c r="JWL71" s="136"/>
      <c r="JWM71" s="136"/>
      <c r="JWN71" s="136"/>
      <c r="JWO71" s="136"/>
      <c r="JWP71" s="136"/>
      <c r="JWQ71" s="136"/>
      <c r="JWR71" s="136"/>
      <c r="JWS71" s="136"/>
      <c r="JWT71" s="136"/>
      <c r="JWU71" s="136"/>
      <c r="JWV71" s="136"/>
      <c r="JWW71" s="136"/>
      <c r="JWX71" s="136"/>
      <c r="JWY71" s="136"/>
      <c r="JWZ71" s="136"/>
      <c r="JXA71" s="136"/>
      <c r="JXB71" s="136"/>
      <c r="JXC71" s="136"/>
      <c r="JXD71" s="136"/>
      <c r="JXE71" s="136"/>
      <c r="JXF71" s="136"/>
      <c r="JXG71" s="136"/>
      <c r="JXH71" s="136"/>
      <c r="JXI71" s="136"/>
      <c r="JXJ71" s="136"/>
      <c r="JXK71" s="136"/>
      <c r="JXL71" s="136"/>
      <c r="JXM71" s="136"/>
      <c r="JXN71" s="136"/>
      <c r="JXO71" s="136"/>
      <c r="JXP71" s="136"/>
      <c r="JXQ71" s="136"/>
      <c r="JXR71" s="136"/>
      <c r="JXS71" s="136"/>
      <c r="JXT71" s="136"/>
      <c r="JXU71" s="136"/>
      <c r="JXV71" s="136"/>
      <c r="JXW71" s="136"/>
      <c r="JXX71" s="136"/>
      <c r="JXY71" s="136"/>
      <c r="JXZ71" s="136"/>
      <c r="JYA71" s="136"/>
      <c r="JYB71" s="136"/>
      <c r="JYC71" s="136"/>
      <c r="JYD71" s="136"/>
      <c r="JYE71" s="136"/>
      <c r="JYF71" s="136"/>
      <c r="JYG71" s="136"/>
      <c r="JYH71" s="136"/>
      <c r="JYI71" s="136"/>
      <c r="JYJ71" s="136"/>
      <c r="JYK71" s="136"/>
      <c r="JYL71" s="136"/>
      <c r="JYM71" s="136"/>
      <c r="JYN71" s="136"/>
      <c r="JYO71" s="136"/>
      <c r="JYP71" s="136"/>
      <c r="JYQ71" s="136"/>
      <c r="JYR71" s="136"/>
      <c r="JYS71" s="136"/>
      <c r="JYT71" s="136"/>
      <c r="JYU71" s="136"/>
      <c r="JYV71" s="136"/>
      <c r="JYW71" s="136"/>
      <c r="JYX71" s="136"/>
      <c r="JYY71" s="136"/>
      <c r="JYZ71" s="136"/>
      <c r="JZA71" s="136"/>
      <c r="JZB71" s="136"/>
      <c r="JZC71" s="136"/>
      <c r="JZD71" s="136"/>
      <c r="JZE71" s="136"/>
      <c r="JZF71" s="136"/>
      <c r="JZG71" s="136"/>
      <c r="JZH71" s="136"/>
      <c r="JZI71" s="136"/>
      <c r="JZJ71" s="136"/>
      <c r="JZK71" s="136"/>
      <c r="JZL71" s="136"/>
      <c r="JZM71" s="136"/>
      <c r="JZN71" s="136"/>
      <c r="JZO71" s="136"/>
      <c r="JZP71" s="136"/>
      <c r="JZQ71" s="136"/>
      <c r="JZR71" s="136"/>
      <c r="JZS71" s="136"/>
      <c r="JZT71" s="136"/>
      <c r="JZU71" s="136"/>
      <c r="JZV71" s="136"/>
      <c r="JZW71" s="136"/>
      <c r="JZX71" s="136"/>
      <c r="JZY71" s="136"/>
      <c r="JZZ71" s="136"/>
      <c r="KAA71" s="136"/>
      <c r="KAB71" s="136"/>
      <c r="KAC71" s="136"/>
      <c r="KAD71" s="136"/>
      <c r="KAE71" s="136"/>
      <c r="KAF71" s="136"/>
      <c r="KAG71" s="136"/>
      <c r="KAH71" s="136"/>
      <c r="KAI71" s="136"/>
      <c r="KAJ71" s="136"/>
      <c r="KAK71" s="136"/>
      <c r="KAL71" s="136"/>
      <c r="KAM71" s="136"/>
      <c r="KAN71" s="136"/>
      <c r="KAO71" s="136"/>
      <c r="KAP71" s="136"/>
      <c r="KAQ71" s="136"/>
      <c r="KAR71" s="136"/>
      <c r="KAS71" s="136"/>
      <c r="KAT71" s="136"/>
      <c r="KAU71" s="136"/>
      <c r="KAV71" s="136"/>
      <c r="KAW71" s="136"/>
      <c r="KAX71" s="136"/>
      <c r="KAY71" s="136"/>
      <c r="KAZ71" s="136"/>
      <c r="KBA71" s="136"/>
      <c r="KBB71" s="136"/>
      <c r="KBC71" s="136"/>
      <c r="KBD71" s="136"/>
      <c r="KBE71" s="136"/>
      <c r="KBF71" s="136"/>
      <c r="KBG71" s="136"/>
      <c r="KBH71" s="136"/>
      <c r="KBI71" s="136"/>
      <c r="KBJ71" s="136"/>
      <c r="KBK71" s="136"/>
      <c r="KBL71" s="136"/>
      <c r="KBM71" s="136"/>
      <c r="KBN71" s="136"/>
      <c r="KBO71" s="136"/>
      <c r="KBP71" s="136"/>
      <c r="KBQ71" s="136"/>
      <c r="KBR71" s="136"/>
      <c r="KBS71" s="136"/>
      <c r="KBT71" s="136"/>
      <c r="KBU71" s="136"/>
      <c r="KBV71" s="136"/>
      <c r="KBW71" s="136"/>
      <c r="KBX71" s="136"/>
      <c r="KBY71" s="136"/>
      <c r="KBZ71" s="136"/>
      <c r="KCA71" s="136"/>
      <c r="KCB71" s="136"/>
      <c r="KCC71" s="136"/>
      <c r="KCD71" s="136"/>
      <c r="KCE71" s="136"/>
      <c r="KCF71" s="136"/>
      <c r="KCG71" s="136"/>
      <c r="KCH71" s="136"/>
      <c r="KCI71" s="136"/>
      <c r="KCJ71" s="136"/>
      <c r="KCK71" s="136"/>
      <c r="KCL71" s="136"/>
      <c r="KCM71" s="136"/>
      <c r="KCN71" s="136"/>
      <c r="KCO71" s="136"/>
      <c r="KCP71" s="136"/>
      <c r="KCQ71" s="136"/>
      <c r="KCR71" s="136"/>
      <c r="KCS71" s="136"/>
      <c r="KCT71" s="136"/>
      <c r="KCU71" s="136"/>
      <c r="KCV71" s="136"/>
      <c r="KCW71" s="136"/>
      <c r="KCX71" s="136"/>
      <c r="KCY71" s="136"/>
      <c r="KCZ71" s="136"/>
      <c r="KDA71" s="136"/>
      <c r="KDB71" s="136"/>
      <c r="KDC71" s="136"/>
      <c r="KDD71" s="136"/>
      <c r="KDE71" s="136"/>
      <c r="KDF71" s="136"/>
      <c r="KDG71" s="136"/>
      <c r="KDH71" s="136"/>
      <c r="KDI71" s="136"/>
      <c r="KDJ71" s="136"/>
      <c r="KDK71" s="136"/>
      <c r="KDL71" s="136"/>
      <c r="KDM71" s="136"/>
      <c r="KDN71" s="136"/>
      <c r="KDO71" s="136"/>
      <c r="KDP71" s="136"/>
      <c r="KDQ71" s="136"/>
      <c r="KDR71" s="136"/>
      <c r="KDS71" s="136"/>
      <c r="KDT71" s="136"/>
      <c r="KDU71" s="136"/>
      <c r="KDV71" s="136"/>
      <c r="KDW71" s="136"/>
      <c r="KDX71" s="136"/>
      <c r="KDY71" s="136"/>
      <c r="KDZ71" s="136"/>
      <c r="KEA71" s="136"/>
      <c r="KEB71" s="136"/>
      <c r="KEC71" s="136"/>
      <c r="KED71" s="136"/>
      <c r="KEE71" s="136"/>
      <c r="KEF71" s="136"/>
      <c r="KEG71" s="136"/>
      <c r="KEH71" s="136"/>
      <c r="KEI71" s="136"/>
      <c r="KEJ71" s="136"/>
      <c r="KEK71" s="136"/>
      <c r="KEL71" s="136"/>
      <c r="KEM71" s="136"/>
      <c r="KEN71" s="136"/>
      <c r="KEO71" s="136"/>
      <c r="KEP71" s="136"/>
      <c r="KEQ71" s="136"/>
      <c r="KER71" s="136"/>
      <c r="KES71" s="136"/>
      <c r="KET71" s="136"/>
      <c r="KEU71" s="136"/>
      <c r="KEV71" s="136"/>
      <c r="KEW71" s="136"/>
      <c r="KEX71" s="136"/>
      <c r="KEY71" s="136"/>
      <c r="KEZ71" s="136"/>
      <c r="KFA71" s="136"/>
      <c r="KFB71" s="136"/>
      <c r="KFC71" s="136"/>
      <c r="KFD71" s="136"/>
      <c r="KFE71" s="136"/>
      <c r="KFF71" s="136"/>
      <c r="KFG71" s="136"/>
      <c r="KFH71" s="136"/>
      <c r="KFI71" s="136"/>
      <c r="KFJ71" s="136"/>
      <c r="KFK71" s="136"/>
      <c r="KFL71" s="136"/>
      <c r="KFM71" s="136"/>
      <c r="KFN71" s="136"/>
      <c r="KFO71" s="136"/>
      <c r="KFP71" s="136"/>
      <c r="KFQ71" s="136"/>
      <c r="KFR71" s="136"/>
      <c r="KFS71" s="136"/>
      <c r="KFT71" s="136"/>
      <c r="KFU71" s="136"/>
      <c r="KFV71" s="136"/>
      <c r="KFW71" s="136"/>
      <c r="KFX71" s="136"/>
      <c r="KFY71" s="136"/>
      <c r="KFZ71" s="136"/>
      <c r="KGA71" s="136"/>
      <c r="KGB71" s="136"/>
      <c r="KGC71" s="136"/>
      <c r="KGD71" s="136"/>
      <c r="KGE71" s="136"/>
      <c r="KGF71" s="136"/>
      <c r="KGG71" s="136"/>
      <c r="KGH71" s="136"/>
      <c r="KGI71" s="136"/>
      <c r="KGJ71" s="136"/>
      <c r="KGK71" s="136"/>
      <c r="KGL71" s="136"/>
      <c r="KGM71" s="136"/>
      <c r="KGN71" s="136"/>
      <c r="KGO71" s="136"/>
      <c r="KGP71" s="136"/>
      <c r="KGQ71" s="136"/>
      <c r="KGR71" s="136"/>
      <c r="KGS71" s="136"/>
      <c r="KGT71" s="136"/>
      <c r="KGU71" s="136"/>
      <c r="KGV71" s="136"/>
      <c r="KGW71" s="136"/>
      <c r="KGX71" s="136"/>
      <c r="KGY71" s="136"/>
      <c r="KGZ71" s="136"/>
      <c r="KHA71" s="136"/>
      <c r="KHB71" s="136"/>
      <c r="KHC71" s="136"/>
      <c r="KHD71" s="136"/>
      <c r="KHE71" s="136"/>
      <c r="KHF71" s="136"/>
      <c r="KHG71" s="136"/>
      <c r="KHH71" s="136"/>
      <c r="KHI71" s="136"/>
      <c r="KHJ71" s="136"/>
      <c r="KHK71" s="136"/>
      <c r="KHL71" s="136"/>
      <c r="KHM71" s="136"/>
      <c r="KHN71" s="136"/>
      <c r="KHO71" s="136"/>
      <c r="KHP71" s="136"/>
      <c r="KHQ71" s="136"/>
      <c r="KHR71" s="136"/>
      <c r="KHS71" s="136"/>
      <c r="KHT71" s="136"/>
      <c r="KHU71" s="136"/>
      <c r="KHV71" s="136"/>
      <c r="KHW71" s="136"/>
      <c r="KHX71" s="136"/>
      <c r="KHY71" s="136"/>
      <c r="KHZ71" s="136"/>
      <c r="KIA71" s="136"/>
      <c r="KIB71" s="136"/>
      <c r="KIC71" s="136"/>
      <c r="KID71" s="136"/>
      <c r="KIE71" s="136"/>
      <c r="KIF71" s="136"/>
      <c r="KIG71" s="136"/>
      <c r="KIH71" s="136"/>
      <c r="KII71" s="136"/>
      <c r="KIJ71" s="136"/>
      <c r="KIK71" s="136"/>
      <c r="KIL71" s="136"/>
      <c r="KIM71" s="136"/>
      <c r="KIN71" s="136"/>
      <c r="KIO71" s="136"/>
      <c r="KIP71" s="136"/>
      <c r="KIQ71" s="136"/>
      <c r="KIR71" s="136"/>
      <c r="KIS71" s="136"/>
      <c r="KIT71" s="136"/>
      <c r="KIU71" s="136"/>
      <c r="KIV71" s="136"/>
      <c r="KIW71" s="136"/>
      <c r="KIX71" s="136"/>
      <c r="KIY71" s="136"/>
      <c r="KIZ71" s="136"/>
      <c r="KJA71" s="136"/>
      <c r="KJB71" s="136"/>
      <c r="KJC71" s="136"/>
      <c r="KJD71" s="136"/>
      <c r="KJE71" s="136"/>
      <c r="KJF71" s="136"/>
      <c r="KJG71" s="136"/>
      <c r="KJH71" s="136"/>
      <c r="KJI71" s="136"/>
      <c r="KJJ71" s="136"/>
      <c r="KJK71" s="136"/>
      <c r="KJL71" s="136"/>
      <c r="KJM71" s="136"/>
      <c r="KJN71" s="136"/>
      <c r="KJO71" s="136"/>
      <c r="KJP71" s="136"/>
      <c r="KJQ71" s="136"/>
      <c r="KJR71" s="136"/>
      <c r="KJS71" s="136"/>
      <c r="KJT71" s="136"/>
      <c r="KJU71" s="136"/>
      <c r="KJV71" s="136"/>
      <c r="KJW71" s="136"/>
      <c r="KJX71" s="136"/>
      <c r="KJY71" s="136"/>
      <c r="KJZ71" s="136"/>
      <c r="KKA71" s="136"/>
      <c r="KKB71" s="136"/>
      <c r="KKC71" s="136"/>
      <c r="KKD71" s="136"/>
      <c r="KKE71" s="136"/>
      <c r="KKF71" s="136"/>
      <c r="KKG71" s="136"/>
      <c r="KKH71" s="136"/>
      <c r="KKI71" s="136"/>
      <c r="KKJ71" s="136"/>
      <c r="KKK71" s="136"/>
      <c r="KKL71" s="136"/>
      <c r="KKM71" s="136"/>
      <c r="KKN71" s="136"/>
      <c r="KKO71" s="136"/>
      <c r="KKP71" s="136"/>
      <c r="KKQ71" s="136"/>
      <c r="KKR71" s="136"/>
      <c r="KKS71" s="136"/>
      <c r="KKT71" s="136"/>
      <c r="KKU71" s="136"/>
      <c r="KKV71" s="136"/>
      <c r="KKW71" s="136"/>
      <c r="KKX71" s="136"/>
      <c r="KKY71" s="136"/>
      <c r="KKZ71" s="136"/>
      <c r="KLA71" s="136"/>
      <c r="KLB71" s="136"/>
      <c r="KLC71" s="136"/>
      <c r="KLD71" s="136"/>
      <c r="KLE71" s="136"/>
      <c r="KLF71" s="136"/>
      <c r="KLG71" s="136"/>
      <c r="KLH71" s="136"/>
      <c r="KLI71" s="136"/>
      <c r="KLJ71" s="136"/>
      <c r="KLK71" s="136"/>
      <c r="KLL71" s="136"/>
      <c r="KLM71" s="136"/>
      <c r="KLN71" s="136"/>
      <c r="KLO71" s="136"/>
      <c r="KLP71" s="136"/>
      <c r="KLQ71" s="136"/>
      <c r="KLR71" s="136"/>
      <c r="KLS71" s="136"/>
      <c r="KLT71" s="136"/>
      <c r="KLU71" s="136"/>
      <c r="KLV71" s="136"/>
      <c r="KLW71" s="136"/>
      <c r="KLX71" s="136"/>
      <c r="KLY71" s="136"/>
      <c r="KLZ71" s="136"/>
      <c r="KMA71" s="136"/>
      <c r="KMB71" s="136"/>
      <c r="KMC71" s="136"/>
      <c r="KMD71" s="136"/>
      <c r="KME71" s="136"/>
      <c r="KMF71" s="136"/>
      <c r="KMG71" s="136"/>
      <c r="KMH71" s="136"/>
      <c r="KMI71" s="136"/>
      <c r="KMJ71" s="136"/>
      <c r="KMK71" s="136"/>
      <c r="KML71" s="136"/>
      <c r="KMM71" s="136"/>
      <c r="KMN71" s="136"/>
      <c r="KMO71" s="136"/>
      <c r="KMP71" s="136"/>
      <c r="KMQ71" s="136"/>
      <c r="KMR71" s="136"/>
      <c r="KMS71" s="136"/>
      <c r="KMT71" s="136"/>
      <c r="KMU71" s="136"/>
      <c r="KMV71" s="136"/>
      <c r="KMW71" s="136"/>
      <c r="KMX71" s="136"/>
      <c r="KMY71" s="136"/>
      <c r="KMZ71" s="136"/>
      <c r="KNA71" s="136"/>
      <c r="KNB71" s="136"/>
      <c r="KNC71" s="136"/>
      <c r="KND71" s="136"/>
      <c r="KNE71" s="136"/>
      <c r="KNF71" s="136"/>
      <c r="KNG71" s="136"/>
      <c r="KNH71" s="136"/>
      <c r="KNI71" s="136"/>
      <c r="KNJ71" s="136"/>
      <c r="KNK71" s="136"/>
      <c r="KNL71" s="136"/>
      <c r="KNM71" s="136"/>
      <c r="KNN71" s="136"/>
      <c r="KNO71" s="136"/>
      <c r="KNP71" s="136"/>
      <c r="KNQ71" s="136"/>
      <c r="KNR71" s="136"/>
      <c r="KNS71" s="136"/>
      <c r="KNT71" s="136"/>
      <c r="KNU71" s="136"/>
      <c r="KNV71" s="136"/>
      <c r="KNW71" s="136"/>
      <c r="KNX71" s="136"/>
      <c r="KNY71" s="136"/>
      <c r="KNZ71" s="136"/>
      <c r="KOA71" s="136"/>
      <c r="KOB71" s="136"/>
      <c r="KOC71" s="136"/>
      <c r="KOD71" s="136"/>
      <c r="KOE71" s="136"/>
      <c r="KOF71" s="136"/>
      <c r="KOG71" s="136"/>
      <c r="KOH71" s="136"/>
      <c r="KOI71" s="136"/>
      <c r="KOJ71" s="136"/>
      <c r="KOK71" s="136"/>
      <c r="KOL71" s="136"/>
      <c r="KOM71" s="136"/>
      <c r="KON71" s="136"/>
      <c r="KOO71" s="136"/>
      <c r="KOP71" s="136"/>
      <c r="KOQ71" s="136"/>
      <c r="KOR71" s="136"/>
      <c r="KOS71" s="136"/>
      <c r="KOT71" s="136"/>
      <c r="KOU71" s="136"/>
      <c r="KOV71" s="136"/>
      <c r="KOW71" s="136"/>
      <c r="KOX71" s="136"/>
      <c r="KOY71" s="136"/>
      <c r="KOZ71" s="136"/>
      <c r="KPA71" s="136"/>
      <c r="KPB71" s="136"/>
      <c r="KPC71" s="136"/>
      <c r="KPD71" s="136"/>
      <c r="KPE71" s="136"/>
      <c r="KPF71" s="136"/>
      <c r="KPG71" s="136"/>
      <c r="KPH71" s="136"/>
      <c r="KPI71" s="136"/>
      <c r="KPJ71" s="136"/>
      <c r="KPK71" s="136"/>
      <c r="KPL71" s="136"/>
      <c r="KPM71" s="136"/>
      <c r="KPN71" s="136"/>
      <c r="KPO71" s="136"/>
      <c r="KPP71" s="136"/>
      <c r="KPQ71" s="136"/>
      <c r="KPR71" s="136"/>
      <c r="KPS71" s="136"/>
      <c r="KPT71" s="136"/>
      <c r="KPU71" s="136"/>
      <c r="KPV71" s="136"/>
      <c r="KPW71" s="136"/>
      <c r="KPX71" s="136"/>
      <c r="KPY71" s="136"/>
      <c r="KPZ71" s="136"/>
      <c r="KQA71" s="136"/>
      <c r="KQB71" s="136"/>
      <c r="KQC71" s="136"/>
      <c r="KQD71" s="136"/>
      <c r="KQE71" s="136"/>
      <c r="KQF71" s="136"/>
      <c r="KQG71" s="136"/>
      <c r="KQH71" s="136"/>
      <c r="KQI71" s="136"/>
      <c r="KQJ71" s="136"/>
      <c r="KQK71" s="136"/>
      <c r="KQL71" s="136"/>
      <c r="KQM71" s="136"/>
      <c r="KQN71" s="136"/>
      <c r="KQO71" s="136"/>
      <c r="KQP71" s="136"/>
      <c r="KQQ71" s="136"/>
      <c r="KQR71" s="136"/>
      <c r="KQS71" s="136"/>
      <c r="KQT71" s="136"/>
      <c r="KQU71" s="136"/>
      <c r="KQV71" s="136"/>
      <c r="KQW71" s="136"/>
      <c r="KQX71" s="136"/>
      <c r="KQY71" s="136"/>
      <c r="KQZ71" s="136"/>
      <c r="KRA71" s="136"/>
      <c r="KRB71" s="136"/>
      <c r="KRC71" s="136"/>
      <c r="KRD71" s="136"/>
      <c r="KRE71" s="136"/>
      <c r="KRF71" s="136"/>
      <c r="KRG71" s="136"/>
      <c r="KRH71" s="136"/>
      <c r="KRI71" s="136"/>
      <c r="KRJ71" s="136"/>
      <c r="KRK71" s="136"/>
      <c r="KRL71" s="136"/>
      <c r="KRM71" s="136"/>
      <c r="KRN71" s="136"/>
      <c r="KRO71" s="136"/>
      <c r="KRP71" s="136"/>
      <c r="KRQ71" s="136"/>
      <c r="KRR71" s="136"/>
      <c r="KRS71" s="136"/>
      <c r="KRT71" s="136"/>
      <c r="KRU71" s="136"/>
      <c r="KRV71" s="136"/>
      <c r="KRW71" s="136"/>
      <c r="KRX71" s="136"/>
      <c r="KRY71" s="136"/>
      <c r="KRZ71" s="136"/>
      <c r="KSA71" s="136"/>
      <c r="KSB71" s="136"/>
      <c r="KSC71" s="136"/>
      <c r="KSD71" s="136"/>
      <c r="KSE71" s="136"/>
      <c r="KSF71" s="136"/>
      <c r="KSG71" s="136"/>
      <c r="KSH71" s="136"/>
      <c r="KSI71" s="136"/>
      <c r="KSJ71" s="136"/>
      <c r="KSK71" s="136"/>
      <c r="KSL71" s="136"/>
      <c r="KSM71" s="136"/>
      <c r="KSN71" s="136"/>
      <c r="KSO71" s="136"/>
      <c r="KSP71" s="136"/>
      <c r="KSQ71" s="136"/>
      <c r="KSR71" s="136"/>
      <c r="KSS71" s="136"/>
      <c r="KST71" s="136"/>
      <c r="KSU71" s="136"/>
      <c r="KSV71" s="136"/>
      <c r="KSW71" s="136"/>
      <c r="KSX71" s="136"/>
      <c r="KSY71" s="136"/>
      <c r="KSZ71" s="136"/>
      <c r="KTA71" s="136"/>
      <c r="KTB71" s="136"/>
      <c r="KTC71" s="136"/>
      <c r="KTD71" s="136"/>
      <c r="KTE71" s="136"/>
      <c r="KTF71" s="136"/>
      <c r="KTG71" s="136"/>
      <c r="KTH71" s="136"/>
      <c r="KTI71" s="136"/>
      <c r="KTJ71" s="136"/>
      <c r="KTK71" s="136"/>
      <c r="KTL71" s="136"/>
      <c r="KTM71" s="136"/>
      <c r="KTN71" s="136"/>
      <c r="KTO71" s="136"/>
      <c r="KTP71" s="136"/>
      <c r="KTQ71" s="136"/>
      <c r="KTR71" s="136"/>
      <c r="KTS71" s="136"/>
      <c r="KTT71" s="136"/>
      <c r="KTU71" s="136"/>
      <c r="KTV71" s="136"/>
      <c r="KTW71" s="136"/>
      <c r="KTX71" s="136"/>
      <c r="KTY71" s="136"/>
      <c r="KTZ71" s="136"/>
      <c r="KUA71" s="136"/>
      <c r="KUB71" s="136"/>
      <c r="KUC71" s="136"/>
      <c r="KUD71" s="136"/>
      <c r="KUE71" s="136"/>
      <c r="KUF71" s="136"/>
      <c r="KUG71" s="136"/>
      <c r="KUH71" s="136"/>
      <c r="KUI71" s="136"/>
      <c r="KUJ71" s="136"/>
      <c r="KUK71" s="136"/>
      <c r="KUL71" s="136"/>
      <c r="KUM71" s="136"/>
      <c r="KUN71" s="136"/>
      <c r="KUO71" s="136"/>
      <c r="KUP71" s="136"/>
      <c r="KUQ71" s="136"/>
      <c r="KUR71" s="136"/>
      <c r="KUS71" s="136"/>
      <c r="KUT71" s="136"/>
      <c r="KUU71" s="136"/>
      <c r="KUV71" s="136"/>
      <c r="KUW71" s="136"/>
      <c r="KUX71" s="136"/>
      <c r="KUY71" s="136"/>
      <c r="KUZ71" s="136"/>
      <c r="KVA71" s="136"/>
      <c r="KVB71" s="136"/>
      <c r="KVC71" s="136"/>
      <c r="KVD71" s="136"/>
      <c r="KVE71" s="136"/>
      <c r="KVF71" s="136"/>
      <c r="KVG71" s="136"/>
      <c r="KVH71" s="136"/>
      <c r="KVI71" s="136"/>
      <c r="KVJ71" s="136"/>
      <c r="KVK71" s="136"/>
      <c r="KVL71" s="136"/>
      <c r="KVM71" s="136"/>
      <c r="KVN71" s="136"/>
      <c r="KVO71" s="136"/>
      <c r="KVP71" s="136"/>
      <c r="KVQ71" s="136"/>
      <c r="KVR71" s="136"/>
      <c r="KVS71" s="136"/>
      <c r="KVT71" s="136"/>
      <c r="KVU71" s="136"/>
      <c r="KVV71" s="136"/>
      <c r="KVW71" s="136"/>
      <c r="KVX71" s="136"/>
      <c r="KVY71" s="136"/>
      <c r="KVZ71" s="136"/>
      <c r="KWA71" s="136"/>
      <c r="KWB71" s="136"/>
      <c r="KWC71" s="136"/>
      <c r="KWD71" s="136"/>
      <c r="KWE71" s="136"/>
      <c r="KWF71" s="136"/>
      <c r="KWG71" s="136"/>
      <c r="KWH71" s="136"/>
      <c r="KWI71" s="136"/>
      <c r="KWJ71" s="136"/>
      <c r="KWK71" s="136"/>
      <c r="KWL71" s="136"/>
      <c r="KWM71" s="136"/>
      <c r="KWN71" s="136"/>
      <c r="KWO71" s="136"/>
      <c r="KWP71" s="136"/>
      <c r="KWQ71" s="136"/>
      <c r="KWR71" s="136"/>
      <c r="KWS71" s="136"/>
      <c r="KWT71" s="136"/>
      <c r="KWU71" s="136"/>
      <c r="KWV71" s="136"/>
      <c r="KWW71" s="136"/>
      <c r="KWX71" s="136"/>
      <c r="KWY71" s="136"/>
      <c r="KWZ71" s="136"/>
      <c r="KXA71" s="136"/>
      <c r="KXB71" s="136"/>
      <c r="KXC71" s="136"/>
      <c r="KXD71" s="136"/>
      <c r="KXE71" s="136"/>
      <c r="KXF71" s="136"/>
      <c r="KXG71" s="136"/>
      <c r="KXH71" s="136"/>
      <c r="KXI71" s="136"/>
      <c r="KXJ71" s="136"/>
      <c r="KXK71" s="136"/>
      <c r="KXL71" s="136"/>
      <c r="KXM71" s="136"/>
      <c r="KXN71" s="136"/>
      <c r="KXO71" s="136"/>
      <c r="KXP71" s="136"/>
      <c r="KXQ71" s="136"/>
      <c r="KXR71" s="136"/>
      <c r="KXS71" s="136"/>
      <c r="KXT71" s="136"/>
      <c r="KXU71" s="136"/>
      <c r="KXV71" s="136"/>
      <c r="KXW71" s="136"/>
      <c r="KXX71" s="136"/>
      <c r="KXY71" s="136"/>
      <c r="KXZ71" s="136"/>
      <c r="KYA71" s="136"/>
      <c r="KYB71" s="136"/>
      <c r="KYC71" s="136"/>
      <c r="KYD71" s="136"/>
      <c r="KYE71" s="136"/>
      <c r="KYF71" s="136"/>
      <c r="KYG71" s="136"/>
      <c r="KYH71" s="136"/>
      <c r="KYI71" s="136"/>
      <c r="KYJ71" s="136"/>
      <c r="KYK71" s="136"/>
      <c r="KYL71" s="136"/>
      <c r="KYM71" s="136"/>
      <c r="KYN71" s="136"/>
      <c r="KYO71" s="136"/>
      <c r="KYP71" s="136"/>
      <c r="KYQ71" s="136"/>
      <c r="KYR71" s="136"/>
      <c r="KYS71" s="136"/>
      <c r="KYT71" s="136"/>
      <c r="KYU71" s="136"/>
      <c r="KYV71" s="136"/>
      <c r="KYW71" s="136"/>
      <c r="KYX71" s="136"/>
      <c r="KYY71" s="136"/>
      <c r="KYZ71" s="136"/>
      <c r="KZA71" s="136"/>
      <c r="KZB71" s="136"/>
      <c r="KZC71" s="136"/>
      <c r="KZD71" s="136"/>
      <c r="KZE71" s="136"/>
      <c r="KZF71" s="136"/>
      <c r="KZG71" s="136"/>
      <c r="KZH71" s="136"/>
      <c r="KZI71" s="136"/>
      <c r="KZJ71" s="136"/>
      <c r="KZK71" s="136"/>
      <c r="KZL71" s="136"/>
      <c r="KZM71" s="136"/>
      <c r="KZN71" s="136"/>
      <c r="KZO71" s="136"/>
      <c r="KZP71" s="136"/>
      <c r="KZQ71" s="136"/>
      <c r="KZR71" s="136"/>
      <c r="KZS71" s="136"/>
      <c r="KZT71" s="136"/>
      <c r="KZU71" s="136"/>
      <c r="KZV71" s="136"/>
      <c r="KZW71" s="136"/>
      <c r="KZX71" s="136"/>
      <c r="KZY71" s="136"/>
      <c r="KZZ71" s="136"/>
      <c r="LAA71" s="136"/>
      <c r="LAB71" s="136"/>
      <c r="LAC71" s="136"/>
      <c r="LAD71" s="136"/>
      <c r="LAE71" s="136"/>
      <c r="LAF71" s="136"/>
      <c r="LAG71" s="136"/>
      <c r="LAH71" s="136"/>
      <c r="LAI71" s="136"/>
      <c r="LAJ71" s="136"/>
      <c r="LAK71" s="136"/>
      <c r="LAL71" s="136"/>
      <c r="LAM71" s="136"/>
      <c r="LAN71" s="136"/>
      <c r="LAO71" s="136"/>
      <c r="LAP71" s="136"/>
      <c r="LAQ71" s="136"/>
      <c r="LAR71" s="136"/>
      <c r="LAS71" s="136"/>
      <c r="LAT71" s="136"/>
      <c r="LAU71" s="136"/>
      <c r="LAV71" s="136"/>
      <c r="LAW71" s="136"/>
      <c r="LAX71" s="136"/>
      <c r="LAY71" s="136"/>
      <c r="LAZ71" s="136"/>
      <c r="LBA71" s="136"/>
      <c r="LBB71" s="136"/>
      <c r="LBC71" s="136"/>
      <c r="LBD71" s="136"/>
      <c r="LBE71" s="136"/>
      <c r="LBF71" s="136"/>
      <c r="LBG71" s="136"/>
      <c r="LBH71" s="136"/>
      <c r="LBI71" s="136"/>
      <c r="LBJ71" s="136"/>
      <c r="LBK71" s="136"/>
      <c r="LBL71" s="136"/>
      <c r="LBM71" s="136"/>
      <c r="LBN71" s="136"/>
      <c r="LBO71" s="136"/>
      <c r="LBP71" s="136"/>
      <c r="LBQ71" s="136"/>
      <c r="LBR71" s="136"/>
      <c r="LBS71" s="136"/>
      <c r="LBT71" s="136"/>
      <c r="LBU71" s="136"/>
      <c r="LBV71" s="136"/>
      <c r="LBW71" s="136"/>
      <c r="LBX71" s="136"/>
      <c r="LBY71" s="136"/>
      <c r="LBZ71" s="136"/>
      <c r="LCA71" s="136"/>
      <c r="LCB71" s="136"/>
      <c r="LCC71" s="136"/>
      <c r="LCD71" s="136"/>
      <c r="LCE71" s="136"/>
      <c r="LCF71" s="136"/>
      <c r="LCG71" s="136"/>
      <c r="LCH71" s="136"/>
      <c r="LCI71" s="136"/>
      <c r="LCJ71" s="136"/>
      <c r="LCK71" s="136"/>
      <c r="LCL71" s="136"/>
      <c r="LCM71" s="136"/>
      <c r="LCN71" s="136"/>
      <c r="LCO71" s="136"/>
      <c r="LCP71" s="136"/>
      <c r="LCQ71" s="136"/>
      <c r="LCR71" s="136"/>
      <c r="LCS71" s="136"/>
      <c r="LCT71" s="136"/>
      <c r="LCU71" s="136"/>
      <c r="LCV71" s="136"/>
      <c r="LCW71" s="136"/>
      <c r="LCX71" s="136"/>
      <c r="LCY71" s="136"/>
      <c r="LCZ71" s="136"/>
      <c r="LDA71" s="136"/>
      <c r="LDB71" s="136"/>
      <c r="LDC71" s="136"/>
      <c r="LDD71" s="136"/>
      <c r="LDE71" s="136"/>
      <c r="LDF71" s="136"/>
      <c r="LDG71" s="136"/>
      <c r="LDH71" s="136"/>
      <c r="LDI71" s="136"/>
      <c r="LDJ71" s="136"/>
      <c r="LDK71" s="136"/>
      <c r="LDL71" s="136"/>
      <c r="LDM71" s="136"/>
      <c r="LDN71" s="136"/>
      <c r="LDO71" s="136"/>
      <c r="LDP71" s="136"/>
      <c r="LDQ71" s="136"/>
      <c r="LDR71" s="136"/>
      <c r="LDS71" s="136"/>
      <c r="LDT71" s="136"/>
      <c r="LDU71" s="136"/>
      <c r="LDV71" s="136"/>
      <c r="LDW71" s="136"/>
      <c r="LDX71" s="136"/>
      <c r="LDY71" s="136"/>
      <c r="LDZ71" s="136"/>
      <c r="LEA71" s="136"/>
      <c r="LEB71" s="136"/>
      <c r="LEC71" s="136"/>
      <c r="LED71" s="136"/>
      <c r="LEE71" s="136"/>
      <c r="LEF71" s="136"/>
      <c r="LEG71" s="136"/>
      <c r="LEH71" s="136"/>
      <c r="LEI71" s="136"/>
      <c r="LEJ71" s="136"/>
      <c r="LEK71" s="136"/>
      <c r="LEL71" s="136"/>
      <c r="LEM71" s="136"/>
      <c r="LEN71" s="136"/>
      <c r="LEO71" s="136"/>
      <c r="LEP71" s="136"/>
      <c r="LEQ71" s="136"/>
      <c r="LER71" s="136"/>
      <c r="LES71" s="136"/>
      <c r="LET71" s="136"/>
      <c r="LEU71" s="136"/>
      <c r="LEV71" s="136"/>
      <c r="LEW71" s="136"/>
      <c r="LEX71" s="136"/>
      <c r="LEY71" s="136"/>
      <c r="LEZ71" s="136"/>
      <c r="LFA71" s="136"/>
      <c r="LFB71" s="136"/>
      <c r="LFC71" s="136"/>
      <c r="LFD71" s="136"/>
      <c r="LFE71" s="136"/>
      <c r="LFF71" s="136"/>
      <c r="LFG71" s="136"/>
      <c r="LFH71" s="136"/>
      <c r="LFI71" s="136"/>
      <c r="LFJ71" s="136"/>
      <c r="LFK71" s="136"/>
      <c r="LFL71" s="136"/>
      <c r="LFM71" s="136"/>
      <c r="LFN71" s="136"/>
      <c r="LFO71" s="136"/>
      <c r="LFP71" s="136"/>
      <c r="LFQ71" s="136"/>
      <c r="LFR71" s="136"/>
      <c r="LFS71" s="136"/>
      <c r="LFT71" s="136"/>
      <c r="LFU71" s="136"/>
      <c r="LFV71" s="136"/>
      <c r="LFW71" s="136"/>
      <c r="LFX71" s="136"/>
      <c r="LFY71" s="136"/>
      <c r="LFZ71" s="136"/>
      <c r="LGA71" s="136"/>
      <c r="LGB71" s="136"/>
      <c r="LGC71" s="136"/>
      <c r="LGD71" s="136"/>
      <c r="LGE71" s="136"/>
      <c r="LGF71" s="136"/>
      <c r="LGG71" s="136"/>
      <c r="LGH71" s="136"/>
      <c r="LGI71" s="136"/>
      <c r="LGJ71" s="136"/>
      <c r="LGK71" s="136"/>
      <c r="LGL71" s="136"/>
      <c r="LGM71" s="136"/>
      <c r="LGN71" s="136"/>
      <c r="LGO71" s="136"/>
      <c r="LGP71" s="136"/>
      <c r="LGQ71" s="136"/>
      <c r="LGR71" s="136"/>
      <c r="LGS71" s="136"/>
      <c r="LGT71" s="136"/>
      <c r="LGU71" s="136"/>
      <c r="LGV71" s="136"/>
      <c r="LGW71" s="136"/>
      <c r="LGX71" s="136"/>
      <c r="LGY71" s="136"/>
      <c r="LGZ71" s="136"/>
      <c r="LHA71" s="136"/>
      <c r="LHB71" s="136"/>
      <c r="LHC71" s="136"/>
      <c r="LHD71" s="136"/>
      <c r="LHE71" s="136"/>
      <c r="LHF71" s="136"/>
      <c r="LHG71" s="136"/>
      <c r="LHH71" s="136"/>
      <c r="LHI71" s="136"/>
      <c r="LHJ71" s="136"/>
      <c r="LHK71" s="136"/>
      <c r="LHL71" s="136"/>
      <c r="LHM71" s="136"/>
      <c r="LHN71" s="136"/>
      <c r="LHO71" s="136"/>
      <c r="LHP71" s="136"/>
      <c r="LHQ71" s="136"/>
      <c r="LHR71" s="136"/>
      <c r="LHS71" s="136"/>
      <c r="LHT71" s="136"/>
      <c r="LHU71" s="136"/>
      <c r="LHV71" s="136"/>
      <c r="LHW71" s="136"/>
      <c r="LHX71" s="136"/>
      <c r="LHY71" s="136"/>
      <c r="LHZ71" s="136"/>
      <c r="LIA71" s="136"/>
      <c r="LIB71" s="136"/>
      <c r="LIC71" s="136"/>
      <c r="LID71" s="136"/>
      <c r="LIE71" s="136"/>
      <c r="LIF71" s="136"/>
      <c r="LIG71" s="136"/>
      <c r="LIH71" s="136"/>
      <c r="LII71" s="136"/>
      <c r="LIJ71" s="136"/>
      <c r="LIK71" s="136"/>
      <c r="LIL71" s="136"/>
      <c r="LIM71" s="136"/>
      <c r="LIN71" s="136"/>
      <c r="LIO71" s="136"/>
      <c r="LIP71" s="136"/>
      <c r="LIQ71" s="136"/>
      <c r="LIR71" s="136"/>
      <c r="LIS71" s="136"/>
      <c r="LIT71" s="136"/>
      <c r="LIU71" s="136"/>
      <c r="LIV71" s="136"/>
      <c r="LIW71" s="136"/>
      <c r="LIX71" s="136"/>
      <c r="LIY71" s="136"/>
      <c r="LIZ71" s="136"/>
      <c r="LJA71" s="136"/>
      <c r="LJB71" s="136"/>
      <c r="LJC71" s="136"/>
      <c r="LJD71" s="136"/>
      <c r="LJE71" s="136"/>
      <c r="LJF71" s="136"/>
      <c r="LJG71" s="136"/>
      <c r="LJH71" s="136"/>
      <c r="LJI71" s="136"/>
      <c r="LJJ71" s="136"/>
      <c r="LJK71" s="136"/>
      <c r="LJL71" s="136"/>
      <c r="LJM71" s="136"/>
      <c r="LJN71" s="136"/>
      <c r="LJO71" s="136"/>
      <c r="LJP71" s="136"/>
      <c r="LJQ71" s="136"/>
      <c r="LJR71" s="136"/>
      <c r="LJS71" s="136"/>
      <c r="LJT71" s="136"/>
      <c r="LJU71" s="136"/>
      <c r="LJV71" s="136"/>
      <c r="LJW71" s="136"/>
      <c r="LJX71" s="136"/>
      <c r="LJY71" s="136"/>
      <c r="LJZ71" s="136"/>
      <c r="LKA71" s="136"/>
      <c r="LKB71" s="136"/>
      <c r="LKC71" s="136"/>
      <c r="LKD71" s="136"/>
      <c r="LKE71" s="136"/>
      <c r="LKF71" s="136"/>
      <c r="LKG71" s="136"/>
      <c r="LKH71" s="136"/>
      <c r="LKI71" s="136"/>
      <c r="LKJ71" s="136"/>
      <c r="LKK71" s="136"/>
      <c r="LKL71" s="136"/>
      <c r="LKM71" s="136"/>
      <c r="LKN71" s="136"/>
      <c r="LKO71" s="136"/>
      <c r="LKP71" s="136"/>
      <c r="LKQ71" s="136"/>
      <c r="LKR71" s="136"/>
      <c r="LKS71" s="136"/>
      <c r="LKT71" s="136"/>
      <c r="LKU71" s="136"/>
      <c r="LKV71" s="136"/>
      <c r="LKW71" s="136"/>
      <c r="LKX71" s="136"/>
      <c r="LKY71" s="136"/>
      <c r="LKZ71" s="136"/>
      <c r="LLA71" s="136"/>
      <c r="LLB71" s="136"/>
      <c r="LLC71" s="136"/>
      <c r="LLD71" s="136"/>
      <c r="LLE71" s="136"/>
      <c r="LLF71" s="136"/>
      <c r="LLG71" s="136"/>
      <c r="LLH71" s="136"/>
      <c r="LLI71" s="136"/>
      <c r="LLJ71" s="136"/>
      <c r="LLK71" s="136"/>
      <c r="LLL71" s="136"/>
      <c r="LLM71" s="136"/>
      <c r="LLN71" s="136"/>
      <c r="LLO71" s="136"/>
      <c r="LLP71" s="136"/>
      <c r="LLQ71" s="136"/>
      <c r="LLR71" s="136"/>
      <c r="LLS71" s="136"/>
      <c r="LLT71" s="136"/>
      <c r="LLU71" s="136"/>
      <c r="LLV71" s="136"/>
      <c r="LLW71" s="136"/>
      <c r="LLX71" s="136"/>
      <c r="LLY71" s="136"/>
      <c r="LLZ71" s="136"/>
      <c r="LMA71" s="136"/>
      <c r="LMB71" s="136"/>
      <c r="LMC71" s="136"/>
      <c r="LMD71" s="136"/>
      <c r="LME71" s="136"/>
      <c r="LMF71" s="136"/>
      <c r="LMG71" s="136"/>
      <c r="LMH71" s="136"/>
      <c r="LMI71" s="136"/>
      <c r="LMJ71" s="136"/>
      <c r="LMK71" s="136"/>
      <c r="LML71" s="136"/>
      <c r="LMM71" s="136"/>
      <c r="LMN71" s="136"/>
      <c r="LMO71" s="136"/>
      <c r="LMP71" s="136"/>
      <c r="LMQ71" s="136"/>
      <c r="LMR71" s="136"/>
      <c r="LMS71" s="136"/>
      <c r="LMT71" s="136"/>
      <c r="LMU71" s="136"/>
      <c r="LMV71" s="136"/>
      <c r="LMW71" s="136"/>
      <c r="LMX71" s="136"/>
      <c r="LMY71" s="136"/>
      <c r="LMZ71" s="136"/>
      <c r="LNA71" s="136"/>
      <c r="LNB71" s="136"/>
      <c r="LNC71" s="136"/>
      <c r="LND71" s="136"/>
      <c r="LNE71" s="136"/>
      <c r="LNF71" s="136"/>
      <c r="LNG71" s="136"/>
      <c r="LNH71" s="136"/>
      <c r="LNI71" s="136"/>
      <c r="LNJ71" s="136"/>
      <c r="LNK71" s="136"/>
      <c r="LNL71" s="136"/>
      <c r="LNM71" s="136"/>
      <c r="LNN71" s="136"/>
      <c r="LNO71" s="136"/>
      <c r="LNP71" s="136"/>
      <c r="LNQ71" s="136"/>
      <c r="LNR71" s="136"/>
      <c r="LNS71" s="136"/>
      <c r="LNT71" s="136"/>
      <c r="LNU71" s="136"/>
      <c r="LNV71" s="136"/>
      <c r="LNW71" s="136"/>
      <c r="LNX71" s="136"/>
      <c r="LNY71" s="136"/>
      <c r="LNZ71" s="136"/>
      <c r="LOA71" s="136"/>
      <c r="LOB71" s="136"/>
      <c r="LOC71" s="136"/>
      <c r="LOD71" s="136"/>
      <c r="LOE71" s="136"/>
      <c r="LOF71" s="136"/>
      <c r="LOG71" s="136"/>
      <c r="LOH71" s="136"/>
      <c r="LOI71" s="136"/>
      <c r="LOJ71" s="136"/>
      <c r="LOK71" s="136"/>
      <c r="LOL71" s="136"/>
      <c r="LOM71" s="136"/>
      <c r="LON71" s="136"/>
      <c r="LOO71" s="136"/>
      <c r="LOP71" s="136"/>
      <c r="LOQ71" s="136"/>
      <c r="LOR71" s="136"/>
      <c r="LOS71" s="136"/>
      <c r="LOT71" s="136"/>
      <c r="LOU71" s="136"/>
      <c r="LOV71" s="136"/>
      <c r="LOW71" s="136"/>
      <c r="LOX71" s="136"/>
      <c r="LOY71" s="136"/>
      <c r="LOZ71" s="136"/>
      <c r="LPA71" s="136"/>
      <c r="LPB71" s="136"/>
      <c r="LPC71" s="136"/>
      <c r="LPD71" s="136"/>
      <c r="LPE71" s="136"/>
      <c r="LPF71" s="136"/>
      <c r="LPG71" s="136"/>
      <c r="LPH71" s="136"/>
      <c r="LPI71" s="136"/>
      <c r="LPJ71" s="136"/>
      <c r="LPK71" s="136"/>
      <c r="LPL71" s="136"/>
      <c r="LPM71" s="136"/>
      <c r="LPN71" s="136"/>
      <c r="LPO71" s="136"/>
      <c r="LPP71" s="136"/>
      <c r="LPQ71" s="136"/>
      <c r="LPR71" s="136"/>
      <c r="LPS71" s="136"/>
      <c r="LPT71" s="136"/>
      <c r="LPU71" s="136"/>
      <c r="LPV71" s="136"/>
      <c r="LPW71" s="136"/>
      <c r="LPX71" s="136"/>
      <c r="LPY71" s="136"/>
      <c r="LPZ71" s="136"/>
      <c r="LQA71" s="136"/>
      <c r="LQB71" s="136"/>
      <c r="LQC71" s="136"/>
      <c r="LQD71" s="136"/>
      <c r="LQE71" s="136"/>
      <c r="LQF71" s="136"/>
      <c r="LQG71" s="136"/>
      <c r="LQH71" s="136"/>
      <c r="LQI71" s="136"/>
      <c r="LQJ71" s="136"/>
      <c r="LQK71" s="136"/>
      <c r="LQL71" s="136"/>
      <c r="LQM71" s="136"/>
      <c r="LQN71" s="136"/>
      <c r="LQO71" s="136"/>
      <c r="LQP71" s="136"/>
      <c r="LQQ71" s="136"/>
      <c r="LQR71" s="136"/>
      <c r="LQS71" s="136"/>
      <c r="LQT71" s="136"/>
      <c r="LQU71" s="136"/>
      <c r="LQV71" s="136"/>
      <c r="LQW71" s="136"/>
      <c r="LQX71" s="136"/>
      <c r="LQY71" s="136"/>
      <c r="LQZ71" s="136"/>
      <c r="LRA71" s="136"/>
      <c r="LRB71" s="136"/>
      <c r="LRC71" s="136"/>
      <c r="LRD71" s="136"/>
      <c r="LRE71" s="136"/>
      <c r="LRF71" s="136"/>
      <c r="LRG71" s="136"/>
      <c r="LRH71" s="136"/>
      <c r="LRI71" s="136"/>
      <c r="LRJ71" s="136"/>
      <c r="LRK71" s="136"/>
      <c r="LRL71" s="136"/>
      <c r="LRM71" s="136"/>
      <c r="LRN71" s="136"/>
      <c r="LRO71" s="136"/>
      <c r="LRP71" s="136"/>
      <c r="LRQ71" s="136"/>
      <c r="LRR71" s="136"/>
      <c r="LRS71" s="136"/>
      <c r="LRT71" s="136"/>
      <c r="LRU71" s="136"/>
      <c r="LRV71" s="136"/>
      <c r="LRW71" s="136"/>
      <c r="LRX71" s="136"/>
      <c r="LRY71" s="136"/>
      <c r="LRZ71" s="136"/>
      <c r="LSA71" s="136"/>
      <c r="LSB71" s="136"/>
      <c r="LSC71" s="136"/>
      <c r="LSD71" s="136"/>
      <c r="LSE71" s="136"/>
      <c r="LSF71" s="136"/>
      <c r="LSG71" s="136"/>
      <c r="LSH71" s="136"/>
      <c r="LSI71" s="136"/>
      <c r="LSJ71" s="136"/>
      <c r="LSK71" s="136"/>
      <c r="LSL71" s="136"/>
      <c r="LSM71" s="136"/>
      <c r="LSN71" s="136"/>
      <c r="LSO71" s="136"/>
      <c r="LSP71" s="136"/>
      <c r="LSQ71" s="136"/>
      <c r="LSR71" s="136"/>
      <c r="LSS71" s="136"/>
      <c r="LST71" s="136"/>
      <c r="LSU71" s="136"/>
      <c r="LSV71" s="136"/>
      <c r="LSW71" s="136"/>
      <c r="LSX71" s="136"/>
      <c r="LSY71" s="136"/>
      <c r="LSZ71" s="136"/>
      <c r="LTA71" s="136"/>
      <c r="LTB71" s="136"/>
      <c r="LTC71" s="136"/>
      <c r="LTD71" s="136"/>
      <c r="LTE71" s="136"/>
      <c r="LTF71" s="136"/>
      <c r="LTG71" s="136"/>
      <c r="LTH71" s="136"/>
      <c r="LTI71" s="136"/>
      <c r="LTJ71" s="136"/>
      <c r="LTK71" s="136"/>
      <c r="LTL71" s="136"/>
      <c r="LTM71" s="136"/>
      <c r="LTN71" s="136"/>
      <c r="LTO71" s="136"/>
      <c r="LTP71" s="136"/>
      <c r="LTQ71" s="136"/>
      <c r="LTR71" s="136"/>
      <c r="LTS71" s="136"/>
      <c r="LTT71" s="136"/>
      <c r="LTU71" s="136"/>
      <c r="LTV71" s="136"/>
      <c r="LTW71" s="136"/>
      <c r="LTX71" s="136"/>
      <c r="LTY71" s="136"/>
      <c r="LTZ71" s="136"/>
      <c r="LUA71" s="136"/>
      <c r="LUB71" s="136"/>
      <c r="LUC71" s="136"/>
      <c r="LUD71" s="136"/>
      <c r="LUE71" s="136"/>
      <c r="LUF71" s="136"/>
      <c r="LUG71" s="136"/>
      <c r="LUH71" s="136"/>
      <c r="LUI71" s="136"/>
      <c r="LUJ71" s="136"/>
      <c r="LUK71" s="136"/>
      <c r="LUL71" s="136"/>
      <c r="LUM71" s="136"/>
      <c r="LUN71" s="136"/>
      <c r="LUO71" s="136"/>
      <c r="LUP71" s="136"/>
      <c r="LUQ71" s="136"/>
      <c r="LUR71" s="136"/>
      <c r="LUS71" s="136"/>
      <c r="LUT71" s="136"/>
      <c r="LUU71" s="136"/>
      <c r="LUV71" s="136"/>
      <c r="LUW71" s="136"/>
      <c r="LUX71" s="136"/>
      <c r="LUY71" s="136"/>
      <c r="LUZ71" s="136"/>
      <c r="LVA71" s="136"/>
      <c r="LVB71" s="136"/>
      <c r="LVC71" s="136"/>
      <c r="LVD71" s="136"/>
      <c r="LVE71" s="136"/>
      <c r="LVF71" s="136"/>
      <c r="LVG71" s="136"/>
      <c r="LVH71" s="136"/>
      <c r="LVI71" s="136"/>
      <c r="LVJ71" s="136"/>
      <c r="LVK71" s="136"/>
      <c r="LVL71" s="136"/>
      <c r="LVM71" s="136"/>
      <c r="LVN71" s="136"/>
      <c r="LVO71" s="136"/>
      <c r="LVP71" s="136"/>
      <c r="LVQ71" s="136"/>
      <c r="LVR71" s="136"/>
      <c r="LVS71" s="136"/>
      <c r="LVT71" s="136"/>
      <c r="LVU71" s="136"/>
      <c r="LVV71" s="136"/>
      <c r="LVW71" s="136"/>
      <c r="LVX71" s="136"/>
      <c r="LVY71" s="136"/>
      <c r="LVZ71" s="136"/>
      <c r="LWA71" s="136"/>
      <c r="LWB71" s="136"/>
      <c r="LWC71" s="136"/>
      <c r="LWD71" s="136"/>
      <c r="LWE71" s="136"/>
      <c r="LWF71" s="136"/>
      <c r="LWG71" s="136"/>
      <c r="LWH71" s="136"/>
      <c r="LWI71" s="136"/>
      <c r="LWJ71" s="136"/>
      <c r="LWK71" s="136"/>
      <c r="LWL71" s="136"/>
      <c r="LWM71" s="136"/>
      <c r="LWN71" s="136"/>
      <c r="LWO71" s="136"/>
      <c r="LWP71" s="136"/>
      <c r="LWQ71" s="136"/>
      <c r="LWR71" s="136"/>
      <c r="LWS71" s="136"/>
      <c r="LWT71" s="136"/>
      <c r="LWU71" s="136"/>
      <c r="LWV71" s="136"/>
      <c r="LWW71" s="136"/>
      <c r="LWX71" s="136"/>
      <c r="LWY71" s="136"/>
      <c r="LWZ71" s="136"/>
      <c r="LXA71" s="136"/>
      <c r="LXB71" s="136"/>
      <c r="LXC71" s="136"/>
      <c r="LXD71" s="136"/>
      <c r="LXE71" s="136"/>
      <c r="LXF71" s="136"/>
      <c r="LXG71" s="136"/>
      <c r="LXH71" s="136"/>
      <c r="LXI71" s="136"/>
      <c r="LXJ71" s="136"/>
      <c r="LXK71" s="136"/>
      <c r="LXL71" s="136"/>
      <c r="LXM71" s="136"/>
      <c r="LXN71" s="136"/>
      <c r="LXO71" s="136"/>
      <c r="LXP71" s="136"/>
      <c r="LXQ71" s="136"/>
      <c r="LXR71" s="136"/>
      <c r="LXS71" s="136"/>
      <c r="LXT71" s="136"/>
      <c r="LXU71" s="136"/>
      <c r="LXV71" s="136"/>
      <c r="LXW71" s="136"/>
      <c r="LXX71" s="136"/>
      <c r="LXY71" s="136"/>
      <c r="LXZ71" s="136"/>
      <c r="LYA71" s="136"/>
      <c r="LYB71" s="136"/>
      <c r="LYC71" s="136"/>
      <c r="LYD71" s="136"/>
      <c r="LYE71" s="136"/>
      <c r="LYF71" s="136"/>
      <c r="LYG71" s="136"/>
      <c r="LYH71" s="136"/>
      <c r="LYI71" s="136"/>
      <c r="LYJ71" s="136"/>
      <c r="LYK71" s="136"/>
      <c r="LYL71" s="136"/>
      <c r="LYM71" s="136"/>
      <c r="LYN71" s="136"/>
      <c r="LYO71" s="136"/>
      <c r="LYP71" s="136"/>
      <c r="LYQ71" s="136"/>
      <c r="LYR71" s="136"/>
      <c r="LYS71" s="136"/>
      <c r="LYT71" s="136"/>
      <c r="LYU71" s="136"/>
      <c r="LYV71" s="136"/>
      <c r="LYW71" s="136"/>
      <c r="LYX71" s="136"/>
      <c r="LYY71" s="136"/>
      <c r="LYZ71" s="136"/>
      <c r="LZA71" s="136"/>
      <c r="LZB71" s="136"/>
      <c r="LZC71" s="136"/>
      <c r="LZD71" s="136"/>
      <c r="LZE71" s="136"/>
      <c r="LZF71" s="136"/>
      <c r="LZG71" s="136"/>
      <c r="LZH71" s="136"/>
      <c r="LZI71" s="136"/>
      <c r="LZJ71" s="136"/>
      <c r="LZK71" s="136"/>
      <c r="LZL71" s="136"/>
      <c r="LZM71" s="136"/>
      <c r="LZN71" s="136"/>
      <c r="LZO71" s="136"/>
      <c r="LZP71" s="136"/>
      <c r="LZQ71" s="136"/>
      <c r="LZR71" s="136"/>
      <c r="LZS71" s="136"/>
      <c r="LZT71" s="136"/>
      <c r="LZU71" s="136"/>
      <c r="LZV71" s="136"/>
      <c r="LZW71" s="136"/>
      <c r="LZX71" s="136"/>
      <c r="LZY71" s="136"/>
      <c r="LZZ71" s="136"/>
      <c r="MAA71" s="136"/>
      <c r="MAB71" s="136"/>
      <c r="MAC71" s="136"/>
      <c r="MAD71" s="136"/>
      <c r="MAE71" s="136"/>
      <c r="MAF71" s="136"/>
      <c r="MAG71" s="136"/>
      <c r="MAH71" s="136"/>
      <c r="MAI71" s="136"/>
      <c r="MAJ71" s="136"/>
      <c r="MAK71" s="136"/>
      <c r="MAL71" s="136"/>
      <c r="MAM71" s="136"/>
      <c r="MAN71" s="136"/>
      <c r="MAO71" s="136"/>
      <c r="MAP71" s="136"/>
      <c r="MAQ71" s="136"/>
      <c r="MAR71" s="136"/>
      <c r="MAS71" s="136"/>
      <c r="MAT71" s="136"/>
      <c r="MAU71" s="136"/>
      <c r="MAV71" s="136"/>
      <c r="MAW71" s="136"/>
      <c r="MAX71" s="136"/>
      <c r="MAY71" s="136"/>
      <c r="MAZ71" s="136"/>
      <c r="MBA71" s="136"/>
      <c r="MBB71" s="136"/>
      <c r="MBC71" s="136"/>
      <c r="MBD71" s="136"/>
      <c r="MBE71" s="136"/>
      <c r="MBF71" s="136"/>
      <c r="MBG71" s="136"/>
      <c r="MBH71" s="136"/>
      <c r="MBI71" s="136"/>
      <c r="MBJ71" s="136"/>
      <c r="MBK71" s="136"/>
      <c r="MBL71" s="136"/>
      <c r="MBM71" s="136"/>
      <c r="MBN71" s="136"/>
      <c r="MBO71" s="136"/>
      <c r="MBP71" s="136"/>
      <c r="MBQ71" s="136"/>
      <c r="MBR71" s="136"/>
      <c r="MBS71" s="136"/>
      <c r="MBT71" s="136"/>
      <c r="MBU71" s="136"/>
      <c r="MBV71" s="136"/>
      <c r="MBW71" s="136"/>
      <c r="MBX71" s="136"/>
      <c r="MBY71" s="136"/>
      <c r="MBZ71" s="136"/>
      <c r="MCA71" s="136"/>
      <c r="MCB71" s="136"/>
      <c r="MCC71" s="136"/>
      <c r="MCD71" s="136"/>
      <c r="MCE71" s="136"/>
      <c r="MCF71" s="136"/>
      <c r="MCG71" s="136"/>
      <c r="MCH71" s="136"/>
      <c r="MCI71" s="136"/>
      <c r="MCJ71" s="136"/>
      <c r="MCK71" s="136"/>
      <c r="MCL71" s="136"/>
      <c r="MCM71" s="136"/>
      <c r="MCN71" s="136"/>
      <c r="MCO71" s="136"/>
      <c r="MCP71" s="136"/>
      <c r="MCQ71" s="136"/>
      <c r="MCR71" s="136"/>
      <c r="MCS71" s="136"/>
      <c r="MCT71" s="136"/>
      <c r="MCU71" s="136"/>
      <c r="MCV71" s="136"/>
      <c r="MCW71" s="136"/>
      <c r="MCX71" s="136"/>
      <c r="MCY71" s="136"/>
      <c r="MCZ71" s="136"/>
      <c r="MDA71" s="136"/>
      <c r="MDB71" s="136"/>
      <c r="MDC71" s="136"/>
      <c r="MDD71" s="136"/>
      <c r="MDE71" s="136"/>
      <c r="MDF71" s="136"/>
      <c r="MDG71" s="136"/>
      <c r="MDH71" s="136"/>
      <c r="MDI71" s="136"/>
      <c r="MDJ71" s="136"/>
      <c r="MDK71" s="136"/>
      <c r="MDL71" s="136"/>
      <c r="MDM71" s="136"/>
      <c r="MDN71" s="136"/>
      <c r="MDO71" s="136"/>
      <c r="MDP71" s="136"/>
      <c r="MDQ71" s="136"/>
      <c r="MDR71" s="136"/>
      <c r="MDS71" s="136"/>
      <c r="MDT71" s="136"/>
      <c r="MDU71" s="136"/>
      <c r="MDV71" s="136"/>
      <c r="MDW71" s="136"/>
      <c r="MDX71" s="136"/>
      <c r="MDY71" s="136"/>
      <c r="MDZ71" s="136"/>
      <c r="MEA71" s="136"/>
      <c r="MEB71" s="136"/>
      <c r="MEC71" s="136"/>
      <c r="MED71" s="136"/>
      <c r="MEE71" s="136"/>
      <c r="MEF71" s="136"/>
      <c r="MEG71" s="136"/>
      <c r="MEH71" s="136"/>
      <c r="MEI71" s="136"/>
      <c r="MEJ71" s="136"/>
      <c r="MEK71" s="136"/>
      <c r="MEL71" s="136"/>
      <c r="MEM71" s="136"/>
      <c r="MEN71" s="136"/>
      <c r="MEO71" s="136"/>
      <c r="MEP71" s="136"/>
      <c r="MEQ71" s="136"/>
      <c r="MER71" s="136"/>
      <c r="MES71" s="136"/>
      <c r="MET71" s="136"/>
      <c r="MEU71" s="136"/>
      <c r="MEV71" s="136"/>
      <c r="MEW71" s="136"/>
      <c r="MEX71" s="136"/>
      <c r="MEY71" s="136"/>
      <c r="MEZ71" s="136"/>
      <c r="MFA71" s="136"/>
      <c r="MFB71" s="136"/>
      <c r="MFC71" s="136"/>
      <c r="MFD71" s="136"/>
      <c r="MFE71" s="136"/>
      <c r="MFF71" s="136"/>
      <c r="MFG71" s="136"/>
      <c r="MFH71" s="136"/>
      <c r="MFI71" s="136"/>
      <c r="MFJ71" s="136"/>
      <c r="MFK71" s="136"/>
      <c r="MFL71" s="136"/>
      <c r="MFM71" s="136"/>
      <c r="MFN71" s="136"/>
      <c r="MFO71" s="136"/>
      <c r="MFP71" s="136"/>
      <c r="MFQ71" s="136"/>
      <c r="MFR71" s="136"/>
      <c r="MFS71" s="136"/>
      <c r="MFT71" s="136"/>
      <c r="MFU71" s="136"/>
      <c r="MFV71" s="136"/>
      <c r="MFW71" s="136"/>
      <c r="MFX71" s="136"/>
      <c r="MFY71" s="136"/>
      <c r="MFZ71" s="136"/>
      <c r="MGA71" s="136"/>
      <c r="MGB71" s="136"/>
      <c r="MGC71" s="136"/>
      <c r="MGD71" s="136"/>
      <c r="MGE71" s="136"/>
      <c r="MGF71" s="136"/>
      <c r="MGG71" s="136"/>
      <c r="MGH71" s="136"/>
      <c r="MGI71" s="136"/>
      <c r="MGJ71" s="136"/>
      <c r="MGK71" s="136"/>
      <c r="MGL71" s="136"/>
      <c r="MGM71" s="136"/>
      <c r="MGN71" s="136"/>
      <c r="MGO71" s="136"/>
      <c r="MGP71" s="136"/>
      <c r="MGQ71" s="136"/>
      <c r="MGR71" s="136"/>
      <c r="MGS71" s="136"/>
      <c r="MGT71" s="136"/>
      <c r="MGU71" s="136"/>
      <c r="MGV71" s="136"/>
      <c r="MGW71" s="136"/>
      <c r="MGX71" s="136"/>
      <c r="MGY71" s="136"/>
      <c r="MGZ71" s="136"/>
      <c r="MHA71" s="136"/>
      <c r="MHB71" s="136"/>
      <c r="MHC71" s="136"/>
      <c r="MHD71" s="136"/>
      <c r="MHE71" s="136"/>
      <c r="MHF71" s="136"/>
      <c r="MHG71" s="136"/>
      <c r="MHH71" s="136"/>
      <c r="MHI71" s="136"/>
      <c r="MHJ71" s="136"/>
      <c r="MHK71" s="136"/>
      <c r="MHL71" s="136"/>
      <c r="MHM71" s="136"/>
      <c r="MHN71" s="136"/>
      <c r="MHO71" s="136"/>
      <c r="MHP71" s="136"/>
      <c r="MHQ71" s="136"/>
      <c r="MHR71" s="136"/>
      <c r="MHS71" s="136"/>
      <c r="MHT71" s="136"/>
      <c r="MHU71" s="136"/>
      <c r="MHV71" s="136"/>
      <c r="MHW71" s="136"/>
      <c r="MHX71" s="136"/>
      <c r="MHY71" s="136"/>
      <c r="MHZ71" s="136"/>
      <c r="MIA71" s="136"/>
      <c r="MIB71" s="136"/>
      <c r="MIC71" s="136"/>
      <c r="MID71" s="136"/>
      <c r="MIE71" s="136"/>
      <c r="MIF71" s="136"/>
      <c r="MIG71" s="136"/>
      <c r="MIH71" s="136"/>
      <c r="MII71" s="136"/>
      <c r="MIJ71" s="136"/>
      <c r="MIK71" s="136"/>
      <c r="MIL71" s="136"/>
      <c r="MIM71" s="136"/>
      <c r="MIN71" s="136"/>
      <c r="MIO71" s="136"/>
      <c r="MIP71" s="136"/>
      <c r="MIQ71" s="136"/>
      <c r="MIR71" s="136"/>
      <c r="MIS71" s="136"/>
      <c r="MIT71" s="136"/>
      <c r="MIU71" s="136"/>
      <c r="MIV71" s="136"/>
      <c r="MIW71" s="136"/>
      <c r="MIX71" s="136"/>
      <c r="MIY71" s="136"/>
      <c r="MIZ71" s="136"/>
      <c r="MJA71" s="136"/>
      <c r="MJB71" s="136"/>
      <c r="MJC71" s="136"/>
      <c r="MJD71" s="136"/>
      <c r="MJE71" s="136"/>
      <c r="MJF71" s="136"/>
      <c r="MJG71" s="136"/>
      <c r="MJH71" s="136"/>
      <c r="MJI71" s="136"/>
      <c r="MJJ71" s="136"/>
      <c r="MJK71" s="136"/>
      <c r="MJL71" s="136"/>
      <c r="MJM71" s="136"/>
      <c r="MJN71" s="136"/>
      <c r="MJO71" s="136"/>
      <c r="MJP71" s="136"/>
      <c r="MJQ71" s="136"/>
      <c r="MJR71" s="136"/>
      <c r="MJS71" s="136"/>
      <c r="MJT71" s="136"/>
      <c r="MJU71" s="136"/>
      <c r="MJV71" s="136"/>
      <c r="MJW71" s="136"/>
      <c r="MJX71" s="136"/>
      <c r="MJY71" s="136"/>
      <c r="MJZ71" s="136"/>
      <c r="MKA71" s="136"/>
      <c r="MKB71" s="136"/>
      <c r="MKC71" s="136"/>
      <c r="MKD71" s="136"/>
      <c r="MKE71" s="136"/>
      <c r="MKF71" s="136"/>
      <c r="MKG71" s="136"/>
      <c r="MKH71" s="136"/>
      <c r="MKI71" s="136"/>
      <c r="MKJ71" s="136"/>
      <c r="MKK71" s="136"/>
      <c r="MKL71" s="136"/>
      <c r="MKM71" s="136"/>
      <c r="MKN71" s="136"/>
      <c r="MKO71" s="136"/>
      <c r="MKP71" s="136"/>
      <c r="MKQ71" s="136"/>
      <c r="MKR71" s="136"/>
      <c r="MKS71" s="136"/>
      <c r="MKT71" s="136"/>
      <c r="MKU71" s="136"/>
      <c r="MKV71" s="136"/>
      <c r="MKW71" s="136"/>
      <c r="MKX71" s="136"/>
      <c r="MKY71" s="136"/>
      <c r="MKZ71" s="136"/>
      <c r="MLA71" s="136"/>
      <c r="MLB71" s="136"/>
      <c r="MLC71" s="136"/>
      <c r="MLD71" s="136"/>
      <c r="MLE71" s="136"/>
      <c r="MLF71" s="136"/>
      <c r="MLG71" s="136"/>
      <c r="MLH71" s="136"/>
      <c r="MLI71" s="136"/>
      <c r="MLJ71" s="136"/>
      <c r="MLK71" s="136"/>
      <c r="MLL71" s="136"/>
      <c r="MLM71" s="136"/>
      <c r="MLN71" s="136"/>
      <c r="MLO71" s="136"/>
      <c r="MLP71" s="136"/>
      <c r="MLQ71" s="136"/>
      <c r="MLR71" s="136"/>
      <c r="MLS71" s="136"/>
      <c r="MLT71" s="136"/>
      <c r="MLU71" s="136"/>
      <c r="MLV71" s="136"/>
      <c r="MLW71" s="136"/>
      <c r="MLX71" s="136"/>
      <c r="MLY71" s="136"/>
      <c r="MLZ71" s="136"/>
      <c r="MMA71" s="136"/>
      <c r="MMB71" s="136"/>
      <c r="MMC71" s="136"/>
      <c r="MMD71" s="136"/>
      <c r="MME71" s="136"/>
      <c r="MMF71" s="136"/>
      <c r="MMG71" s="136"/>
      <c r="MMH71" s="136"/>
      <c r="MMI71" s="136"/>
      <c r="MMJ71" s="136"/>
      <c r="MMK71" s="136"/>
      <c r="MML71" s="136"/>
      <c r="MMM71" s="136"/>
      <c r="MMN71" s="136"/>
      <c r="MMO71" s="136"/>
      <c r="MMP71" s="136"/>
      <c r="MMQ71" s="136"/>
      <c r="MMR71" s="136"/>
      <c r="MMS71" s="136"/>
      <c r="MMT71" s="136"/>
      <c r="MMU71" s="136"/>
      <c r="MMV71" s="136"/>
      <c r="MMW71" s="136"/>
      <c r="MMX71" s="136"/>
      <c r="MMY71" s="136"/>
      <c r="MMZ71" s="136"/>
      <c r="MNA71" s="136"/>
      <c r="MNB71" s="136"/>
      <c r="MNC71" s="136"/>
      <c r="MND71" s="136"/>
      <c r="MNE71" s="136"/>
      <c r="MNF71" s="136"/>
      <c r="MNG71" s="136"/>
      <c r="MNH71" s="136"/>
      <c r="MNI71" s="136"/>
      <c r="MNJ71" s="136"/>
      <c r="MNK71" s="136"/>
      <c r="MNL71" s="136"/>
      <c r="MNM71" s="136"/>
      <c r="MNN71" s="136"/>
      <c r="MNO71" s="136"/>
      <c r="MNP71" s="136"/>
      <c r="MNQ71" s="136"/>
      <c r="MNR71" s="136"/>
      <c r="MNS71" s="136"/>
      <c r="MNT71" s="136"/>
      <c r="MNU71" s="136"/>
      <c r="MNV71" s="136"/>
      <c r="MNW71" s="136"/>
      <c r="MNX71" s="136"/>
      <c r="MNY71" s="136"/>
      <c r="MNZ71" s="136"/>
      <c r="MOA71" s="136"/>
      <c r="MOB71" s="136"/>
      <c r="MOC71" s="136"/>
      <c r="MOD71" s="136"/>
      <c r="MOE71" s="136"/>
      <c r="MOF71" s="136"/>
      <c r="MOG71" s="136"/>
      <c r="MOH71" s="136"/>
      <c r="MOI71" s="136"/>
      <c r="MOJ71" s="136"/>
      <c r="MOK71" s="136"/>
      <c r="MOL71" s="136"/>
      <c r="MOM71" s="136"/>
      <c r="MON71" s="136"/>
      <c r="MOO71" s="136"/>
      <c r="MOP71" s="136"/>
      <c r="MOQ71" s="136"/>
      <c r="MOR71" s="136"/>
      <c r="MOS71" s="136"/>
      <c r="MOT71" s="136"/>
      <c r="MOU71" s="136"/>
      <c r="MOV71" s="136"/>
      <c r="MOW71" s="136"/>
      <c r="MOX71" s="136"/>
      <c r="MOY71" s="136"/>
      <c r="MOZ71" s="136"/>
      <c r="MPA71" s="136"/>
      <c r="MPB71" s="136"/>
      <c r="MPC71" s="136"/>
      <c r="MPD71" s="136"/>
      <c r="MPE71" s="136"/>
      <c r="MPF71" s="136"/>
      <c r="MPG71" s="136"/>
      <c r="MPH71" s="136"/>
      <c r="MPI71" s="136"/>
      <c r="MPJ71" s="136"/>
      <c r="MPK71" s="136"/>
      <c r="MPL71" s="136"/>
      <c r="MPM71" s="136"/>
      <c r="MPN71" s="136"/>
      <c r="MPO71" s="136"/>
      <c r="MPP71" s="136"/>
      <c r="MPQ71" s="136"/>
      <c r="MPR71" s="136"/>
      <c r="MPS71" s="136"/>
      <c r="MPT71" s="136"/>
      <c r="MPU71" s="136"/>
      <c r="MPV71" s="136"/>
      <c r="MPW71" s="136"/>
      <c r="MPX71" s="136"/>
      <c r="MPY71" s="136"/>
      <c r="MPZ71" s="136"/>
      <c r="MQA71" s="136"/>
      <c r="MQB71" s="136"/>
      <c r="MQC71" s="136"/>
      <c r="MQD71" s="136"/>
      <c r="MQE71" s="136"/>
      <c r="MQF71" s="136"/>
      <c r="MQG71" s="136"/>
      <c r="MQH71" s="136"/>
      <c r="MQI71" s="136"/>
      <c r="MQJ71" s="136"/>
      <c r="MQK71" s="136"/>
      <c r="MQL71" s="136"/>
      <c r="MQM71" s="136"/>
      <c r="MQN71" s="136"/>
      <c r="MQO71" s="136"/>
      <c r="MQP71" s="136"/>
      <c r="MQQ71" s="136"/>
      <c r="MQR71" s="136"/>
      <c r="MQS71" s="136"/>
      <c r="MQT71" s="136"/>
      <c r="MQU71" s="136"/>
      <c r="MQV71" s="136"/>
      <c r="MQW71" s="136"/>
      <c r="MQX71" s="136"/>
      <c r="MQY71" s="136"/>
      <c r="MQZ71" s="136"/>
      <c r="MRA71" s="136"/>
      <c r="MRB71" s="136"/>
      <c r="MRC71" s="136"/>
      <c r="MRD71" s="136"/>
      <c r="MRE71" s="136"/>
      <c r="MRF71" s="136"/>
      <c r="MRG71" s="136"/>
      <c r="MRH71" s="136"/>
      <c r="MRI71" s="136"/>
      <c r="MRJ71" s="136"/>
      <c r="MRK71" s="136"/>
      <c r="MRL71" s="136"/>
      <c r="MRM71" s="136"/>
      <c r="MRN71" s="136"/>
      <c r="MRO71" s="136"/>
      <c r="MRP71" s="136"/>
      <c r="MRQ71" s="136"/>
      <c r="MRR71" s="136"/>
      <c r="MRS71" s="136"/>
      <c r="MRT71" s="136"/>
      <c r="MRU71" s="136"/>
      <c r="MRV71" s="136"/>
      <c r="MRW71" s="136"/>
      <c r="MRX71" s="136"/>
      <c r="MRY71" s="136"/>
      <c r="MRZ71" s="136"/>
      <c r="MSA71" s="136"/>
      <c r="MSB71" s="136"/>
      <c r="MSC71" s="136"/>
      <c r="MSD71" s="136"/>
      <c r="MSE71" s="136"/>
      <c r="MSF71" s="136"/>
      <c r="MSG71" s="136"/>
      <c r="MSH71" s="136"/>
      <c r="MSI71" s="136"/>
      <c r="MSJ71" s="136"/>
      <c r="MSK71" s="136"/>
      <c r="MSL71" s="136"/>
      <c r="MSM71" s="136"/>
      <c r="MSN71" s="136"/>
      <c r="MSO71" s="136"/>
      <c r="MSP71" s="136"/>
      <c r="MSQ71" s="136"/>
      <c r="MSR71" s="136"/>
      <c r="MSS71" s="136"/>
      <c r="MST71" s="136"/>
      <c r="MSU71" s="136"/>
      <c r="MSV71" s="136"/>
      <c r="MSW71" s="136"/>
      <c r="MSX71" s="136"/>
      <c r="MSY71" s="136"/>
      <c r="MSZ71" s="136"/>
      <c r="MTA71" s="136"/>
      <c r="MTB71" s="136"/>
      <c r="MTC71" s="136"/>
      <c r="MTD71" s="136"/>
      <c r="MTE71" s="136"/>
      <c r="MTF71" s="136"/>
      <c r="MTG71" s="136"/>
      <c r="MTH71" s="136"/>
      <c r="MTI71" s="136"/>
      <c r="MTJ71" s="136"/>
      <c r="MTK71" s="136"/>
      <c r="MTL71" s="136"/>
      <c r="MTM71" s="136"/>
      <c r="MTN71" s="136"/>
      <c r="MTO71" s="136"/>
      <c r="MTP71" s="136"/>
      <c r="MTQ71" s="136"/>
      <c r="MTR71" s="136"/>
      <c r="MTS71" s="136"/>
      <c r="MTT71" s="136"/>
      <c r="MTU71" s="136"/>
      <c r="MTV71" s="136"/>
      <c r="MTW71" s="136"/>
      <c r="MTX71" s="136"/>
      <c r="MTY71" s="136"/>
      <c r="MTZ71" s="136"/>
      <c r="MUA71" s="136"/>
      <c r="MUB71" s="136"/>
      <c r="MUC71" s="136"/>
      <c r="MUD71" s="136"/>
      <c r="MUE71" s="136"/>
      <c r="MUF71" s="136"/>
      <c r="MUG71" s="136"/>
      <c r="MUH71" s="136"/>
      <c r="MUI71" s="136"/>
      <c r="MUJ71" s="136"/>
      <c r="MUK71" s="136"/>
      <c r="MUL71" s="136"/>
      <c r="MUM71" s="136"/>
      <c r="MUN71" s="136"/>
      <c r="MUO71" s="136"/>
      <c r="MUP71" s="136"/>
      <c r="MUQ71" s="136"/>
      <c r="MUR71" s="136"/>
      <c r="MUS71" s="136"/>
      <c r="MUT71" s="136"/>
      <c r="MUU71" s="136"/>
      <c r="MUV71" s="136"/>
      <c r="MUW71" s="136"/>
      <c r="MUX71" s="136"/>
      <c r="MUY71" s="136"/>
      <c r="MUZ71" s="136"/>
      <c r="MVA71" s="136"/>
      <c r="MVB71" s="136"/>
      <c r="MVC71" s="136"/>
      <c r="MVD71" s="136"/>
      <c r="MVE71" s="136"/>
      <c r="MVF71" s="136"/>
      <c r="MVG71" s="136"/>
      <c r="MVH71" s="136"/>
      <c r="MVI71" s="136"/>
      <c r="MVJ71" s="136"/>
      <c r="MVK71" s="136"/>
      <c r="MVL71" s="136"/>
      <c r="MVM71" s="136"/>
      <c r="MVN71" s="136"/>
      <c r="MVO71" s="136"/>
      <c r="MVP71" s="136"/>
      <c r="MVQ71" s="136"/>
      <c r="MVR71" s="136"/>
      <c r="MVS71" s="136"/>
      <c r="MVT71" s="136"/>
      <c r="MVU71" s="136"/>
      <c r="MVV71" s="136"/>
      <c r="MVW71" s="136"/>
      <c r="MVX71" s="136"/>
      <c r="MVY71" s="136"/>
      <c r="MVZ71" s="136"/>
      <c r="MWA71" s="136"/>
      <c r="MWB71" s="136"/>
      <c r="MWC71" s="136"/>
      <c r="MWD71" s="136"/>
      <c r="MWE71" s="136"/>
      <c r="MWF71" s="136"/>
      <c r="MWG71" s="136"/>
      <c r="MWH71" s="136"/>
      <c r="MWI71" s="136"/>
      <c r="MWJ71" s="136"/>
      <c r="MWK71" s="136"/>
      <c r="MWL71" s="136"/>
      <c r="MWM71" s="136"/>
      <c r="MWN71" s="136"/>
      <c r="MWO71" s="136"/>
      <c r="MWP71" s="136"/>
      <c r="MWQ71" s="136"/>
      <c r="MWR71" s="136"/>
      <c r="MWS71" s="136"/>
      <c r="MWT71" s="136"/>
      <c r="MWU71" s="136"/>
      <c r="MWV71" s="136"/>
      <c r="MWW71" s="136"/>
      <c r="MWX71" s="136"/>
      <c r="MWY71" s="136"/>
      <c r="MWZ71" s="136"/>
      <c r="MXA71" s="136"/>
      <c r="MXB71" s="136"/>
      <c r="MXC71" s="136"/>
      <c r="MXD71" s="136"/>
      <c r="MXE71" s="136"/>
      <c r="MXF71" s="136"/>
      <c r="MXG71" s="136"/>
      <c r="MXH71" s="136"/>
      <c r="MXI71" s="136"/>
      <c r="MXJ71" s="136"/>
      <c r="MXK71" s="136"/>
      <c r="MXL71" s="136"/>
      <c r="MXM71" s="136"/>
      <c r="MXN71" s="136"/>
      <c r="MXO71" s="136"/>
      <c r="MXP71" s="136"/>
      <c r="MXQ71" s="136"/>
      <c r="MXR71" s="136"/>
      <c r="MXS71" s="136"/>
      <c r="MXT71" s="136"/>
      <c r="MXU71" s="136"/>
      <c r="MXV71" s="136"/>
      <c r="MXW71" s="136"/>
      <c r="MXX71" s="136"/>
      <c r="MXY71" s="136"/>
      <c r="MXZ71" s="136"/>
      <c r="MYA71" s="136"/>
      <c r="MYB71" s="136"/>
      <c r="MYC71" s="136"/>
      <c r="MYD71" s="136"/>
      <c r="MYE71" s="136"/>
      <c r="MYF71" s="136"/>
      <c r="MYG71" s="136"/>
      <c r="MYH71" s="136"/>
      <c r="MYI71" s="136"/>
      <c r="MYJ71" s="136"/>
      <c r="MYK71" s="136"/>
      <c r="MYL71" s="136"/>
      <c r="MYM71" s="136"/>
      <c r="MYN71" s="136"/>
      <c r="MYO71" s="136"/>
      <c r="MYP71" s="136"/>
      <c r="MYQ71" s="136"/>
      <c r="MYR71" s="136"/>
      <c r="MYS71" s="136"/>
      <c r="MYT71" s="136"/>
      <c r="MYU71" s="136"/>
      <c r="MYV71" s="136"/>
      <c r="MYW71" s="136"/>
      <c r="MYX71" s="136"/>
      <c r="MYY71" s="136"/>
      <c r="MYZ71" s="136"/>
      <c r="MZA71" s="136"/>
      <c r="MZB71" s="136"/>
      <c r="MZC71" s="136"/>
      <c r="MZD71" s="136"/>
      <c r="MZE71" s="136"/>
      <c r="MZF71" s="136"/>
      <c r="MZG71" s="136"/>
      <c r="MZH71" s="136"/>
      <c r="MZI71" s="136"/>
      <c r="MZJ71" s="136"/>
      <c r="MZK71" s="136"/>
      <c r="MZL71" s="136"/>
      <c r="MZM71" s="136"/>
      <c r="MZN71" s="136"/>
      <c r="MZO71" s="136"/>
      <c r="MZP71" s="136"/>
      <c r="MZQ71" s="136"/>
      <c r="MZR71" s="136"/>
      <c r="MZS71" s="136"/>
      <c r="MZT71" s="136"/>
      <c r="MZU71" s="136"/>
      <c r="MZV71" s="136"/>
      <c r="MZW71" s="136"/>
      <c r="MZX71" s="136"/>
      <c r="MZY71" s="136"/>
      <c r="MZZ71" s="136"/>
      <c r="NAA71" s="136"/>
      <c r="NAB71" s="136"/>
      <c r="NAC71" s="136"/>
      <c r="NAD71" s="136"/>
      <c r="NAE71" s="136"/>
      <c r="NAF71" s="136"/>
      <c r="NAG71" s="136"/>
      <c r="NAH71" s="136"/>
      <c r="NAI71" s="136"/>
      <c r="NAJ71" s="136"/>
      <c r="NAK71" s="136"/>
      <c r="NAL71" s="136"/>
      <c r="NAM71" s="136"/>
      <c r="NAN71" s="136"/>
      <c r="NAO71" s="136"/>
      <c r="NAP71" s="136"/>
      <c r="NAQ71" s="136"/>
      <c r="NAR71" s="136"/>
      <c r="NAS71" s="136"/>
      <c r="NAT71" s="136"/>
      <c r="NAU71" s="136"/>
      <c r="NAV71" s="136"/>
      <c r="NAW71" s="136"/>
      <c r="NAX71" s="136"/>
      <c r="NAY71" s="136"/>
      <c r="NAZ71" s="136"/>
      <c r="NBA71" s="136"/>
      <c r="NBB71" s="136"/>
      <c r="NBC71" s="136"/>
      <c r="NBD71" s="136"/>
      <c r="NBE71" s="136"/>
      <c r="NBF71" s="136"/>
      <c r="NBG71" s="136"/>
      <c r="NBH71" s="136"/>
      <c r="NBI71" s="136"/>
      <c r="NBJ71" s="136"/>
      <c r="NBK71" s="136"/>
      <c r="NBL71" s="136"/>
      <c r="NBM71" s="136"/>
      <c r="NBN71" s="136"/>
      <c r="NBO71" s="136"/>
      <c r="NBP71" s="136"/>
      <c r="NBQ71" s="136"/>
      <c r="NBR71" s="136"/>
      <c r="NBS71" s="136"/>
      <c r="NBT71" s="136"/>
      <c r="NBU71" s="136"/>
      <c r="NBV71" s="136"/>
      <c r="NBW71" s="136"/>
      <c r="NBX71" s="136"/>
      <c r="NBY71" s="136"/>
      <c r="NBZ71" s="136"/>
      <c r="NCA71" s="136"/>
      <c r="NCB71" s="136"/>
      <c r="NCC71" s="136"/>
      <c r="NCD71" s="136"/>
      <c r="NCE71" s="136"/>
      <c r="NCF71" s="136"/>
      <c r="NCG71" s="136"/>
      <c r="NCH71" s="136"/>
      <c r="NCI71" s="136"/>
      <c r="NCJ71" s="136"/>
      <c r="NCK71" s="136"/>
      <c r="NCL71" s="136"/>
      <c r="NCM71" s="136"/>
      <c r="NCN71" s="136"/>
      <c r="NCO71" s="136"/>
      <c r="NCP71" s="136"/>
      <c r="NCQ71" s="136"/>
      <c r="NCR71" s="136"/>
      <c r="NCS71" s="136"/>
      <c r="NCT71" s="136"/>
      <c r="NCU71" s="136"/>
      <c r="NCV71" s="136"/>
      <c r="NCW71" s="136"/>
      <c r="NCX71" s="136"/>
      <c r="NCY71" s="136"/>
      <c r="NCZ71" s="136"/>
      <c r="NDA71" s="136"/>
      <c r="NDB71" s="136"/>
      <c r="NDC71" s="136"/>
      <c r="NDD71" s="136"/>
      <c r="NDE71" s="136"/>
      <c r="NDF71" s="136"/>
      <c r="NDG71" s="136"/>
      <c r="NDH71" s="136"/>
      <c r="NDI71" s="136"/>
      <c r="NDJ71" s="136"/>
      <c r="NDK71" s="136"/>
      <c r="NDL71" s="136"/>
      <c r="NDM71" s="136"/>
      <c r="NDN71" s="136"/>
      <c r="NDO71" s="136"/>
      <c r="NDP71" s="136"/>
      <c r="NDQ71" s="136"/>
      <c r="NDR71" s="136"/>
      <c r="NDS71" s="136"/>
      <c r="NDT71" s="136"/>
      <c r="NDU71" s="136"/>
      <c r="NDV71" s="136"/>
      <c r="NDW71" s="136"/>
      <c r="NDX71" s="136"/>
      <c r="NDY71" s="136"/>
      <c r="NDZ71" s="136"/>
      <c r="NEA71" s="136"/>
      <c r="NEB71" s="136"/>
      <c r="NEC71" s="136"/>
      <c r="NED71" s="136"/>
      <c r="NEE71" s="136"/>
      <c r="NEF71" s="136"/>
      <c r="NEG71" s="136"/>
      <c r="NEH71" s="136"/>
      <c r="NEI71" s="136"/>
      <c r="NEJ71" s="136"/>
      <c r="NEK71" s="136"/>
      <c r="NEL71" s="136"/>
      <c r="NEM71" s="136"/>
      <c r="NEN71" s="136"/>
      <c r="NEO71" s="136"/>
      <c r="NEP71" s="136"/>
      <c r="NEQ71" s="136"/>
      <c r="NER71" s="136"/>
      <c r="NES71" s="136"/>
      <c r="NET71" s="136"/>
      <c r="NEU71" s="136"/>
      <c r="NEV71" s="136"/>
      <c r="NEW71" s="136"/>
      <c r="NEX71" s="136"/>
      <c r="NEY71" s="136"/>
      <c r="NEZ71" s="136"/>
      <c r="NFA71" s="136"/>
      <c r="NFB71" s="136"/>
      <c r="NFC71" s="136"/>
      <c r="NFD71" s="136"/>
      <c r="NFE71" s="136"/>
      <c r="NFF71" s="136"/>
      <c r="NFG71" s="136"/>
      <c r="NFH71" s="136"/>
      <c r="NFI71" s="136"/>
      <c r="NFJ71" s="136"/>
      <c r="NFK71" s="136"/>
      <c r="NFL71" s="136"/>
      <c r="NFM71" s="136"/>
      <c r="NFN71" s="136"/>
      <c r="NFO71" s="136"/>
      <c r="NFP71" s="136"/>
      <c r="NFQ71" s="136"/>
      <c r="NFR71" s="136"/>
      <c r="NFS71" s="136"/>
      <c r="NFT71" s="136"/>
      <c r="NFU71" s="136"/>
      <c r="NFV71" s="136"/>
      <c r="NFW71" s="136"/>
      <c r="NFX71" s="136"/>
      <c r="NFY71" s="136"/>
      <c r="NFZ71" s="136"/>
      <c r="NGA71" s="136"/>
      <c r="NGB71" s="136"/>
      <c r="NGC71" s="136"/>
      <c r="NGD71" s="136"/>
      <c r="NGE71" s="136"/>
      <c r="NGF71" s="136"/>
      <c r="NGG71" s="136"/>
      <c r="NGH71" s="136"/>
      <c r="NGI71" s="136"/>
      <c r="NGJ71" s="136"/>
      <c r="NGK71" s="136"/>
      <c r="NGL71" s="136"/>
      <c r="NGM71" s="136"/>
      <c r="NGN71" s="136"/>
      <c r="NGO71" s="136"/>
      <c r="NGP71" s="136"/>
      <c r="NGQ71" s="136"/>
      <c r="NGR71" s="136"/>
      <c r="NGS71" s="136"/>
      <c r="NGT71" s="136"/>
      <c r="NGU71" s="136"/>
      <c r="NGV71" s="136"/>
      <c r="NGW71" s="136"/>
      <c r="NGX71" s="136"/>
      <c r="NGY71" s="136"/>
      <c r="NGZ71" s="136"/>
      <c r="NHA71" s="136"/>
      <c r="NHB71" s="136"/>
      <c r="NHC71" s="136"/>
      <c r="NHD71" s="136"/>
      <c r="NHE71" s="136"/>
      <c r="NHF71" s="136"/>
      <c r="NHG71" s="136"/>
      <c r="NHH71" s="136"/>
      <c r="NHI71" s="136"/>
      <c r="NHJ71" s="136"/>
      <c r="NHK71" s="136"/>
      <c r="NHL71" s="136"/>
      <c r="NHM71" s="136"/>
      <c r="NHN71" s="136"/>
      <c r="NHO71" s="136"/>
      <c r="NHP71" s="136"/>
      <c r="NHQ71" s="136"/>
      <c r="NHR71" s="136"/>
      <c r="NHS71" s="136"/>
      <c r="NHT71" s="136"/>
      <c r="NHU71" s="136"/>
      <c r="NHV71" s="136"/>
      <c r="NHW71" s="136"/>
      <c r="NHX71" s="136"/>
      <c r="NHY71" s="136"/>
      <c r="NHZ71" s="136"/>
      <c r="NIA71" s="136"/>
      <c r="NIB71" s="136"/>
      <c r="NIC71" s="136"/>
      <c r="NID71" s="136"/>
      <c r="NIE71" s="136"/>
      <c r="NIF71" s="136"/>
      <c r="NIG71" s="136"/>
      <c r="NIH71" s="136"/>
      <c r="NII71" s="136"/>
      <c r="NIJ71" s="136"/>
      <c r="NIK71" s="136"/>
      <c r="NIL71" s="136"/>
      <c r="NIM71" s="136"/>
      <c r="NIN71" s="136"/>
      <c r="NIO71" s="136"/>
      <c r="NIP71" s="136"/>
      <c r="NIQ71" s="136"/>
      <c r="NIR71" s="136"/>
      <c r="NIS71" s="136"/>
      <c r="NIT71" s="136"/>
      <c r="NIU71" s="136"/>
      <c r="NIV71" s="136"/>
      <c r="NIW71" s="136"/>
      <c r="NIX71" s="136"/>
      <c r="NIY71" s="136"/>
      <c r="NIZ71" s="136"/>
      <c r="NJA71" s="136"/>
      <c r="NJB71" s="136"/>
      <c r="NJC71" s="136"/>
      <c r="NJD71" s="136"/>
      <c r="NJE71" s="136"/>
      <c r="NJF71" s="136"/>
      <c r="NJG71" s="136"/>
      <c r="NJH71" s="136"/>
      <c r="NJI71" s="136"/>
      <c r="NJJ71" s="136"/>
      <c r="NJK71" s="136"/>
      <c r="NJL71" s="136"/>
      <c r="NJM71" s="136"/>
      <c r="NJN71" s="136"/>
      <c r="NJO71" s="136"/>
      <c r="NJP71" s="136"/>
      <c r="NJQ71" s="136"/>
      <c r="NJR71" s="136"/>
      <c r="NJS71" s="136"/>
      <c r="NJT71" s="136"/>
      <c r="NJU71" s="136"/>
      <c r="NJV71" s="136"/>
      <c r="NJW71" s="136"/>
      <c r="NJX71" s="136"/>
      <c r="NJY71" s="136"/>
      <c r="NJZ71" s="136"/>
      <c r="NKA71" s="136"/>
      <c r="NKB71" s="136"/>
      <c r="NKC71" s="136"/>
      <c r="NKD71" s="136"/>
      <c r="NKE71" s="136"/>
      <c r="NKF71" s="136"/>
      <c r="NKG71" s="136"/>
      <c r="NKH71" s="136"/>
      <c r="NKI71" s="136"/>
      <c r="NKJ71" s="136"/>
      <c r="NKK71" s="136"/>
      <c r="NKL71" s="136"/>
      <c r="NKM71" s="136"/>
      <c r="NKN71" s="136"/>
      <c r="NKO71" s="136"/>
      <c r="NKP71" s="136"/>
      <c r="NKQ71" s="136"/>
      <c r="NKR71" s="136"/>
      <c r="NKS71" s="136"/>
      <c r="NKT71" s="136"/>
      <c r="NKU71" s="136"/>
      <c r="NKV71" s="136"/>
      <c r="NKW71" s="136"/>
      <c r="NKX71" s="136"/>
      <c r="NKY71" s="136"/>
      <c r="NKZ71" s="136"/>
      <c r="NLA71" s="136"/>
      <c r="NLB71" s="136"/>
      <c r="NLC71" s="136"/>
      <c r="NLD71" s="136"/>
      <c r="NLE71" s="136"/>
      <c r="NLF71" s="136"/>
      <c r="NLG71" s="136"/>
      <c r="NLH71" s="136"/>
      <c r="NLI71" s="136"/>
      <c r="NLJ71" s="136"/>
      <c r="NLK71" s="136"/>
      <c r="NLL71" s="136"/>
      <c r="NLM71" s="136"/>
      <c r="NLN71" s="136"/>
      <c r="NLO71" s="136"/>
      <c r="NLP71" s="136"/>
      <c r="NLQ71" s="136"/>
      <c r="NLR71" s="136"/>
      <c r="NLS71" s="136"/>
      <c r="NLT71" s="136"/>
      <c r="NLU71" s="136"/>
      <c r="NLV71" s="136"/>
      <c r="NLW71" s="136"/>
      <c r="NLX71" s="136"/>
      <c r="NLY71" s="136"/>
      <c r="NLZ71" s="136"/>
      <c r="NMA71" s="136"/>
      <c r="NMB71" s="136"/>
      <c r="NMC71" s="136"/>
      <c r="NMD71" s="136"/>
      <c r="NME71" s="136"/>
      <c r="NMF71" s="136"/>
      <c r="NMG71" s="136"/>
      <c r="NMH71" s="136"/>
      <c r="NMI71" s="136"/>
      <c r="NMJ71" s="136"/>
      <c r="NMK71" s="136"/>
      <c r="NML71" s="136"/>
      <c r="NMM71" s="136"/>
      <c r="NMN71" s="136"/>
      <c r="NMO71" s="136"/>
      <c r="NMP71" s="136"/>
      <c r="NMQ71" s="136"/>
      <c r="NMR71" s="136"/>
      <c r="NMS71" s="136"/>
      <c r="NMT71" s="136"/>
      <c r="NMU71" s="136"/>
      <c r="NMV71" s="136"/>
      <c r="NMW71" s="136"/>
      <c r="NMX71" s="136"/>
      <c r="NMY71" s="136"/>
      <c r="NMZ71" s="136"/>
      <c r="NNA71" s="136"/>
      <c r="NNB71" s="136"/>
      <c r="NNC71" s="136"/>
      <c r="NND71" s="136"/>
      <c r="NNE71" s="136"/>
      <c r="NNF71" s="136"/>
      <c r="NNG71" s="136"/>
      <c r="NNH71" s="136"/>
      <c r="NNI71" s="136"/>
      <c r="NNJ71" s="136"/>
      <c r="NNK71" s="136"/>
      <c r="NNL71" s="136"/>
      <c r="NNM71" s="136"/>
      <c r="NNN71" s="136"/>
      <c r="NNO71" s="136"/>
      <c r="NNP71" s="136"/>
      <c r="NNQ71" s="136"/>
      <c r="NNR71" s="136"/>
      <c r="NNS71" s="136"/>
      <c r="NNT71" s="136"/>
      <c r="NNU71" s="136"/>
      <c r="NNV71" s="136"/>
      <c r="NNW71" s="136"/>
      <c r="NNX71" s="136"/>
      <c r="NNY71" s="136"/>
      <c r="NNZ71" s="136"/>
      <c r="NOA71" s="136"/>
      <c r="NOB71" s="136"/>
      <c r="NOC71" s="136"/>
      <c r="NOD71" s="136"/>
      <c r="NOE71" s="136"/>
      <c r="NOF71" s="136"/>
      <c r="NOG71" s="136"/>
      <c r="NOH71" s="136"/>
      <c r="NOI71" s="136"/>
      <c r="NOJ71" s="136"/>
      <c r="NOK71" s="136"/>
      <c r="NOL71" s="136"/>
      <c r="NOM71" s="136"/>
      <c r="NON71" s="136"/>
      <c r="NOO71" s="136"/>
      <c r="NOP71" s="136"/>
      <c r="NOQ71" s="136"/>
      <c r="NOR71" s="136"/>
      <c r="NOS71" s="136"/>
      <c r="NOT71" s="136"/>
      <c r="NOU71" s="136"/>
      <c r="NOV71" s="136"/>
      <c r="NOW71" s="136"/>
      <c r="NOX71" s="136"/>
      <c r="NOY71" s="136"/>
      <c r="NOZ71" s="136"/>
      <c r="NPA71" s="136"/>
      <c r="NPB71" s="136"/>
      <c r="NPC71" s="136"/>
      <c r="NPD71" s="136"/>
      <c r="NPE71" s="136"/>
      <c r="NPF71" s="136"/>
      <c r="NPG71" s="136"/>
      <c r="NPH71" s="136"/>
      <c r="NPI71" s="136"/>
      <c r="NPJ71" s="136"/>
      <c r="NPK71" s="136"/>
      <c r="NPL71" s="136"/>
      <c r="NPM71" s="136"/>
      <c r="NPN71" s="136"/>
      <c r="NPO71" s="136"/>
      <c r="NPP71" s="136"/>
      <c r="NPQ71" s="136"/>
      <c r="NPR71" s="136"/>
      <c r="NPS71" s="136"/>
      <c r="NPT71" s="136"/>
      <c r="NPU71" s="136"/>
      <c r="NPV71" s="136"/>
      <c r="NPW71" s="136"/>
      <c r="NPX71" s="136"/>
      <c r="NPY71" s="136"/>
      <c r="NPZ71" s="136"/>
      <c r="NQA71" s="136"/>
      <c r="NQB71" s="136"/>
      <c r="NQC71" s="136"/>
      <c r="NQD71" s="136"/>
      <c r="NQE71" s="136"/>
      <c r="NQF71" s="136"/>
      <c r="NQG71" s="136"/>
      <c r="NQH71" s="136"/>
      <c r="NQI71" s="136"/>
      <c r="NQJ71" s="136"/>
      <c r="NQK71" s="136"/>
      <c r="NQL71" s="136"/>
      <c r="NQM71" s="136"/>
      <c r="NQN71" s="136"/>
      <c r="NQO71" s="136"/>
      <c r="NQP71" s="136"/>
      <c r="NQQ71" s="136"/>
      <c r="NQR71" s="136"/>
      <c r="NQS71" s="136"/>
      <c r="NQT71" s="136"/>
      <c r="NQU71" s="136"/>
      <c r="NQV71" s="136"/>
      <c r="NQW71" s="136"/>
      <c r="NQX71" s="136"/>
      <c r="NQY71" s="136"/>
      <c r="NQZ71" s="136"/>
      <c r="NRA71" s="136"/>
      <c r="NRB71" s="136"/>
      <c r="NRC71" s="136"/>
      <c r="NRD71" s="136"/>
      <c r="NRE71" s="136"/>
      <c r="NRF71" s="136"/>
      <c r="NRG71" s="136"/>
      <c r="NRH71" s="136"/>
      <c r="NRI71" s="136"/>
      <c r="NRJ71" s="136"/>
      <c r="NRK71" s="136"/>
      <c r="NRL71" s="136"/>
      <c r="NRM71" s="136"/>
      <c r="NRN71" s="136"/>
      <c r="NRO71" s="136"/>
      <c r="NRP71" s="136"/>
      <c r="NRQ71" s="136"/>
      <c r="NRR71" s="136"/>
      <c r="NRS71" s="136"/>
      <c r="NRT71" s="136"/>
      <c r="NRU71" s="136"/>
      <c r="NRV71" s="136"/>
      <c r="NRW71" s="136"/>
      <c r="NRX71" s="136"/>
      <c r="NRY71" s="136"/>
      <c r="NRZ71" s="136"/>
      <c r="NSA71" s="136"/>
      <c r="NSB71" s="136"/>
      <c r="NSC71" s="136"/>
      <c r="NSD71" s="136"/>
      <c r="NSE71" s="136"/>
      <c r="NSF71" s="136"/>
      <c r="NSG71" s="136"/>
      <c r="NSH71" s="136"/>
      <c r="NSI71" s="136"/>
      <c r="NSJ71" s="136"/>
      <c r="NSK71" s="136"/>
      <c r="NSL71" s="136"/>
      <c r="NSM71" s="136"/>
      <c r="NSN71" s="136"/>
      <c r="NSO71" s="136"/>
      <c r="NSP71" s="136"/>
      <c r="NSQ71" s="136"/>
      <c r="NSR71" s="136"/>
      <c r="NSS71" s="136"/>
      <c r="NST71" s="136"/>
      <c r="NSU71" s="136"/>
      <c r="NSV71" s="136"/>
      <c r="NSW71" s="136"/>
      <c r="NSX71" s="136"/>
      <c r="NSY71" s="136"/>
      <c r="NSZ71" s="136"/>
      <c r="NTA71" s="136"/>
      <c r="NTB71" s="136"/>
      <c r="NTC71" s="136"/>
      <c r="NTD71" s="136"/>
      <c r="NTE71" s="136"/>
      <c r="NTF71" s="136"/>
      <c r="NTG71" s="136"/>
      <c r="NTH71" s="136"/>
      <c r="NTI71" s="136"/>
      <c r="NTJ71" s="136"/>
      <c r="NTK71" s="136"/>
      <c r="NTL71" s="136"/>
      <c r="NTM71" s="136"/>
      <c r="NTN71" s="136"/>
      <c r="NTO71" s="136"/>
      <c r="NTP71" s="136"/>
      <c r="NTQ71" s="136"/>
      <c r="NTR71" s="136"/>
      <c r="NTS71" s="136"/>
      <c r="NTT71" s="136"/>
      <c r="NTU71" s="136"/>
      <c r="NTV71" s="136"/>
      <c r="NTW71" s="136"/>
      <c r="NTX71" s="136"/>
      <c r="NTY71" s="136"/>
      <c r="NTZ71" s="136"/>
      <c r="NUA71" s="136"/>
      <c r="NUB71" s="136"/>
      <c r="NUC71" s="136"/>
      <c r="NUD71" s="136"/>
      <c r="NUE71" s="136"/>
      <c r="NUF71" s="136"/>
      <c r="NUG71" s="136"/>
      <c r="NUH71" s="136"/>
      <c r="NUI71" s="136"/>
      <c r="NUJ71" s="136"/>
      <c r="NUK71" s="136"/>
      <c r="NUL71" s="136"/>
      <c r="NUM71" s="136"/>
      <c r="NUN71" s="136"/>
      <c r="NUO71" s="136"/>
      <c r="NUP71" s="136"/>
      <c r="NUQ71" s="136"/>
      <c r="NUR71" s="136"/>
      <c r="NUS71" s="136"/>
      <c r="NUT71" s="136"/>
      <c r="NUU71" s="136"/>
      <c r="NUV71" s="136"/>
      <c r="NUW71" s="136"/>
      <c r="NUX71" s="136"/>
      <c r="NUY71" s="136"/>
      <c r="NUZ71" s="136"/>
      <c r="NVA71" s="136"/>
      <c r="NVB71" s="136"/>
      <c r="NVC71" s="136"/>
      <c r="NVD71" s="136"/>
      <c r="NVE71" s="136"/>
      <c r="NVF71" s="136"/>
      <c r="NVG71" s="136"/>
      <c r="NVH71" s="136"/>
      <c r="NVI71" s="136"/>
      <c r="NVJ71" s="136"/>
      <c r="NVK71" s="136"/>
      <c r="NVL71" s="136"/>
      <c r="NVM71" s="136"/>
      <c r="NVN71" s="136"/>
      <c r="NVO71" s="136"/>
      <c r="NVP71" s="136"/>
      <c r="NVQ71" s="136"/>
      <c r="NVR71" s="136"/>
      <c r="NVS71" s="136"/>
      <c r="NVT71" s="136"/>
      <c r="NVU71" s="136"/>
      <c r="NVV71" s="136"/>
      <c r="NVW71" s="136"/>
      <c r="NVX71" s="136"/>
      <c r="NVY71" s="136"/>
      <c r="NVZ71" s="136"/>
      <c r="NWA71" s="136"/>
      <c r="NWB71" s="136"/>
      <c r="NWC71" s="136"/>
      <c r="NWD71" s="136"/>
      <c r="NWE71" s="136"/>
      <c r="NWF71" s="136"/>
      <c r="NWG71" s="136"/>
      <c r="NWH71" s="136"/>
      <c r="NWI71" s="136"/>
      <c r="NWJ71" s="136"/>
      <c r="NWK71" s="136"/>
      <c r="NWL71" s="136"/>
      <c r="NWM71" s="136"/>
      <c r="NWN71" s="136"/>
      <c r="NWO71" s="136"/>
      <c r="NWP71" s="136"/>
      <c r="NWQ71" s="136"/>
      <c r="NWR71" s="136"/>
      <c r="NWS71" s="136"/>
      <c r="NWT71" s="136"/>
      <c r="NWU71" s="136"/>
      <c r="NWV71" s="136"/>
      <c r="NWW71" s="136"/>
      <c r="NWX71" s="136"/>
      <c r="NWY71" s="136"/>
      <c r="NWZ71" s="136"/>
      <c r="NXA71" s="136"/>
      <c r="NXB71" s="136"/>
      <c r="NXC71" s="136"/>
      <c r="NXD71" s="136"/>
      <c r="NXE71" s="136"/>
      <c r="NXF71" s="136"/>
      <c r="NXG71" s="136"/>
      <c r="NXH71" s="136"/>
      <c r="NXI71" s="136"/>
      <c r="NXJ71" s="136"/>
      <c r="NXK71" s="136"/>
      <c r="NXL71" s="136"/>
      <c r="NXM71" s="136"/>
      <c r="NXN71" s="136"/>
      <c r="NXO71" s="136"/>
      <c r="NXP71" s="136"/>
      <c r="NXQ71" s="136"/>
      <c r="NXR71" s="136"/>
      <c r="NXS71" s="136"/>
      <c r="NXT71" s="136"/>
      <c r="NXU71" s="136"/>
      <c r="NXV71" s="136"/>
      <c r="NXW71" s="136"/>
      <c r="NXX71" s="136"/>
      <c r="NXY71" s="136"/>
      <c r="NXZ71" s="136"/>
      <c r="NYA71" s="136"/>
      <c r="NYB71" s="136"/>
      <c r="NYC71" s="136"/>
      <c r="NYD71" s="136"/>
      <c r="NYE71" s="136"/>
      <c r="NYF71" s="136"/>
      <c r="NYG71" s="136"/>
      <c r="NYH71" s="136"/>
      <c r="NYI71" s="136"/>
      <c r="NYJ71" s="136"/>
      <c r="NYK71" s="136"/>
      <c r="NYL71" s="136"/>
      <c r="NYM71" s="136"/>
      <c r="NYN71" s="136"/>
      <c r="NYO71" s="136"/>
      <c r="NYP71" s="136"/>
      <c r="NYQ71" s="136"/>
      <c r="NYR71" s="136"/>
      <c r="NYS71" s="136"/>
      <c r="NYT71" s="136"/>
      <c r="NYU71" s="136"/>
      <c r="NYV71" s="136"/>
      <c r="NYW71" s="136"/>
      <c r="NYX71" s="136"/>
      <c r="NYY71" s="136"/>
      <c r="NYZ71" s="136"/>
      <c r="NZA71" s="136"/>
      <c r="NZB71" s="136"/>
      <c r="NZC71" s="136"/>
      <c r="NZD71" s="136"/>
      <c r="NZE71" s="136"/>
      <c r="NZF71" s="136"/>
      <c r="NZG71" s="136"/>
      <c r="NZH71" s="136"/>
      <c r="NZI71" s="136"/>
      <c r="NZJ71" s="136"/>
      <c r="NZK71" s="136"/>
      <c r="NZL71" s="136"/>
      <c r="NZM71" s="136"/>
      <c r="NZN71" s="136"/>
      <c r="NZO71" s="136"/>
      <c r="NZP71" s="136"/>
      <c r="NZQ71" s="136"/>
      <c r="NZR71" s="136"/>
      <c r="NZS71" s="136"/>
      <c r="NZT71" s="136"/>
      <c r="NZU71" s="136"/>
      <c r="NZV71" s="136"/>
      <c r="NZW71" s="136"/>
      <c r="NZX71" s="136"/>
      <c r="NZY71" s="136"/>
      <c r="NZZ71" s="136"/>
      <c r="OAA71" s="136"/>
      <c r="OAB71" s="136"/>
      <c r="OAC71" s="136"/>
      <c r="OAD71" s="136"/>
      <c r="OAE71" s="136"/>
      <c r="OAF71" s="136"/>
      <c r="OAG71" s="136"/>
      <c r="OAH71" s="136"/>
      <c r="OAI71" s="136"/>
      <c r="OAJ71" s="136"/>
      <c r="OAK71" s="136"/>
      <c r="OAL71" s="136"/>
      <c r="OAM71" s="136"/>
      <c r="OAN71" s="136"/>
      <c r="OAO71" s="136"/>
      <c r="OAP71" s="136"/>
      <c r="OAQ71" s="136"/>
      <c r="OAR71" s="136"/>
      <c r="OAS71" s="136"/>
      <c r="OAT71" s="136"/>
      <c r="OAU71" s="136"/>
      <c r="OAV71" s="136"/>
      <c r="OAW71" s="136"/>
      <c r="OAX71" s="136"/>
      <c r="OAY71" s="136"/>
      <c r="OAZ71" s="136"/>
      <c r="OBA71" s="136"/>
      <c r="OBB71" s="136"/>
      <c r="OBC71" s="136"/>
      <c r="OBD71" s="136"/>
      <c r="OBE71" s="136"/>
      <c r="OBF71" s="136"/>
      <c r="OBG71" s="136"/>
      <c r="OBH71" s="136"/>
      <c r="OBI71" s="136"/>
      <c r="OBJ71" s="136"/>
      <c r="OBK71" s="136"/>
      <c r="OBL71" s="136"/>
      <c r="OBM71" s="136"/>
      <c r="OBN71" s="136"/>
      <c r="OBO71" s="136"/>
      <c r="OBP71" s="136"/>
      <c r="OBQ71" s="136"/>
      <c r="OBR71" s="136"/>
      <c r="OBS71" s="136"/>
      <c r="OBT71" s="136"/>
      <c r="OBU71" s="136"/>
      <c r="OBV71" s="136"/>
      <c r="OBW71" s="136"/>
      <c r="OBX71" s="136"/>
      <c r="OBY71" s="136"/>
      <c r="OBZ71" s="136"/>
      <c r="OCA71" s="136"/>
      <c r="OCB71" s="136"/>
      <c r="OCC71" s="136"/>
      <c r="OCD71" s="136"/>
      <c r="OCE71" s="136"/>
      <c r="OCF71" s="136"/>
      <c r="OCG71" s="136"/>
      <c r="OCH71" s="136"/>
      <c r="OCI71" s="136"/>
      <c r="OCJ71" s="136"/>
      <c r="OCK71" s="136"/>
      <c r="OCL71" s="136"/>
      <c r="OCM71" s="136"/>
      <c r="OCN71" s="136"/>
      <c r="OCO71" s="136"/>
      <c r="OCP71" s="136"/>
      <c r="OCQ71" s="136"/>
      <c r="OCR71" s="136"/>
      <c r="OCS71" s="136"/>
      <c r="OCT71" s="136"/>
      <c r="OCU71" s="136"/>
      <c r="OCV71" s="136"/>
      <c r="OCW71" s="136"/>
      <c r="OCX71" s="136"/>
      <c r="OCY71" s="136"/>
      <c r="OCZ71" s="136"/>
      <c r="ODA71" s="136"/>
      <c r="ODB71" s="136"/>
      <c r="ODC71" s="136"/>
      <c r="ODD71" s="136"/>
      <c r="ODE71" s="136"/>
      <c r="ODF71" s="136"/>
      <c r="ODG71" s="136"/>
      <c r="ODH71" s="136"/>
      <c r="ODI71" s="136"/>
      <c r="ODJ71" s="136"/>
      <c r="ODK71" s="136"/>
      <c r="ODL71" s="136"/>
      <c r="ODM71" s="136"/>
      <c r="ODN71" s="136"/>
      <c r="ODO71" s="136"/>
      <c r="ODP71" s="136"/>
      <c r="ODQ71" s="136"/>
      <c r="ODR71" s="136"/>
      <c r="ODS71" s="136"/>
      <c r="ODT71" s="136"/>
      <c r="ODU71" s="136"/>
      <c r="ODV71" s="136"/>
      <c r="ODW71" s="136"/>
      <c r="ODX71" s="136"/>
      <c r="ODY71" s="136"/>
      <c r="ODZ71" s="136"/>
      <c r="OEA71" s="136"/>
      <c r="OEB71" s="136"/>
      <c r="OEC71" s="136"/>
      <c r="OED71" s="136"/>
      <c r="OEE71" s="136"/>
      <c r="OEF71" s="136"/>
      <c r="OEG71" s="136"/>
      <c r="OEH71" s="136"/>
      <c r="OEI71" s="136"/>
      <c r="OEJ71" s="136"/>
      <c r="OEK71" s="136"/>
      <c r="OEL71" s="136"/>
      <c r="OEM71" s="136"/>
      <c r="OEN71" s="136"/>
      <c r="OEO71" s="136"/>
      <c r="OEP71" s="136"/>
      <c r="OEQ71" s="136"/>
      <c r="OER71" s="136"/>
      <c r="OES71" s="136"/>
      <c r="OET71" s="136"/>
      <c r="OEU71" s="136"/>
      <c r="OEV71" s="136"/>
      <c r="OEW71" s="136"/>
      <c r="OEX71" s="136"/>
      <c r="OEY71" s="136"/>
      <c r="OEZ71" s="136"/>
      <c r="OFA71" s="136"/>
      <c r="OFB71" s="136"/>
      <c r="OFC71" s="136"/>
      <c r="OFD71" s="136"/>
      <c r="OFE71" s="136"/>
      <c r="OFF71" s="136"/>
      <c r="OFG71" s="136"/>
      <c r="OFH71" s="136"/>
      <c r="OFI71" s="136"/>
      <c r="OFJ71" s="136"/>
      <c r="OFK71" s="136"/>
      <c r="OFL71" s="136"/>
      <c r="OFM71" s="136"/>
      <c r="OFN71" s="136"/>
      <c r="OFO71" s="136"/>
      <c r="OFP71" s="136"/>
      <c r="OFQ71" s="136"/>
      <c r="OFR71" s="136"/>
      <c r="OFS71" s="136"/>
      <c r="OFT71" s="136"/>
      <c r="OFU71" s="136"/>
      <c r="OFV71" s="136"/>
      <c r="OFW71" s="136"/>
      <c r="OFX71" s="136"/>
      <c r="OFY71" s="136"/>
      <c r="OFZ71" s="136"/>
      <c r="OGA71" s="136"/>
      <c r="OGB71" s="136"/>
      <c r="OGC71" s="136"/>
      <c r="OGD71" s="136"/>
      <c r="OGE71" s="136"/>
      <c r="OGF71" s="136"/>
      <c r="OGG71" s="136"/>
      <c r="OGH71" s="136"/>
      <c r="OGI71" s="136"/>
      <c r="OGJ71" s="136"/>
      <c r="OGK71" s="136"/>
      <c r="OGL71" s="136"/>
      <c r="OGM71" s="136"/>
      <c r="OGN71" s="136"/>
      <c r="OGO71" s="136"/>
      <c r="OGP71" s="136"/>
      <c r="OGQ71" s="136"/>
      <c r="OGR71" s="136"/>
      <c r="OGS71" s="136"/>
      <c r="OGT71" s="136"/>
      <c r="OGU71" s="136"/>
      <c r="OGV71" s="136"/>
      <c r="OGW71" s="136"/>
      <c r="OGX71" s="136"/>
      <c r="OGY71" s="136"/>
      <c r="OGZ71" s="136"/>
      <c r="OHA71" s="136"/>
      <c r="OHB71" s="136"/>
      <c r="OHC71" s="136"/>
      <c r="OHD71" s="136"/>
      <c r="OHE71" s="136"/>
      <c r="OHF71" s="136"/>
      <c r="OHG71" s="136"/>
      <c r="OHH71" s="136"/>
      <c r="OHI71" s="136"/>
      <c r="OHJ71" s="136"/>
      <c r="OHK71" s="136"/>
      <c r="OHL71" s="136"/>
      <c r="OHM71" s="136"/>
      <c r="OHN71" s="136"/>
      <c r="OHO71" s="136"/>
      <c r="OHP71" s="136"/>
      <c r="OHQ71" s="136"/>
      <c r="OHR71" s="136"/>
      <c r="OHS71" s="136"/>
      <c r="OHT71" s="136"/>
      <c r="OHU71" s="136"/>
      <c r="OHV71" s="136"/>
      <c r="OHW71" s="136"/>
      <c r="OHX71" s="136"/>
      <c r="OHY71" s="136"/>
      <c r="OHZ71" s="136"/>
      <c r="OIA71" s="136"/>
      <c r="OIB71" s="136"/>
      <c r="OIC71" s="136"/>
      <c r="OID71" s="136"/>
      <c r="OIE71" s="136"/>
      <c r="OIF71" s="136"/>
      <c r="OIG71" s="136"/>
      <c r="OIH71" s="136"/>
      <c r="OII71" s="136"/>
      <c r="OIJ71" s="136"/>
      <c r="OIK71" s="136"/>
      <c r="OIL71" s="136"/>
      <c r="OIM71" s="136"/>
      <c r="OIN71" s="136"/>
      <c r="OIO71" s="136"/>
      <c r="OIP71" s="136"/>
      <c r="OIQ71" s="136"/>
      <c r="OIR71" s="136"/>
      <c r="OIS71" s="136"/>
      <c r="OIT71" s="136"/>
      <c r="OIU71" s="136"/>
      <c r="OIV71" s="136"/>
      <c r="OIW71" s="136"/>
      <c r="OIX71" s="136"/>
      <c r="OIY71" s="136"/>
      <c r="OIZ71" s="136"/>
      <c r="OJA71" s="136"/>
      <c r="OJB71" s="136"/>
      <c r="OJC71" s="136"/>
      <c r="OJD71" s="136"/>
      <c r="OJE71" s="136"/>
      <c r="OJF71" s="136"/>
      <c r="OJG71" s="136"/>
      <c r="OJH71" s="136"/>
      <c r="OJI71" s="136"/>
      <c r="OJJ71" s="136"/>
      <c r="OJK71" s="136"/>
      <c r="OJL71" s="136"/>
      <c r="OJM71" s="136"/>
      <c r="OJN71" s="136"/>
      <c r="OJO71" s="136"/>
      <c r="OJP71" s="136"/>
      <c r="OJQ71" s="136"/>
      <c r="OJR71" s="136"/>
      <c r="OJS71" s="136"/>
      <c r="OJT71" s="136"/>
      <c r="OJU71" s="136"/>
      <c r="OJV71" s="136"/>
      <c r="OJW71" s="136"/>
      <c r="OJX71" s="136"/>
      <c r="OJY71" s="136"/>
      <c r="OJZ71" s="136"/>
      <c r="OKA71" s="136"/>
      <c r="OKB71" s="136"/>
      <c r="OKC71" s="136"/>
      <c r="OKD71" s="136"/>
      <c r="OKE71" s="136"/>
      <c r="OKF71" s="136"/>
      <c r="OKG71" s="136"/>
      <c r="OKH71" s="136"/>
      <c r="OKI71" s="136"/>
      <c r="OKJ71" s="136"/>
      <c r="OKK71" s="136"/>
      <c r="OKL71" s="136"/>
      <c r="OKM71" s="136"/>
      <c r="OKN71" s="136"/>
      <c r="OKO71" s="136"/>
      <c r="OKP71" s="136"/>
      <c r="OKQ71" s="136"/>
      <c r="OKR71" s="136"/>
      <c r="OKS71" s="136"/>
      <c r="OKT71" s="136"/>
      <c r="OKU71" s="136"/>
      <c r="OKV71" s="136"/>
      <c r="OKW71" s="136"/>
      <c r="OKX71" s="136"/>
      <c r="OKY71" s="136"/>
      <c r="OKZ71" s="136"/>
      <c r="OLA71" s="136"/>
      <c r="OLB71" s="136"/>
      <c r="OLC71" s="136"/>
      <c r="OLD71" s="136"/>
      <c r="OLE71" s="136"/>
      <c r="OLF71" s="136"/>
      <c r="OLG71" s="136"/>
      <c r="OLH71" s="136"/>
      <c r="OLI71" s="136"/>
      <c r="OLJ71" s="136"/>
      <c r="OLK71" s="136"/>
      <c r="OLL71" s="136"/>
      <c r="OLM71" s="136"/>
      <c r="OLN71" s="136"/>
      <c r="OLO71" s="136"/>
      <c r="OLP71" s="136"/>
      <c r="OLQ71" s="136"/>
      <c r="OLR71" s="136"/>
      <c r="OLS71" s="136"/>
      <c r="OLT71" s="136"/>
      <c r="OLU71" s="136"/>
      <c r="OLV71" s="136"/>
      <c r="OLW71" s="136"/>
      <c r="OLX71" s="136"/>
      <c r="OLY71" s="136"/>
      <c r="OLZ71" s="136"/>
      <c r="OMA71" s="136"/>
      <c r="OMB71" s="136"/>
      <c r="OMC71" s="136"/>
      <c r="OMD71" s="136"/>
      <c r="OME71" s="136"/>
      <c r="OMF71" s="136"/>
      <c r="OMG71" s="136"/>
      <c r="OMH71" s="136"/>
      <c r="OMI71" s="136"/>
      <c r="OMJ71" s="136"/>
      <c r="OMK71" s="136"/>
      <c r="OML71" s="136"/>
      <c r="OMM71" s="136"/>
      <c r="OMN71" s="136"/>
      <c r="OMO71" s="136"/>
      <c r="OMP71" s="136"/>
      <c r="OMQ71" s="136"/>
      <c r="OMR71" s="136"/>
      <c r="OMS71" s="136"/>
      <c r="OMT71" s="136"/>
      <c r="OMU71" s="136"/>
      <c r="OMV71" s="136"/>
      <c r="OMW71" s="136"/>
      <c r="OMX71" s="136"/>
      <c r="OMY71" s="136"/>
      <c r="OMZ71" s="136"/>
      <c r="ONA71" s="136"/>
      <c r="ONB71" s="136"/>
      <c r="ONC71" s="136"/>
      <c r="OND71" s="136"/>
      <c r="ONE71" s="136"/>
      <c r="ONF71" s="136"/>
      <c r="ONG71" s="136"/>
      <c r="ONH71" s="136"/>
      <c r="ONI71" s="136"/>
      <c r="ONJ71" s="136"/>
      <c r="ONK71" s="136"/>
      <c r="ONL71" s="136"/>
      <c r="ONM71" s="136"/>
      <c r="ONN71" s="136"/>
      <c r="ONO71" s="136"/>
      <c r="ONP71" s="136"/>
      <c r="ONQ71" s="136"/>
      <c r="ONR71" s="136"/>
      <c r="ONS71" s="136"/>
      <c r="ONT71" s="136"/>
      <c r="ONU71" s="136"/>
      <c r="ONV71" s="136"/>
      <c r="ONW71" s="136"/>
      <c r="ONX71" s="136"/>
      <c r="ONY71" s="136"/>
      <c r="ONZ71" s="136"/>
      <c r="OOA71" s="136"/>
      <c r="OOB71" s="136"/>
      <c r="OOC71" s="136"/>
      <c r="OOD71" s="136"/>
      <c r="OOE71" s="136"/>
      <c r="OOF71" s="136"/>
      <c r="OOG71" s="136"/>
      <c r="OOH71" s="136"/>
      <c r="OOI71" s="136"/>
      <c r="OOJ71" s="136"/>
      <c r="OOK71" s="136"/>
      <c r="OOL71" s="136"/>
      <c r="OOM71" s="136"/>
      <c r="OON71" s="136"/>
      <c r="OOO71" s="136"/>
      <c r="OOP71" s="136"/>
      <c r="OOQ71" s="136"/>
      <c r="OOR71" s="136"/>
      <c r="OOS71" s="136"/>
      <c r="OOT71" s="136"/>
      <c r="OOU71" s="136"/>
      <c r="OOV71" s="136"/>
      <c r="OOW71" s="136"/>
      <c r="OOX71" s="136"/>
      <c r="OOY71" s="136"/>
      <c r="OOZ71" s="136"/>
      <c r="OPA71" s="136"/>
      <c r="OPB71" s="136"/>
      <c r="OPC71" s="136"/>
      <c r="OPD71" s="136"/>
      <c r="OPE71" s="136"/>
      <c r="OPF71" s="136"/>
      <c r="OPG71" s="136"/>
      <c r="OPH71" s="136"/>
      <c r="OPI71" s="136"/>
      <c r="OPJ71" s="136"/>
      <c r="OPK71" s="136"/>
      <c r="OPL71" s="136"/>
      <c r="OPM71" s="136"/>
      <c r="OPN71" s="136"/>
      <c r="OPO71" s="136"/>
      <c r="OPP71" s="136"/>
      <c r="OPQ71" s="136"/>
      <c r="OPR71" s="136"/>
      <c r="OPS71" s="136"/>
      <c r="OPT71" s="136"/>
      <c r="OPU71" s="136"/>
      <c r="OPV71" s="136"/>
      <c r="OPW71" s="136"/>
      <c r="OPX71" s="136"/>
      <c r="OPY71" s="136"/>
      <c r="OPZ71" s="136"/>
      <c r="OQA71" s="136"/>
      <c r="OQB71" s="136"/>
      <c r="OQC71" s="136"/>
      <c r="OQD71" s="136"/>
      <c r="OQE71" s="136"/>
      <c r="OQF71" s="136"/>
      <c r="OQG71" s="136"/>
      <c r="OQH71" s="136"/>
      <c r="OQI71" s="136"/>
      <c r="OQJ71" s="136"/>
      <c r="OQK71" s="136"/>
      <c r="OQL71" s="136"/>
      <c r="OQM71" s="136"/>
      <c r="OQN71" s="136"/>
      <c r="OQO71" s="136"/>
      <c r="OQP71" s="136"/>
      <c r="OQQ71" s="136"/>
      <c r="OQR71" s="136"/>
      <c r="OQS71" s="136"/>
      <c r="OQT71" s="136"/>
      <c r="OQU71" s="136"/>
      <c r="OQV71" s="136"/>
      <c r="OQW71" s="136"/>
      <c r="OQX71" s="136"/>
      <c r="OQY71" s="136"/>
      <c r="OQZ71" s="136"/>
      <c r="ORA71" s="136"/>
      <c r="ORB71" s="136"/>
      <c r="ORC71" s="136"/>
      <c r="ORD71" s="136"/>
      <c r="ORE71" s="136"/>
      <c r="ORF71" s="136"/>
      <c r="ORG71" s="136"/>
      <c r="ORH71" s="136"/>
      <c r="ORI71" s="136"/>
      <c r="ORJ71" s="136"/>
      <c r="ORK71" s="136"/>
      <c r="ORL71" s="136"/>
      <c r="ORM71" s="136"/>
      <c r="ORN71" s="136"/>
      <c r="ORO71" s="136"/>
      <c r="ORP71" s="136"/>
      <c r="ORQ71" s="136"/>
      <c r="ORR71" s="136"/>
      <c r="ORS71" s="136"/>
      <c r="ORT71" s="136"/>
      <c r="ORU71" s="136"/>
      <c r="ORV71" s="136"/>
      <c r="ORW71" s="136"/>
      <c r="ORX71" s="136"/>
      <c r="ORY71" s="136"/>
      <c r="ORZ71" s="136"/>
      <c r="OSA71" s="136"/>
      <c r="OSB71" s="136"/>
      <c r="OSC71" s="136"/>
      <c r="OSD71" s="136"/>
      <c r="OSE71" s="136"/>
      <c r="OSF71" s="136"/>
      <c r="OSG71" s="136"/>
      <c r="OSH71" s="136"/>
      <c r="OSI71" s="136"/>
      <c r="OSJ71" s="136"/>
      <c r="OSK71" s="136"/>
      <c r="OSL71" s="136"/>
      <c r="OSM71" s="136"/>
      <c r="OSN71" s="136"/>
      <c r="OSO71" s="136"/>
      <c r="OSP71" s="136"/>
      <c r="OSQ71" s="136"/>
      <c r="OSR71" s="136"/>
      <c r="OSS71" s="136"/>
      <c r="OST71" s="136"/>
      <c r="OSU71" s="136"/>
      <c r="OSV71" s="136"/>
      <c r="OSW71" s="136"/>
      <c r="OSX71" s="136"/>
      <c r="OSY71" s="136"/>
      <c r="OSZ71" s="136"/>
      <c r="OTA71" s="136"/>
      <c r="OTB71" s="136"/>
      <c r="OTC71" s="136"/>
      <c r="OTD71" s="136"/>
      <c r="OTE71" s="136"/>
      <c r="OTF71" s="136"/>
      <c r="OTG71" s="136"/>
      <c r="OTH71" s="136"/>
      <c r="OTI71" s="136"/>
      <c r="OTJ71" s="136"/>
      <c r="OTK71" s="136"/>
      <c r="OTL71" s="136"/>
      <c r="OTM71" s="136"/>
      <c r="OTN71" s="136"/>
      <c r="OTO71" s="136"/>
      <c r="OTP71" s="136"/>
      <c r="OTQ71" s="136"/>
      <c r="OTR71" s="136"/>
      <c r="OTS71" s="136"/>
      <c r="OTT71" s="136"/>
      <c r="OTU71" s="136"/>
      <c r="OTV71" s="136"/>
      <c r="OTW71" s="136"/>
      <c r="OTX71" s="136"/>
      <c r="OTY71" s="136"/>
      <c r="OTZ71" s="136"/>
      <c r="OUA71" s="136"/>
      <c r="OUB71" s="136"/>
      <c r="OUC71" s="136"/>
      <c r="OUD71" s="136"/>
      <c r="OUE71" s="136"/>
      <c r="OUF71" s="136"/>
      <c r="OUG71" s="136"/>
      <c r="OUH71" s="136"/>
      <c r="OUI71" s="136"/>
      <c r="OUJ71" s="136"/>
      <c r="OUK71" s="136"/>
      <c r="OUL71" s="136"/>
      <c r="OUM71" s="136"/>
      <c r="OUN71" s="136"/>
      <c r="OUO71" s="136"/>
      <c r="OUP71" s="136"/>
      <c r="OUQ71" s="136"/>
      <c r="OUR71" s="136"/>
      <c r="OUS71" s="136"/>
      <c r="OUT71" s="136"/>
      <c r="OUU71" s="136"/>
      <c r="OUV71" s="136"/>
      <c r="OUW71" s="136"/>
      <c r="OUX71" s="136"/>
      <c r="OUY71" s="136"/>
      <c r="OUZ71" s="136"/>
      <c r="OVA71" s="136"/>
      <c r="OVB71" s="136"/>
      <c r="OVC71" s="136"/>
      <c r="OVD71" s="136"/>
      <c r="OVE71" s="136"/>
      <c r="OVF71" s="136"/>
      <c r="OVG71" s="136"/>
      <c r="OVH71" s="136"/>
      <c r="OVI71" s="136"/>
      <c r="OVJ71" s="136"/>
      <c r="OVK71" s="136"/>
      <c r="OVL71" s="136"/>
      <c r="OVM71" s="136"/>
      <c r="OVN71" s="136"/>
      <c r="OVO71" s="136"/>
      <c r="OVP71" s="136"/>
      <c r="OVQ71" s="136"/>
      <c r="OVR71" s="136"/>
      <c r="OVS71" s="136"/>
      <c r="OVT71" s="136"/>
      <c r="OVU71" s="136"/>
      <c r="OVV71" s="136"/>
      <c r="OVW71" s="136"/>
      <c r="OVX71" s="136"/>
      <c r="OVY71" s="136"/>
      <c r="OVZ71" s="136"/>
      <c r="OWA71" s="136"/>
      <c r="OWB71" s="136"/>
      <c r="OWC71" s="136"/>
      <c r="OWD71" s="136"/>
      <c r="OWE71" s="136"/>
      <c r="OWF71" s="136"/>
      <c r="OWG71" s="136"/>
      <c r="OWH71" s="136"/>
      <c r="OWI71" s="136"/>
      <c r="OWJ71" s="136"/>
      <c r="OWK71" s="136"/>
      <c r="OWL71" s="136"/>
      <c r="OWM71" s="136"/>
      <c r="OWN71" s="136"/>
      <c r="OWO71" s="136"/>
      <c r="OWP71" s="136"/>
      <c r="OWQ71" s="136"/>
      <c r="OWR71" s="136"/>
      <c r="OWS71" s="136"/>
      <c r="OWT71" s="136"/>
      <c r="OWU71" s="136"/>
      <c r="OWV71" s="136"/>
      <c r="OWW71" s="136"/>
      <c r="OWX71" s="136"/>
      <c r="OWY71" s="136"/>
      <c r="OWZ71" s="136"/>
      <c r="OXA71" s="136"/>
      <c r="OXB71" s="136"/>
      <c r="OXC71" s="136"/>
      <c r="OXD71" s="136"/>
      <c r="OXE71" s="136"/>
      <c r="OXF71" s="136"/>
      <c r="OXG71" s="136"/>
      <c r="OXH71" s="136"/>
      <c r="OXI71" s="136"/>
      <c r="OXJ71" s="136"/>
      <c r="OXK71" s="136"/>
      <c r="OXL71" s="136"/>
      <c r="OXM71" s="136"/>
      <c r="OXN71" s="136"/>
      <c r="OXO71" s="136"/>
      <c r="OXP71" s="136"/>
      <c r="OXQ71" s="136"/>
      <c r="OXR71" s="136"/>
      <c r="OXS71" s="136"/>
      <c r="OXT71" s="136"/>
      <c r="OXU71" s="136"/>
      <c r="OXV71" s="136"/>
      <c r="OXW71" s="136"/>
      <c r="OXX71" s="136"/>
      <c r="OXY71" s="136"/>
      <c r="OXZ71" s="136"/>
      <c r="OYA71" s="136"/>
      <c r="OYB71" s="136"/>
      <c r="OYC71" s="136"/>
      <c r="OYD71" s="136"/>
      <c r="OYE71" s="136"/>
      <c r="OYF71" s="136"/>
      <c r="OYG71" s="136"/>
      <c r="OYH71" s="136"/>
      <c r="OYI71" s="136"/>
      <c r="OYJ71" s="136"/>
      <c r="OYK71" s="136"/>
      <c r="OYL71" s="136"/>
      <c r="OYM71" s="136"/>
      <c r="OYN71" s="136"/>
      <c r="OYO71" s="136"/>
      <c r="OYP71" s="136"/>
      <c r="OYQ71" s="136"/>
      <c r="OYR71" s="136"/>
      <c r="OYS71" s="136"/>
      <c r="OYT71" s="136"/>
      <c r="OYU71" s="136"/>
      <c r="OYV71" s="136"/>
      <c r="OYW71" s="136"/>
      <c r="OYX71" s="136"/>
      <c r="OYY71" s="136"/>
      <c r="OYZ71" s="136"/>
      <c r="OZA71" s="136"/>
      <c r="OZB71" s="136"/>
      <c r="OZC71" s="136"/>
      <c r="OZD71" s="136"/>
      <c r="OZE71" s="136"/>
      <c r="OZF71" s="136"/>
      <c r="OZG71" s="136"/>
      <c r="OZH71" s="136"/>
      <c r="OZI71" s="136"/>
      <c r="OZJ71" s="136"/>
      <c r="OZK71" s="136"/>
      <c r="OZL71" s="136"/>
      <c r="OZM71" s="136"/>
      <c r="OZN71" s="136"/>
      <c r="OZO71" s="136"/>
      <c r="OZP71" s="136"/>
      <c r="OZQ71" s="136"/>
      <c r="OZR71" s="136"/>
      <c r="OZS71" s="136"/>
      <c r="OZT71" s="136"/>
      <c r="OZU71" s="136"/>
      <c r="OZV71" s="136"/>
      <c r="OZW71" s="136"/>
      <c r="OZX71" s="136"/>
      <c r="OZY71" s="136"/>
      <c r="OZZ71" s="136"/>
      <c r="PAA71" s="136"/>
      <c r="PAB71" s="136"/>
      <c r="PAC71" s="136"/>
      <c r="PAD71" s="136"/>
      <c r="PAE71" s="136"/>
      <c r="PAF71" s="136"/>
      <c r="PAG71" s="136"/>
      <c r="PAH71" s="136"/>
      <c r="PAI71" s="136"/>
      <c r="PAJ71" s="136"/>
      <c r="PAK71" s="136"/>
      <c r="PAL71" s="136"/>
      <c r="PAM71" s="136"/>
      <c r="PAN71" s="136"/>
      <c r="PAO71" s="136"/>
      <c r="PAP71" s="136"/>
      <c r="PAQ71" s="136"/>
      <c r="PAR71" s="136"/>
      <c r="PAS71" s="136"/>
      <c r="PAT71" s="136"/>
      <c r="PAU71" s="136"/>
      <c r="PAV71" s="136"/>
      <c r="PAW71" s="136"/>
      <c r="PAX71" s="136"/>
      <c r="PAY71" s="136"/>
      <c r="PAZ71" s="136"/>
      <c r="PBA71" s="136"/>
      <c r="PBB71" s="136"/>
      <c r="PBC71" s="136"/>
      <c r="PBD71" s="136"/>
      <c r="PBE71" s="136"/>
      <c r="PBF71" s="136"/>
      <c r="PBG71" s="136"/>
      <c r="PBH71" s="136"/>
      <c r="PBI71" s="136"/>
      <c r="PBJ71" s="136"/>
      <c r="PBK71" s="136"/>
      <c r="PBL71" s="136"/>
      <c r="PBM71" s="136"/>
      <c r="PBN71" s="136"/>
      <c r="PBO71" s="136"/>
      <c r="PBP71" s="136"/>
      <c r="PBQ71" s="136"/>
      <c r="PBR71" s="136"/>
      <c r="PBS71" s="136"/>
      <c r="PBT71" s="136"/>
      <c r="PBU71" s="136"/>
      <c r="PBV71" s="136"/>
      <c r="PBW71" s="136"/>
      <c r="PBX71" s="136"/>
      <c r="PBY71" s="136"/>
      <c r="PBZ71" s="136"/>
      <c r="PCA71" s="136"/>
      <c r="PCB71" s="136"/>
      <c r="PCC71" s="136"/>
      <c r="PCD71" s="136"/>
      <c r="PCE71" s="136"/>
      <c r="PCF71" s="136"/>
      <c r="PCG71" s="136"/>
      <c r="PCH71" s="136"/>
      <c r="PCI71" s="136"/>
      <c r="PCJ71" s="136"/>
      <c r="PCK71" s="136"/>
      <c r="PCL71" s="136"/>
      <c r="PCM71" s="136"/>
      <c r="PCN71" s="136"/>
      <c r="PCO71" s="136"/>
      <c r="PCP71" s="136"/>
      <c r="PCQ71" s="136"/>
      <c r="PCR71" s="136"/>
      <c r="PCS71" s="136"/>
      <c r="PCT71" s="136"/>
      <c r="PCU71" s="136"/>
      <c r="PCV71" s="136"/>
      <c r="PCW71" s="136"/>
      <c r="PCX71" s="136"/>
      <c r="PCY71" s="136"/>
      <c r="PCZ71" s="136"/>
      <c r="PDA71" s="136"/>
      <c r="PDB71" s="136"/>
      <c r="PDC71" s="136"/>
      <c r="PDD71" s="136"/>
      <c r="PDE71" s="136"/>
      <c r="PDF71" s="136"/>
      <c r="PDG71" s="136"/>
      <c r="PDH71" s="136"/>
      <c r="PDI71" s="136"/>
      <c r="PDJ71" s="136"/>
      <c r="PDK71" s="136"/>
      <c r="PDL71" s="136"/>
      <c r="PDM71" s="136"/>
      <c r="PDN71" s="136"/>
      <c r="PDO71" s="136"/>
      <c r="PDP71" s="136"/>
      <c r="PDQ71" s="136"/>
      <c r="PDR71" s="136"/>
      <c r="PDS71" s="136"/>
      <c r="PDT71" s="136"/>
      <c r="PDU71" s="136"/>
      <c r="PDV71" s="136"/>
      <c r="PDW71" s="136"/>
      <c r="PDX71" s="136"/>
      <c r="PDY71" s="136"/>
      <c r="PDZ71" s="136"/>
      <c r="PEA71" s="136"/>
      <c r="PEB71" s="136"/>
      <c r="PEC71" s="136"/>
      <c r="PED71" s="136"/>
      <c r="PEE71" s="136"/>
      <c r="PEF71" s="136"/>
      <c r="PEG71" s="136"/>
      <c r="PEH71" s="136"/>
      <c r="PEI71" s="136"/>
      <c r="PEJ71" s="136"/>
      <c r="PEK71" s="136"/>
      <c r="PEL71" s="136"/>
      <c r="PEM71" s="136"/>
      <c r="PEN71" s="136"/>
      <c r="PEO71" s="136"/>
      <c r="PEP71" s="136"/>
      <c r="PEQ71" s="136"/>
      <c r="PER71" s="136"/>
      <c r="PES71" s="136"/>
      <c r="PET71" s="136"/>
      <c r="PEU71" s="136"/>
      <c r="PEV71" s="136"/>
      <c r="PEW71" s="136"/>
      <c r="PEX71" s="136"/>
      <c r="PEY71" s="136"/>
      <c r="PEZ71" s="136"/>
      <c r="PFA71" s="136"/>
      <c r="PFB71" s="136"/>
      <c r="PFC71" s="136"/>
      <c r="PFD71" s="136"/>
      <c r="PFE71" s="136"/>
      <c r="PFF71" s="136"/>
      <c r="PFG71" s="136"/>
      <c r="PFH71" s="136"/>
      <c r="PFI71" s="136"/>
      <c r="PFJ71" s="136"/>
      <c r="PFK71" s="136"/>
      <c r="PFL71" s="136"/>
      <c r="PFM71" s="136"/>
      <c r="PFN71" s="136"/>
      <c r="PFO71" s="136"/>
      <c r="PFP71" s="136"/>
      <c r="PFQ71" s="136"/>
      <c r="PFR71" s="136"/>
      <c r="PFS71" s="136"/>
      <c r="PFT71" s="136"/>
      <c r="PFU71" s="136"/>
      <c r="PFV71" s="136"/>
      <c r="PFW71" s="136"/>
      <c r="PFX71" s="136"/>
      <c r="PFY71" s="136"/>
      <c r="PFZ71" s="136"/>
      <c r="PGA71" s="136"/>
      <c r="PGB71" s="136"/>
      <c r="PGC71" s="136"/>
      <c r="PGD71" s="136"/>
      <c r="PGE71" s="136"/>
      <c r="PGF71" s="136"/>
      <c r="PGG71" s="136"/>
      <c r="PGH71" s="136"/>
      <c r="PGI71" s="136"/>
      <c r="PGJ71" s="136"/>
      <c r="PGK71" s="136"/>
      <c r="PGL71" s="136"/>
      <c r="PGM71" s="136"/>
      <c r="PGN71" s="136"/>
      <c r="PGO71" s="136"/>
      <c r="PGP71" s="136"/>
      <c r="PGQ71" s="136"/>
      <c r="PGR71" s="136"/>
      <c r="PGS71" s="136"/>
      <c r="PGT71" s="136"/>
      <c r="PGU71" s="136"/>
      <c r="PGV71" s="136"/>
      <c r="PGW71" s="136"/>
      <c r="PGX71" s="136"/>
      <c r="PGY71" s="136"/>
      <c r="PGZ71" s="136"/>
      <c r="PHA71" s="136"/>
      <c r="PHB71" s="136"/>
      <c r="PHC71" s="136"/>
      <c r="PHD71" s="136"/>
      <c r="PHE71" s="136"/>
      <c r="PHF71" s="136"/>
      <c r="PHG71" s="136"/>
      <c r="PHH71" s="136"/>
      <c r="PHI71" s="136"/>
      <c r="PHJ71" s="136"/>
      <c r="PHK71" s="136"/>
      <c r="PHL71" s="136"/>
      <c r="PHM71" s="136"/>
      <c r="PHN71" s="136"/>
      <c r="PHO71" s="136"/>
      <c r="PHP71" s="136"/>
      <c r="PHQ71" s="136"/>
      <c r="PHR71" s="136"/>
      <c r="PHS71" s="136"/>
      <c r="PHT71" s="136"/>
      <c r="PHU71" s="136"/>
      <c r="PHV71" s="136"/>
      <c r="PHW71" s="136"/>
      <c r="PHX71" s="136"/>
      <c r="PHY71" s="136"/>
      <c r="PHZ71" s="136"/>
      <c r="PIA71" s="136"/>
      <c r="PIB71" s="136"/>
      <c r="PIC71" s="136"/>
      <c r="PID71" s="136"/>
      <c r="PIE71" s="136"/>
      <c r="PIF71" s="136"/>
      <c r="PIG71" s="136"/>
      <c r="PIH71" s="136"/>
      <c r="PII71" s="136"/>
      <c r="PIJ71" s="136"/>
      <c r="PIK71" s="136"/>
      <c r="PIL71" s="136"/>
      <c r="PIM71" s="136"/>
      <c r="PIN71" s="136"/>
      <c r="PIO71" s="136"/>
      <c r="PIP71" s="136"/>
      <c r="PIQ71" s="136"/>
      <c r="PIR71" s="136"/>
      <c r="PIS71" s="136"/>
      <c r="PIT71" s="136"/>
      <c r="PIU71" s="136"/>
      <c r="PIV71" s="136"/>
      <c r="PIW71" s="136"/>
      <c r="PIX71" s="136"/>
      <c r="PIY71" s="136"/>
      <c r="PIZ71" s="136"/>
      <c r="PJA71" s="136"/>
      <c r="PJB71" s="136"/>
      <c r="PJC71" s="136"/>
      <c r="PJD71" s="136"/>
      <c r="PJE71" s="136"/>
      <c r="PJF71" s="136"/>
      <c r="PJG71" s="136"/>
      <c r="PJH71" s="136"/>
      <c r="PJI71" s="136"/>
      <c r="PJJ71" s="136"/>
      <c r="PJK71" s="136"/>
      <c r="PJL71" s="136"/>
      <c r="PJM71" s="136"/>
      <c r="PJN71" s="136"/>
      <c r="PJO71" s="136"/>
      <c r="PJP71" s="136"/>
      <c r="PJQ71" s="136"/>
      <c r="PJR71" s="136"/>
      <c r="PJS71" s="136"/>
      <c r="PJT71" s="136"/>
      <c r="PJU71" s="136"/>
      <c r="PJV71" s="136"/>
      <c r="PJW71" s="136"/>
      <c r="PJX71" s="136"/>
      <c r="PJY71" s="136"/>
      <c r="PJZ71" s="136"/>
      <c r="PKA71" s="136"/>
      <c r="PKB71" s="136"/>
      <c r="PKC71" s="136"/>
      <c r="PKD71" s="136"/>
      <c r="PKE71" s="136"/>
      <c r="PKF71" s="136"/>
      <c r="PKG71" s="136"/>
      <c r="PKH71" s="136"/>
      <c r="PKI71" s="136"/>
      <c r="PKJ71" s="136"/>
      <c r="PKK71" s="136"/>
      <c r="PKL71" s="136"/>
      <c r="PKM71" s="136"/>
      <c r="PKN71" s="136"/>
      <c r="PKO71" s="136"/>
      <c r="PKP71" s="136"/>
      <c r="PKQ71" s="136"/>
      <c r="PKR71" s="136"/>
      <c r="PKS71" s="136"/>
      <c r="PKT71" s="136"/>
      <c r="PKU71" s="136"/>
      <c r="PKV71" s="136"/>
      <c r="PKW71" s="136"/>
      <c r="PKX71" s="136"/>
      <c r="PKY71" s="136"/>
      <c r="PKZ71" s="136"/>
      <c r="PLA71" s="136"/>
      <c r="PLB71" s="136"/>
      <c r="PLC71" s="136"/>
      <c r="PLD71" s="136"/>
      <c r="PLE71" s="136"/>
      <c r="PLF71" s="136"/>
      <c r="PLG71" s="136"/>
      <c r="PLH71" s="136"/>
      <c r="PLI71" s="136"/>
      <c r="PLJ71" s="136"/>
      <c r="PLK71" s="136"/>
      <c r="PLL71" s="136"/>
      <c r="PLM71" s="136"/>
      <c r="PLN71" s="136"/>
      <c r="PLO71" s="136"/>
      <c r="PLP71" s="136"/>
      <c r="PLQ71" s="136"/>
      <c r="PLR71" s="136"/>
      <c r="PLS71" s="136"/>
      <c r="PLT71" s="136"/>
      <c r="PLU71" s="136"/>
      <c r="PLV71" s="136"/>
      <c r="PLW71" s="136"/>
      <c r="PLX71" s="136"/>
      <c r="PLY71" s="136"/>
      <c r="PLZ71" s="136"/>
      <c r="PMA71" s="136"/>
      <c r="PMB71" s="136"/>
      <c r="PMC71" s="136"/>
      <c r="PMD71" s="136"/>
      <c r="PME71" s="136"/>
      <c r="PMF71" s="136"/>
      <c r="PMG71" s="136"/>
      <c r="PMH71" s="136"/>
      <c r="PMI71" s="136"/>
      <c r="PMJ71" s="136"/>
      <c r="PMK71" s="136"/>
      <c r="PML71" s="136"/>
      <c r="PMM71" s="136"/>
      <c r="PMN71" s="136"/>
      <c r="PMO71" s="136"/>
      <c r="PMP71" s="136"/>
      <c r="PMQ71" s="136"/>
      <c r="PMR71" s="136"/>
      <c r="PMS71" s="136"/>
      <c r="PMT71" s="136"/>
      <c r="PMU71" s="136"/>
      <c r="PMV71" s="136"/>
      <c r="PMW71" s="136"/>
      <c r="PMX71" s="136"/>
      <c r="PMY71" s="136"/>
      <c r="PMZ71" s="136"/>
      <c r="PNA71" s="136"/>
      <c r="PNB71" s="136"/>
      <c r="PNC71" s="136"/>
      <c r="PND71" s="136"/>
      <c r="PNE71" s="136"/>
      <c r="PNF71" s="136"/>
      <c r="PNG71" s="136"/>
      <c r="PNH71" s="136"/>
      <c r="PNI71" s="136"/>
      <c r="PNJ71" s="136"/>
      <c r="PNK71" s="136"/>
      <c r="PNL71" s="136"/>
      <c r="PNM71" s="136"/>
      <c r="PNN71" s="136"/>
      <c r="PNO71" s="136"/>
      <c r="PNP71" s="136"/>
      <c r="PNQ71" s="136"/>
      <c r="PNR71" s="136"/>
      <c r="PNS71" s="136"/>
      <c r="PNT71" s="136"/>
      <c r="PNU71" s="136"/>
      <c r="PNV71" s="136"/>
      <c r="PNW71" s="136"/>
      <c r="PNX71" s="136"/>
      <c r="PNY71" s="136"/>
      <c r="PNZ71" s="136"/>
      <c r="POA71" s="136"/>
      <c r="POB71" s="136"/>
      <c r="POC71" s="136"/>
      <c r="POD71" s="136"/>
      <c r="POE71" s="136"/>
      <c r="POF71" s="136"/>
      <c r="POG71" s="136"/>
      <c r="POH71" s="136"/>
      <c r="POI71" s="136"/>
      <c r="POJ71" s="136"/>
      <c r="POK71" s="136"/>
      <c r="POL71" s="136"/>
      <c r="POM71" s="136"/>
      <c r="PON71" s="136"/>
      <c r="POO71" s="136"/>
      <c r="POP71" s="136"/>
      <c r="POQ71" s="136"/>
      <c r="POR71" s="136"/>
      <c r="POS71" s="136"/>
      <c r="POT71" s="136"/>
      <c r="POU71" s="136"/>
      <c r="POV71" s="136"/>
      <c r="POW71" s="136"/>
      <c r="POX71" s="136"/>
      <c r="POY71" s="136"/>
      <c r="POZ71" s="136"/>
      <c r="PPA71" s="136"/>
      <c r="PPB71" s="136"/>
      <c r="PPC71" s="136"/>
      <c r="PPD71" s="136"/>
      <c r="PPE71" s="136"/>
      <c r="PPF71" s="136"/>
      <c r="PPG71" s="136"/>
      <c r="PPH71" s="136"/>
      <c r="PPI71" s="136"/>
      <c r="PPJ71" s="136"/>
      <c r="PPK71" s="136"/>
      <c r="PPL71" s="136"/>
      <c r="PPM71" s="136"/>
      <c r="PPN71" s="136"/>
      <c r="PPO71" s="136"/>
      <c r="PPP71" s="136"/>
      <c r="PPQ71" s="136"/>
      <c r="PPR71" s="136"/>
      <c r="PPS71" s="136"/>
      <c r="PPT71" s="136"/>
      <c r="PPU71" s="136"/>
      <c r="PPV71" s="136"/>
      <c r="PPW71" s="136"/>
      <c r="PPX71" s="136"/>
      <c r="PPY71" s="136"/>
      <c r="PPZ71" s="136"/>
      <c r="PQA71" s="136"/>
      <c r="PQB71" s="136"/>
      <c r="PQC71" s="136"/>
      <c r="PQD71" s="136"/>
      <c r="PQE71" s="136"/>
      <c r="PQF71" s="136"/>
      <c r="PQG71" s="136"/>
      <c r="PQH71" s="136"/>
      <c r="PQI71" s="136"/>
      <c r="PQJ71" s="136"/>
      <c r="PQK71" s="136"/>
      <c r="PQL71" s="136"/>
      <c r="PQM71" s="136"/>
      <c r="PQN71" s="136"/>
      <c r="PQO71" s="136"/>
      <c r="PQP71" s="136"/>
      <c r="PQQ71" s="136"/>
      <c r="PQR71" s="136"/>
      <c r="PQS71" s="136"/>
      <c r="PQT71" s="136"/>
      <c r="PQU71" s="136"/>
      <c r="PQV71" s="136"/>
      <c r="PQW71" s="136"/>
      <c r="PQX71" s="136"/>
      <c r="PQY71" s="136"/>
      <c r="PQZ71" s="136"/>
      <c r="PRA71" s="136"/>
      <c r="PRB71" s="136"/>
      <c r="PRC71" s="136"/>
      <c r="PRD71" s="136"/>
      <c r="PRE71" s="136"/>
      <c r="PRF71" s="136"/>
      <c r="PRG71" s="136"/>
      <c r="PRH71" s="136"/>
      <c r="PRI71" s="136"/>
      <c r="PRJ71" s="136"/>
      <c r="PRK71" s="136"/>
      <c r="PRL71" s="136"/>
      <c r="PRM71" s="136"/>
      <c r="PRN71" s="136"/>
      <c r="PRO71" s="136"/>
      <c r="PRP71" s="136"/>
      <c r="PRQ71" s="136"/>
      <c r="PRR71" s="136"/>
      <c r="PRS71" s="136"/>
      <c r="PRT71" s="136"/>
      <c r="PRU71" s="136"/>
      <c r="PRV71" s="136"/>
      <c r="PRW71" s="136"/>
      <c r="PRX71" s="136"/>
      <c r="PRY71" s="136"/>
      <c r="PRZ71" s="136"/>
      <c r="PSA71" s="136"/>
      <c r="PSB71" s="136"/>
      <c r="PSC71" s="136"/>
      <c r="PSD71" s="136"/>
      <c r="PSE71" s="136"/>
      <c r="PSF71" s="136"/>
      <c r="PSG71" s="136"/>
      <c r="PSH71" s="136"/>
      <c r="PSI71" s="136"/>
      <c r="PSJ71" s="136"/>
      <c r="PSK71" s="136"/>
      <c r="PSL71" s="136"/>
      <c r="PSM71" s="136"/>
      <c r="PSN71" s="136"/>
      <c r="PSO71" s="136"/>
      <c r="PSP71" s="136"/>
      <c r="PSQ71" s="136"/>
      <c r="PSR71" s="136"/>
      <c r="PSS71" s="136"/>
      <c r="PST71" s="136"/>
      <c r="PSU71" s="136"/>
      <c r="PSV71" s="136"/>
      <c r="PSW71" s="136"/>
      <c r="PSX71" s="136"/>
      <c r="PSY71" s="136"/>
      <c r="PSZ71" s="136"/>
      <c r="PTA71" s="136"/>
      <c r="PTB71" s="136"/>
      <c r="PTC71" s="136"/>
      <c r="PTD71" s="136"/>
      <c r="PTE71" s="136"/>
      <c r="PTF71" s="136"/>
      <c r="PTG71" s="136"/>
      <c r="PTH71" s="136"/>
      <c r="PTI71" s="136"/>
      <c r="PTJ71" s="136"/>
      <c r="PTK71" s="136"/>
      <c r="PTL71" s="136"/>
      <c r="PTM71" s="136"/>
      <c r="PTN71" s="136"/>
      <c r="PTO71" s="136"/>
      <c r="PTP71" s="136"/>
      <c r="PTQ71" s="136"/>
      <c r="PTR71" s="136"/>
      <c r="PTS71" s="136"/>
      <c r="PTT71" s="136"/>
      <c r="PTU71" s="136"/>
      <c r="PTV71" s="136"/>
      <c r="PTW71" s="136"/>
      <c r="PTX71" s="136"/>
      <c r="PTY71" s="136"/>
      <c r="PTZ71" s="136"/>
      <c r="PUA71" s="136"/>
      <c r="PUB71" s="136"/>
      <c r="PUC71" s="136"/>
      <c r="PUD71" s="136"/>
      <c r="PUE71" s="136"/>
      <c r="PUF71" s="136"/>
      <c r="PUG71" s="136"/>
      <c r="PUH71" s="136"/>
      <c r="PUI71" s="136"/>
      <c r="PUJ71" s="136"/>
      <c r="PUK71" s="136"/>
      <c r="PUL71" s="136"/>
      <c r="PUM71" s="136"/>
      <c r="PUN71" s="136"/>
      <c r="PUO71" s="136"/>
      <c r="PUP71" s="136"/>
      <c r="PUQ71" s="136"/>
      <c r="PUR71" s="136"/>
      <c r="PUS71" s="136"/>
      <c r="PUT71" s="136"/>
      <c r="PUU71" s="136"/>
      <c r="PUV71" s="136"/>
      <c r="PUW71" s="136"/>
      <c r="PUX71" s="136"/>
      <c r="PUY71" s="136"/>
      <c r="PUZ71" s="136"/>
      <c r="PVA71" s="136"/>
      <c r="PVB71" s="136"/>
      <c r="PVC71" s="136"/>
      <c r="PVD71" s="136"/>
      <c r="PVE71" s="136"/>
      <c r="PVF71" s="136"/>
      <c r="PVG71" s="136"/>
      <c r="PVH71" s="136"/>
      <c r="PVI71" s="136"/>
      <c r="PVJ71" s="136"/>
      <c r="PVK71" s="136"/>
      <c r="PVL71" s="136"/>
      <c r="PVM71" s="136"/>
      <c r="PVN71" s="136"/>
      <c r="PVO71" s="136"/>
      <c r="PVP71" s="136"/>
      <c r="PVQ71" s="136"/>
      <c r="PVR71" s="136"/>
      <c r="PVS71" s="136"/>
      <c r="PVT71" s="136"/>
      <c r="PVU71" s="136"/>
      <c r="PVV71" s="136"/>
      <c r="PVW71" s="136"/>
      <c r="PVX71" s="136"/>
      <c r="PVY71" s="136"/>
      <c r="PVZ71" s="136"/>
      <c r="PWA71" s="136"/>
      <c r="PWB71" s="136"/>
      <c r="PWC71" s="136"/>
      <c r="PWD71" s="136"/>
      <c r="PWE71" s="136"/>
      <c r="PWF71" s="136"/>
      <c r="PWG71" s="136"/>
      <c r="PWH71" s="136"/>
      <c r="PWI71" s="136"/>
      <c r="PWJ71" s="136"/>
      <c r="PWK71" s="136"/>
      <c r="PWL71" s="136"/>
      <c r="PWM71" s="136"/>
      <c r="PWN71" s="136"/>
      <c r="PWO71" s="136"/>
      <c r="PWP71" s="136"/>
      <c r="PWQ71" s="136"/>
      <c r="PWR71" s="136"/>
      <c r="PWS71" s="136"/>
      <c r="PWT71" s="136"/>
      <c r="PWU71" s="136"/>
      <c r="PWV71" s="136"/>
      <c r="PWW71" s="136"/>
      <c r="PWX71" s="136"/>
      <c r="PWY71" s="136"/>
      <c r="PWZ71" s="136"/>
      <c r="PXA71" s="136"/>
      <c r="PXB71" s="136"/>
      <c r="PXC71" s="136"/>
      <c r="PXD71" s="136"/>
      <c r="PXE71" s="136"/>
      <c r="PXF71" s="136"/>
      <c r="PXG71" s="136"/>
      <c r="PXH71" s="136"/>
      <c r="PXI71" s="136"/>
      <c r="PXJ71" s="136"/>
      <c r="PXK71" s="136"/>
      <c r="PXL71" s="136"/>
      <c r="PXM71" s="136"/>
      <c r="PXN71" s="136"/>
      <c r="PXO71" s="136"/>
      <c r="PXP71" s="136"/>
      <c r="PXQ71" s="136"/>
      <c r="PXR71" s="136"/>
      <c r="PXS71" s="136"/>
      <c r="PXT71" s="136"/>
      <c r="PXU71" s="136"/>
      <c r="PXV71" s="136"/>
      <c r="PXW71" s="136"/>
      <c r="PXX71" s="136"/>
      <c r="PXY71" s="136"/>
      <c r="PXZ71" s="136"/>
      <c r="PYA71" s="136"/>
      <c r="PYB71" s="136"/>
      <c r="PYC71" s="136"/>
      <c r="PYD71" s="136"/>
      <c r="PYE71" s="136"/>
      <c r="PYF71" s="136"/>
      <c r="PYG71" s="136"/>
      <c r="PYH71" s="136"/>
      <c r="PYI71" s="136"/>
      <c r="PYJ71" s="136"/>
      <c r="PYK71" s="136"/>
      <c r="PYL71" s="136"/>
      <c r="PYM71" s="136"/>
      <c r="PYN71" s="136"/>
      <c r="PYO71" s="136"/>
      <c r="PYP71" s="136"/>
      <c r="PYQ71" s="136"/>
      <c r="PYR71" s="136"/>
      <c r="PYS71" s="136"/>
      <c r="PYT71" s="136"/>
      <c r="PYU71" s="136"/>
      <c r="PYV71" s="136"/>
      <c r="PYW71" s="136"/>
      <c r="PYX71" s="136"/>
      <c r="PYY71" s="136"/>
      <c r="PYZ71" s="136"/>
      <c r="PZA71" s="136"/>
      <c r="PZB71" s="136"/>
      <c r="PZC71" s="136"/>
      <c r="PZD71" s="136"/>
      <c r="PZE71" s="136"/>
      <c r="PZF71" s="136"/>
      <c r="PZG71" s="136"/>
      <c r="PZH71" s="136"/>
      <c r="PZI71" s="136"/>
      <c r="PZJ71" s="136"/>
      <c r="PZK71" s="136"/>
      <c r="PZL71" s="136"/>
      <c r="PZM71" s="136"/>
      <c r="PZN71" s="136"/>
      <c r="PZO71" s="136"/>
      <c r="PZP71" s="136"/>
      <c r="PZQ71" s="136"/>
      <c r="PZR71" s="136"/>
      <c r="PZS71" s="136"/>
      <c r="PZT71" s="136"/>
      <c r="PZU71" s="136"/>
      <c r="PZV71" s="136"/>
      <c r="PZW71" s="136"/>
      <c r="PZX71" s="136"/>
      <c r="PZY71" s="136"/>
      <c r="PZZ71" s="136"/>
      <c r="QAA71" s="136"/>
      <c r="QAB71" s="136"/>
      <c r="QAC71" s="136"/>
      <c r="QAD71" s="136"/>
      <c r="QAE71" s="136"/>
      <c r="QAF71" s="136"/>
      <c r="QAG71" s="136"/>
      <c r="QAH71" s="136"/>
      <c r="QAI71" s="136"/>
      <c r="QAJ71" s="136"/>
      <c r="QAK71" s="136"/>
      <c r="QAL71" s="136"/>
      <c r="QAM71" s="136"/>
      <c r="QAN71" s="136"/>
      <c r="QAO71" s="136"/>
      <c r="QAP71" s="136"/>
      <c r="QAQ71" s="136"/>
      <c r="QAR71" s="136"/>
      <c r="QAS71" s="136"/>
      <c r="QAT71" s="136"/>
      <c r="QAU71" s="136"/>
      <c r="QAV71" s="136"/>
      <c r="QAW71" s="136"/>
      <c r="QAX71" s="136"/>
      <c r="QAY71" s="136"/>
      <c r="QAZ71" s="136"/>
      <c r="QBA71" s="136"/>
      <c r="QBB71" s="136"/>
      <c r="QBC71" s="136"/>
      <c r="QBD71" s="136"/>
      <c r="QBE71" s="136"/>
      <c r="QBF71" s="136"/>
      <c r="QBG71" s="136"/>
      <c r="QBH71" s="136"/>
      <c r="QBI71" s="136"/>
      <c r="QBJ71" s="136"/>
      <c r="QBK71" s="136"/>
      <c r="QBL71" s="136"/>
      <c r="QBM71" s="136"/>
      <c r="QBN71" s="136"/>
      <c r="QBO71" s="136"/>
      <c r="QBP71" s="136"/>
      <c r="QBQ71" s="136"/>
      <c r="QBR71" s="136"/>
      <c r="QBS71" s="136"/>
      <c r="QBT71" s="136"/>
      <c r="QBU71" s="136"/>
      <c r="QBV71" s="136"/>
      <c r="QBW71" s="136"/>
      <c r="QBX71" s="136"/>
      <c r="QBY71" s="136"/>
      <c r="QBZ71" s="136"/>
      <c r="QCA71" s="136"/>
      <c r="QCB71" s="136"/>
      <c r="QCC71" s="136"/>
      <c r="QCD71" s="136"/>
      <c r="QCE71" s="136"/>
      <c r="QCF71" s="136"/>
      <c r="QCG71" s="136"/>
      <c r="QCH71" s="136"/>
      <c r="QCI71" s="136"/>
      <c r="QCJ71" s="136"/>
      <c r="QCK71" s="136"/>
      <c r="QCL71" s="136"/>
      <c r="QCM71" s="136"/>
      <c r="QCN71" s="136"/>
      <c r="QCO71" s="136"/>
      <c r="QCP71" s="136"/>
      <c r="QCQ71" s="136"/>
      <c r="QCR71" s="136"/>
      <c r="QCS71" s="136"/>
      <c r="QCT71" s="136"/>
      <c r="QCU71" s="136"/>
      <c r="QCV71" s="136"/>
      <c r="QCW71" s="136"/>
      <c r="QCX71" s="136"/>
      <c r="QCY71" s="136"/>
      <c r="QCZ71" s="136"/>
      <c r="QDA71" s="136"/>
      <c r="QDB71" s="136"/>
      <c r="QDC71" s="136"/>
      <c r="QDD71" s="136"/>
      <c r="QDE71" s="136"/>
      <c r="QDF71" s="136"/>
      <c r="QDG71" s="136"/>
      <c r="QDH71" s="136"/>
      <c r="QDI71" s="136"/>
      <c r="QDJ71" s="136"/>
      <c r="QDK71" s="136"/>
      <c r="QDL71" s="136"/>
      <c r="QDM71" s="136"/>
      <c r="QDN71" s="136"/>
      <c r="QDO71" s="136"/>
      <c r="QDP71" s="136"/>
      <c r="QDQ71" s="136"/>
      <c r="QDR71" s="136"/>
      <c r="QDS71" s="136"/>
      <c r="QDT71" s="136"/>
      <c r="QDU71" s="136"/>
      <c r="QDV71" s="136"/>
      <c r="QDW71" s="136"/>
      <c r="QDX71" s="136"/>
      <c r="QDY71" s="136"/>
      <c r="QDZ71" s="136"/>
      <c r="QEA71" s="136"/>
      <c r="QEB71" s="136"/>
      <c r="QEC71" s="136"/>
      <c r="QED71" s="136"/>
      <c r="QEE71" s="136"/>
      <c r="QEF71" s="136"/>
      <c r="QEG71" s="136"/>
      <c r="QEH71" s="136"/>
      <c r="QEI71" s="136"/>
      <c r="QEJ71" s="136"/>
      <c r="QEK71" s="136"/>
      <c r="QEL71" s="136"/>
      <c r="QEM71" s="136"/>
      <c r="QEN71" s="136"/>
      <c r="QEO71" s="136"/>
      <c r="QEP71" s="136"/>
      <c r="QEQ71" s="136"/>
      <c r="QER71" s="136"/>
      <c r="QES71" s="136"/>
      <c r="QET71" s="136"/>
      <c r="QEU71" s="136"/>
      <c r="QEV71" s="136"/>
      <c r="QEW71" s="136"/>
      <c r="QEX71" s="136"/>
      <c r="QEY71" s="136"/>
      <c r="QEZ71" s="136"/>
      <c r="QFA71" s="136"/>
      <c r="QFB71" s="136"/>
      <c r="QFC71" s="136"/>
      <c r="QFD71" s="136"/>
      <c r="QFE71" s="136"/>
      <c r="QFF71" s="136"/>
      <c r="QFG71" s="136"/>
      <c r="QFH71" s="136"/>
      <c r="QFI71" s="136"/>
      <c r="QFJ71" s="136"/>
      <c r="QFK71" s="136"/>
      <c r="QFL71" s="136"/>
      <c r="QFM71" s="136"/>
      <c r="QFN71" s="136"/>
      <c r="QFO71" s="136"/>
      <c r="QFP71" s="136"/>
      <c r="QFQ71" s="136"/>
      <c r="QFR71" s="136"/>
      <c r="QFS71" s="136"/>
      <c r="QFT71" s="136"/>
      <c r="QFU71" s="136"/>
      <c r="QFV71" s="136"/>
      <c r="QFW71" s="136"/>
      <c r="QFX71" s="136"/>
      <c r="QFY71" s="136"/>
      <c r="QFZ71" s="136"/>
      <c r="QGA71" s="136"/>
      <c r="QGB71" s="136"/>
      <c r="QGC71" s="136"/>
      <c r="QGD71" s="136"/>
      <c r="QGE71" s="136"/>
      <c r="QGF71" s="136"/>
      <c r="QGG71" s="136"/>
      <c r="QGH71" s="136"/>
      <c r="QGI71" s="136"/>
      <c r="QGJ71" s="136"/>
      <c r="QGK71" s="136"/>
      <c r="QGL71" s="136"/>
      <c r="QGM71" s="136"/>
      <c r="QGN71" s="136"/>
      <c r="QGO71" s="136"/>
      <c r="QGP71" s="136"/>
      <c r="QGQ71" s="136"/>
      <c r="QGR71" s="136"/>
      <c r="QGS71" s="136"/>
      <c r="QGT71" s="136"/>
      <c r="QGU71" s="136"/>
      <c r="QGV71" s="136"/>
      <c r="QGW71" s="136"/>
      <c r="QGX71" s="136"/>
      <c r="QGY71" s="136"/>
      <c r="QGZ71" s="136"/>
      <c r="QHA71" s="136"/>
      <c r="QHB71" s="136"/>
      <c r="QHC71" s="136"/>
      <c r="QHD71" s="136"/>
      <c r="QHE71" s="136"/>
      <c r="QHF71" s="136"/>
      <c r="QHG71" s="136"/>
      <c r="QHH71" s="136"/>
      <c r="QHI71" s="136"/>
      <c r="QHJ71" s="136"/>
      <c r="QHK71" s="136"/>
      <c r="QHL71" s="136"/>
      <c r="QHM71" s="136"/>
      <c r="QHN71" s="136"/>
      <c r="QHO71" s="136"/>
      <c r="QHP71" s="136"/>
      <c r="QHQ71" s="136"/>
      <c r="QHR71" s="136"/>
      <c r="QHS71" s="136"/>
      <c r="QHT71" s="136"/>
      <c r="QHU71" s="136"/>
      <c r="QHV71" s="136"/>
      <c r="QHW71" s="136"/>
      <c r="QHX71" s="136"/>
      <c r="QHY71" s="136"/>
      <c r="QHZ71" s="136"/>
      <c r="QIA71" s="136"/>
      <c r="QIB71" s="136"/>
      <c r="QIC71" s="136"/>
      <c r="QID71" s="136"/>
      <c r="QIE71" s="136"/>
      <c r="QIF71" s="136"/>
      <c r="QIG71" s="136"/>
      <c r="QIH71" s="136"/>
      <c r="QII71" s="136"/>
      <c r="QIJ71" s="136"/>
      <c r="QIK71" s="136"/>
      <c r="QIL71" s="136"/>
      <c r="QIM71" s="136"/>
      <c r="QIN71" s="136"/>
      <c r="QIO71" s="136"/>
      <c r="QIP71" s="136"/>
      <c r="QIQ71" s="136"/>
      <c r="QIR71" s="136"/>
      <c r="QIS71" s="136"/>
      <c r="QIT71" s="136"/>
      <c r="QIU71" s="136"/>
      <c r="QIV71" s="136"/>
      <c r="QIW71" s="136"/>
      <c r="QIX71" s="136"/>
      <c r="QIY71" s="136"/>
      <c r="QIZ71" s="136"/>
      <c r="QJA71" s="136"/>
      <c r="QJB71" s="136"/>
      <c r="QJC71" s="136"/>
      <c r="QJD71" s="136"/>
      <c r="QJE71" s="136"/>
      <c r="QJF71" s="136"/>
      <c r="QJG71" s="136"/>
      <c r="QJH71" s="136"/>
      <c r="QJI71" s="136"/>
      <c r="QJJ71" s="136"/>
      <c r="QJK71" s="136"/>
      <c r="QJL71" s="136"/>
      <c r="QJM71" s="136"/>
      <c r="QJN71" s="136"/>
      <c r="QJO71" s="136"/>
      <c r="QJP71" s="136"/>
      <c r="QJQ71" s="136"/>
      <c r="QJR71" s="136"/>
      <c r="QJS71" s="136"/>
      <c r="QJT71" s="136"/>
      <c r="QJU71" s="136"/>
      <c r="QJV71" s="136"/>
      <c r="QJW71" s="136"/>
      <c r="QJX71" s="136"/>
      <c r="QJY71" s="136"/>
      <c r="QJZ71" s="136"/>
      <c r="QKA71" s="136"/>
      <c r="QKB71" s="136"/>
      <c r="QKC71" s="136"/>
      <c r="QKD71" s="136"/>
      <c r="QKE71" s="136"/>
      <c r="QKF71" s="136"/>
      <c r="QKG71" s="136"/>
      <c r="QKH71" s="136"/>
      <c r="QKI71" s="136"/>
      <c r="QKJ71" s="136"/>
      <c r="QKK71" s="136"/>
      <c r="QKL71" s="136"/>
      <c r="QKM71" s="136"/>
      <c r="QKN71" s="136"/>
      <c r="QKO71" s="136"/>
      <c r="QKP71" s="136"/>
      <c r="QKQ71" s="136"/>
      <c r="QKR71" s="136"/>
      <c r="QKS71" s="136"/>
      <c r="QKT71" s="136"/>
      <c r="QKU71" s="136"/>
      <c r="QKV71" s="136"/>
      <c r="QKW71" s="136"/>
      <c r="QKX71" s="136"/>
      <c r="QKY71" s="136"/>
      <c r="QKZ71" s="136"/>
      <c r="QLA71" s="136"/>
      <c r="QLB71" s="136"/>
      <c r="QLC71" s="136"/>
      <c r="QLD71" s="136"/>
      <c r="QLE71" s="136"/>
      <c r="QLF71" s="136"/>
      <c r="QLG71" s="136"/>
      <c r="QLH71" s="136"/>
      <c r="QLI71" s="136"/>
      <c r="QLJ71" s="136"/>
      <c r="QLK71" s="136"/>
      <c r="QLL71" s="136"/>
      <c r="QLM71" s="136"/>
      <c r="QLN71" s="136"/>
      <c r="QLO71" s="136"/>
      <c r="QLP71" s="136"/>
      <c r="QLQ71" s="136"/>
      <c r="QLR71" s="136"/>
      <c r="QLS71" s="136"/>
      <c r="QLT71" s="136"/>
      <c r="QLU71" s="136"/>
      <c r="QLV71" s="136"/>
      <c r="QLW71" s="136"/>
      <c r="QLX71" s="136"/>
      <c r="QLY71" s="136"/>
      <c r="QLZ71" s="136"/>
      <c r="QMA71" s="136"/>
      <c r="QMB71" s="136"/>
      <c r="QMC71" s="136"/>
      <c r="QMD71" s="136"/>
      <c r="QME71" s="136"/>
      <c r="QMF71" s="136"/>
      <c r="QMG71" s="136"/>
      <c r="QMH71" s="136"/>
      <c r="QMI71" s="136"/>
      <c r="QMJ71" s="136"/>
      <c r="QMK71" s="136"/>
      <c r="QML71" s="136"/>
      <c r="QMM71" s="136"/>
      <c r="QMN71" s="136"/>
      <c r="QMO71" s="136"/>
      <c r="QMP71" s="136"/>
      <c r="QMQ71" s="136"/>
      <c r="QMR71" s="136"/>
      <c r="QMS71" s="136"/>
      <c r="QMT71" s="136"/>
      <c r="QMU71" s="136"/>
      <c r="QMV71" s="136"/>
      <c r="QMW71" s="136"/>
      <c r="QMX71" s="136"/>
      <c r="QMY71" s="136"/>
      <c r="QMZ71" s="136"/>
      <c r="QNA71" s="136"/>
      <c r="QNB71" s="136"/>
      <c r="QNC71" s="136"/>
      <c r="QND71" s="136"/>
      <c r="QNE71" s="136"/>
      <c r="QNF71" s="136"/>
      <c r="QNG71" s="136"/>
      <c r="QNH71" s="136"/>
      <c r="QNI71" s="136"/>
      <c r="QNJ71" s="136"/>
      <c r="QNK71" s="136"/>
      <c r="QNL71" s="136"/>
      <c r="QNM71" s="136"/>
      <c r="QNN71" s="136"/>
      <c r="QNO71" s="136"/>
      <c r="QNP71" s="136"/>
      <c r="QNQ71" s="136"/>
      <c r="QNR71" s="136"/>
      <c r="QNS71" s="136"/>
      <c r="QNT71" s="136"/>
      <c r="QNU71" s="136"/>
      <c r="QNV71" s="136"/>
      <c r="QNW71" s="136"/>
      <c r="QNX71" s="136"/>
      <c r="QNY71" s="136"/>
      <c r="QNZ71" s="136"/>
      <c r="QOA71" s="136"/>
      <c r="QOB71" s="136"/>
      <c r="QOC71" s="136"/>
      <c r="QOD71" s="136"/>
      <c r="QOE71" s="136"/>
      <c r="QOF71" s="136"/>
      <c r="QOG71" s="136"/>
      <c r="QOH71" s="136"/>
      <c r="QOI71" s="136"/>
      <c r="QOJ71" s="136"/>
      <c r="QOK71" s="136"/>
      <c r="QOL71" s="136"/>
      <c r="QOM71" s="136"/>
      <c r="QON71" s="136"/>
      <c r="QOO71" s="136"/>
      <c r="QOP71" s="136"/>
      <c r="QOQ71" s="136"/>
      <c r="QOR71" s="136"/>
      <c r="QOS71" s="136"/>
      <c r="QOT71" s="136"/>
      <c r="QOU71" s="136"/>
      <c r="QOV71" s="136"/>
      <c r="QOW71" s="136"/>
      <c r="QOX71" s="136"/>
      <c r="QOY71" s="136"/>
      <c r="QOZ71" s="136"/>
      <c r="QPA71" s="136"/>
      <c r="QPB71" s="136"/>
      <c r="QPC71" s="136"/>
      <c r="QPD71" s="136"/>
      <c r="QPE71" s="136"/>
      <c r="QPF71" s="136"/>
      <c r="QPG71" s="136"/>
      <c r="QPH71" s="136"/>
      <c r="QPI71" s="136"/>
      <c r="QPJ71" s="136"/>
      <c r="QPK71" s="136"/>
      <c r="QPL71" s="136"/>
      <c r="QPM71" s="136"/>
      <c r="QPN71" s="136"/>
      <c r="QPO71" s="136"/>
      <c r="QPP71" s="136"/>
      <c r="QPQ71" s="136"/>
      <c r="QPR71" s="136"/>
      <c r="QPS71" s="136"/>
      <c r="QPT71" s="136"/>
      <c r="QPU71" s="136"/>
      <c r="QPV71" s="136"/>
      <c r="QPW71" s="136"/>
      <c r="QPX71" s="136"/>
      <c r="QPY71" s="136"/>
      <c r="QPZ71" s="136"/>
      <c r="QQA71" s="136"/>
      <c r="QQB71" s="136"/>
      <c r="QQC71" s="136"/>
      <c r="QQD71" s="136"/>
      <c r="QQE71" s="136"/>
      <c r="QQF71" s="136"/>
      <c r="QQG71" s="136"/>
      <c r="QQH71" s="136"/>
      <c r="QQI71" s="136"/>
      <c r="QQJ71" s="136"/>
      <c r="QQK71" s="136"/>
      <c r="QQL71" s="136"/>
      <c r="QQM71" s="136"/>
      <c r="QQN71" s="136"/>
      <c r="QQO71" s="136"/>
      <c r="QQP71" s="136"/>
      <c r="QQQ71" s="136"/>
      <c r="QQR71" s="136"/>
      <c r="QQS71" s="136"/>
      <c r="QQT71" s="136"/>
      <c r="QQU71" s="136"/>
      <c r="QQV71" s="136"/>
      <c r="QQW71" s="136"/>
      <c r="QQX71" s="136"/>
      <c r="QQY71" s="136"/>
      <c r="QQZ71" s="136"/>
      <c r="QRA71" s="136"/>
      <c r="QRB71" s="136"/>
      <c r="QRC71" s="136"/>
      <c r="QRD71" s="136"/>
      <c r="QRE71" s="136"/>
      <c r="QRF71" s="136"/>
      <c r="QRG71" s="136"/>
      <c r="QRH71" s="136"/>
      <c r="QRI71" s="136"/>
      <c r="QRJ71" s="136"/>
      <c r="QRK71" s="136"/>
      <c r="QRL71" s="136"/>
      <c r="QRM71" s="136"/>
      <c r="QRN71" s="136"/>
      <c r="QRO71" s="136"/>
      <c r="QRP71" s="136"/>
      <c r="QRQ71" s="136"/>
      <c r="QRR71" s="136"/>
      <c r="QRS71" s="136"/>
      <c r="QRT71" s="136"/>
      <c r="QRU71" s="136"/>
      <c r="QRV71" s="136"/>
      <c r="QRW71" s="136"/>
      <c r="QRX71" s="136"/>
      <c r="QRY71" s="136"/>
      <c r="QRZ71" s="136"/>
      <c r="QSA71" s="136"/>
      <c r="QSB71" s="136"/>
      <c r="QSC71" s="136"/>
      <c r="QSD71" s="136"/>
      <c r="QSE71" s="136"/>
      <c r="QSF71" s="136"/>
      <c r="QSG71" s="136"/>
      <c r="QSH71" s="136"/>
      <c r="QSI71" s="136"/>
      <c r="QSJ71" s="136"/>
      <c r="QSK71" s="136"/>
      <c r="QSL71" s="136"/>
      <c r="QSM71" s="136"/>
      <c r="QSN71" s="136"/>
      <c r="QSO71" s="136"/>
      <c r="QSP71" s="136"/>
      <c r="QSQ71" s="136"/>
      <c r="QSR71" s="136"/>
      <c r="QSS71" s="136"/>
      <c r="QST71" s="136"/>
      <c r="QSU71" s="136"/>
      <c r="QSV71" s="136"/>
      <c r="QSW71" s="136"/>
      <c r="QSX71" s="136"/>
      <c r="QSY71" s="136"/>
      <c r="QSZ71" s="136"/>
      <c r="QTA71" s="136"/>
      <c r="QTB71" s="136"/>
      <c r="QTC71" s="136"/>
      <c r="QTD71" s="136"/>
      <c r="QTE71" s="136"/>
      <c r="QTF71" s="136"/>
      <c r="QTG71" s="136"/>
      <c r="QTH71" s="136"/>
      <c r="QTI71" s="136"/>
      <c r="QTJ71" s="136"/>
      <c r="QTK71" s="136"/>
      <c r="QTL71" s="136"/>
      <c r="QTM71" s="136"/>
      <c r="QTN71" s="136"/>
      <c r="QTO71" s="136"/>
      <c r="QTP71" s="136"/>
      <c r="QTQ71" s="136"/>
      <c r="QTR71" s="136"/>
      <c r="QTS71" s="136"/>
      <c r="QTT71" s="136"/>
      <c r="QTU71" s="136"/>
      <c r="QTV71" s="136"/>
      <c r="QTW71" s="136"/>
      <c r="QTX71" s="136"/>
      <c r="QTY71" s="136"/>
      <c r="QTZ71" s="136"/>
      <c r="QUA71" s="136"/>
      <c r="QUB71" s="136"/>
      <c r="QUC71" s="136"/>
      <c r="QUD71" s="136"/>
      <c r="QUE71" s="136"/>
      <c r="QUF71" s="136"/>
      <c r="QUG71" s="136"/>
      <c r="QUH71" s="136"/>
      <c r="QUI71" s="136"/>
      <c r="QUJ71" s="136"/>
      <c r="QUK71" s="136"/>
      <c r="QUL71" s="136"/>
      <c r="QUM71" s="136"/>
      <c r="QUN71" s="136"/>
      <c r="QUO71" s="136"/>
      <c r="QUP71" s="136"/>
      <c r="QUQ71" s="136"/>
      <c r="QUR71" s="136"/>
      <c r="QUS71" s="136"/>
      <c r="QUT71" s="136"/>
      <c r="QUU71" s="136"/>
      <c r="QUV71" s="136"/>
      <c r="QUW71" s="136"/>
      <c r="QUX71" s="136"/>
      <c r="QUY71" s="136"/>
      <c r="QUZ71" s="136"/>
      <c r="QVA71" s="136"/>
      <c r="QVB71" s="136"/>
      <c r="QVC71" s="136"/>
      <c r="QVD71" s="136"/>
      <c r="QVE71" s="136"/>
      <c r="QVF71" s="136"/>
      <c r="QVG71" s="136"/>
      <c r="QVH71" s="136"/>
      <c r="QVI71" s="136"/>
      <c r="QVJ71" s="136"/>
      <c r="QVK71" s="136"/>
      <c r="QVL71" s="136"/>
      <c r="QVM71" s="136"/>
      <c r="QVN71" s="136"/>
      <c r="QVO71" s="136"/>
      <c r="QVP71" s="136"/>
      <c r="QVQ71" s="136"/>
      <c r="QVR71" s="136"/>
      <c r="QVS71" s="136"/>
      <c r="QVT71" s="136"/>
      <c r="QVU71" s="136"/>
      <c r="QVV71" s="136"/>
      <c r="QVW71" s="136"/>
      <c r="QVX71" s="136"/>
      <c r="QVY71" s="136"/>
      <c r="QVZ71" s="136"/>
      <c r="QWA71" s="136"/>
      <c r="QWB71" s="136"/>
      <c r="QWC71" s="136"/>
      <c r="QWD71" s="136"/>
      <c r="QWE71" s="136"/>
      <c r="QWF71" s="136"/>
      <c r="QWG71" s="136"/>
      <c r="QWH71" s="136"/>
      <c r="QWI71" s="136"/>
      <c r="QWJ71" s="136"/>
      <c r="QWK71" s="136"/>
      <c r="QWL71" s="136"/>
      <c r="QWM71" s="136"/>
      <c r="QWN71" s="136"/>
      <c r="QWO71" s="136"/>
      <c r="QWP71" s="136"/>
      <c r="QWQ71" s="136"/>
      <c r="QWR71" s="136"/>
      <c r="QWS71" s="136"/>
      <c r="QWT71" s="136"/>
      <c r="QWU71" s="136"/>
      <c r="QWV71" s="136"/>
      <c r="QWW71" s="136"/>
      <c r="QWX71" s="136"/>
      <c r="QWY71" s="136"/>
      <c r="QWZ71" s="136"/>
      <c r="QXA71" s="136"/>
      <c r="QXB71" s="136"/>
      <c r="QXC71" s="136"/>
      <c r="QXD71" s="136"/>
      <c r="QXE71" s="136"/>
      <c r="QXF71" s="136"/>
      <c r="QXG71" s="136"/>
      <c r="QXH71" s="136"/>
      <c r="QXI71" s="136"/>
      <c r="QXJ71" s="136"/>
      <c r="QXK71" s="136"/>
      <c r="QXL71" s="136"/>
      <c r="QXM71" s="136"/>
      <c r="QXN71" s="136"/>
      <c r="QXO71" s="136"/>
      <c r="QXP71" s="136"/>
      <c r="QXQ71" s="136"/>
      <c r="QXR71" s="136"/>
      <c r="QXS71" s="136"/>
      <c r="QXT71" s="136"/>
      <c r="QXU71" s="136"/>
      <c r="QXV71" s="136"/>
      <c r="QXW71" s="136"/>
      <c r="QXX71" s="136"/>
      <c r="QXY71" s="136"/>
      <c r="QXZ71" s="136"/>
      <c r="QYA71" s="136"/>
      <c r="QYB71" s="136"/>
      <c r="QYC71" s="136"/>
      <c r="QYD71" s="136"/>
      <c r="QYE71" s="136"/>
      <c r="QYF71" s="136"/>
      <c r="QYG71" s="136"/>
      <c r="QYH71" s="136"/>
      <c r="QYI71" s="136"/>
      <c r="QYJ71" s="136"/>
      <c r="QYK71" s="136"/>
      <c r="QYL71" s="136"/>
      <c r="QYM71" s="136"/>
      <c r="QYN71" s="136"/>
      <c r="QYO71" s="136"/>
      <c r="QYP71" s="136"/>
      <c r="QYQ71" s="136"/>
      <c r="QYR71" s="136"/>
      <c r="QYS71" s="136"/>
      <c r="QYT71" s="136"/>
      <c r="QYU71" s="136"/>
      <c r="QYV71" s="136"/>
      <c r="QYW71" s="136"/>
      <c r="QYX71" s="136"/>
      <c r="QYY71" s="136"/>
      <c r="QYZ71" s="136"/>
      <c r="QZA71" s="136"/>
      <c r="QZB71" s="136"/>
      <c r="QZC71" s="136"/>
      <c r="QZD71" s="136"/>
      <c r="QZE71" s="136"/>
      <c r="QZF71" s="136"/>
      <c r="QZG71" s="136"/>
      <c r="QZH71" s="136"/>
      <c r="QZI71" s="136"/>
      <c r="QZJ71" s="136"/>
      <c r="QZK71" s="136"/>
      <c r="QZL71" s="136"/>
      <c r="QZM71" s="136"/>
      <c r="QZN71" s="136"/>
      <c r="QZO71" s="136"/>
      <c r="QZP71" s="136"/>
      <c r="QZQ71" s="136"/>
      <c r="QZR71" s="136"/>
      <c r="QZS71" s="136"/>
      <c r="QZT71" s="136"/>
      <c r="QZU71" s="136"/>
      <c r="QZV71" s="136"/>
      <c r="QZW71" s="136"/>
      <c r="QZX71" s="136"/>
      <c r="QZY71" s="136"/>
      <c r="QZZ71" s="136"/>
      <c r="RAA71" s="136"/>
      <c r="RAB71" s="136"/>
      <c r="RAC71" s="136"/>
      <c r="RAD71" s="136"/>
      <c r="RAE71" s="136"/>
      <c r="RAF71" s="136"/>
      <c r="RAG71" s="136"/>
      <c r="RAH71" s="136"/>
      <c r="RAI71" s="136"/>
      <c r="RAJ71" s="136"/>
      <c r="RAK71" s="136"/>
      <c r="RAL71" s="136"/>
      <c r="RAM71" s="136"/>
      <c r="RAN71" s="136"/>
      <c r="RAO71" s="136"/>
      <c r="RAP71" s="136"/>
      <c r="RAQ71" s="136"/>
      <c r="RAR71" s="136"/>
      <c r="RAS71" s="136"/>
      <c r="RAT71" s="136"/>
      <c r="RAU71" s="136"/>
      <c r="RAV71" s="136"/>
      <c r="RAW71" s="136"/>
      <c r="RAX71" s="136"/>
      <c r="RAY71" s="136"/>
      <c r="RAZ71" s="136"/>
      <c r="RBA71" s="136"/>
      <c r="RBB71" s="136"/>
      <c r="RBC71" s="136"/>
      <c r="RBD71" s="136"/>
      <c r="RBE71" s="136"/>
      <c r="RBF71" s="136"/>
      <c r="RBG71" s="136"/>
      <c r="RBH71" s="136"/>
      <c r="RBI71" s="136"/>
      <c r="RBJ71" s="136"/>
      <c r="RBK71" s="136"/>
      <c r="RBL71" s="136"/>
      <c r="RBM71" s="136"/>
      <c r="RBN71" s="136"/>
      <c r="RBO71" s="136"/>
      <c r="RBP71" s="136"/>
      <c r="RBQ71" s="136"/>
      <c r="RBR71" s="136"/>
      <c r="RBS71" s="136"/>
      <c r="RBT71" s="136"/>
      <c r="RBU71" s="136"/>
      <c r="RBV71" s="136"/>
      <c r="RBW71" s="136"/>
      <c r="RBX71" s="136"/>
      <c r="RBY71" s="136"/>
      <c r="RBZ71" s="136"/>
      <c r="RCA71" s="136"/>
      <c r="RCB71" s="136"/>
      <c r="RCC71" s="136"/>
      <c r="RCD71" s="136"/>
      <c r="RCE71" s="136"/>
      <c r="RCF71" s="136"/>
      <c r="RCG71" s="136"/>
      <c r="RCH71" s="136"/>
      <c r="RCI71" s="136"/>
      <c r="RCJ71" s="136"/>
      <c r="RCK71" s="136"/>
      <c r="RCL71" s="136"/>
      <c r="RCM71" s="136"/>
      <c r="RCN71" s="136"/>
      <c r="RCO71" s="136"/>
      <c r="RCP71" s="136"/>
      <c r="RCQ71" s="136"/>
      <c r="RCR71" s="136"/>
      <c r="RCS71" s="136"/>
      <c r="RCT71" s="136"/>
      <c r="RCU71" s="136"/>
      <c r="RCV71" s="136"/>
      <c r="RCW71" s="136"/>
      <c r="RCX71" s="136"/>
      <c r="RCY71" s="136"/>
      <c r="RCZ71" s="136"/>
      <c r="RDA71" s="136"/>
      <c r="RDB71" s="136"/>
      <c r="RDC71" s="136"/>
      <c r="RDD71" s="136"/>
      <c r="RDE71" s="136"/>
      <c r="RDF71" s="136"/>
      <c r="RDG71" s="136"/>
      <c r="RDH71" s="136"/>
      <c r="RDI71" s="136"/>
      <c r="RDJ71" s="136"/>
      <c r="RDK71" s="136"/>
      <c r="RDL71" s="136"/>
      <c r="RDM71" s="136"/>
      <c r="RDN71" s="136"/>
      <c r="RDO71" s="136"/>
      <c r="RDP71" s="136"/>
      <c r="RDQ71" s="136"/>
      <c r="RDR71" s="136"/>
      <c r="RDS71" s="136"/>
      <c r="RDT71" s="136"/>
      <c r="RDU71" s="136"/>
      <c r="RDV71" s="136"/>
      <c r="RDW71" s="136"/>
      <c r="RDX71" s="136"/>
      <c r="RDY71" s="136"/>
      <c r="RDZ71" s="136"/>
      <c r="REA71" s="136"/>
      <c r="REB71" s="136"/>
      <c r="REC71" s="136"/>
      <c r="RED71" s="136"/>
      <c r="REE71" s="136"/>
      <c r="REF71" s="136"/>
      <c r="REG71" s="136"/>
      <c r="REH71" s="136"/>
      <c r="REI71" s="136"/>
      <c r="REJ71" s="136"/>
      <c r="REK71" s="136"/>
      <c r="REL71" s="136"/>
      <c r="REM71" s="136"/>
      <c r="REN71" s="136"/>
      <c r="REO71" s="136"/>
      <c r="REP71" s="136"/>
      <c r="REQ71" s="136"/>
      <c r="RER71" s="136"/>
      <c r="RES71" s="136"/>
      <c r="RET71" s="136"/>
      <c r="REU71" s="136"/>
      <c r="REV71" s="136"/>
      <c r="REW71" s="136"/>
      <c r="REX71" s="136"/>
      <c r="REY71" s="136"/>
      <c r="REZ71" s="136"/>
      <c r="RFA71" s="136"/>
      <c r="RFB71" s="136"/>
      <c r="RFC71" s="136"/>
      <c r="RFD71" s="136"/>
      <c r="RFE71" s="136"/>
      <c r="RFF71" s="136"/>
      <c r="RFG71" s="136"/>
      <c r="RFH71" s="136"/>
      <c r="RFI71" s="136"/>
      <c r="RFJ71" s="136"/>
      <c r="RFK71" s="136"/>
      <c r="RFL71" s="136"/>
      <c r="RFM71" s="136"/>
      <c r="RFN71" s="136"/>
      <c r="RFO71" s="136"/>
      <c r="RFP71" s="136"/>
      <c r="RFQ71" s="136"/>
      <c r="RFR71" s="136"/>
      <c r="RFS71" s="136"/>
      <c r="RFT71" s="136"/>
      <c r="RFU71" s="136"/>
      <c r="RFV71" s="136"/>
      <c r="RFW71" s="136"/>
      <c r="RFX71" s="136"/>
      <c r="RFY71" s="136"/>
      <c r="RFZ71" s="136"/>
      <c r="RGA71" s="136"/>
      <c r="RGB71" s="136"/>
      <c r="RGC71" s="136"/>
      <c r="RGD71" s="136"/>
      <c r="RGE71" s="136"/>
      <c r="RGF71" s="136"/>
      <c r="RGG71" s="136"/>
      <c r="RGH71" s="136"/>
      <c r="RGI71" s="136"/>
      <c r="RGJ71" s="136"/>
      <c r="RGK71" s="136"/>
      <c r="RGL71" s="136"/>
      <c r="RGM71" s="136"/>
      <c r="RGN71" s="136"/>
      <c r="RGO71" s="136"/>
      <c r="RGP71" s="136"/>
      <c r="RGQ71" s="136"/>
      <c r="RGR71" s="136"/>
      <c r="RGS71" s="136"/>
      <c r="RGT71" s="136"/>
      <c r="RGU71" s="136"/>
      <c r="RGV71" s="136"/>
      <c r="RGW71" s="136"/>
      <c r="RGX71" s="136"/>
      <c r="RGY71" s="136"/>
      <c r="RGZ71" s="136"/>
      <c r="RHA71" s="136"/>
      <c r="RHB71" s="136"/>
      <c r="RHC71" s="136"/>
      <c r="RHD71" s="136"/>
      <c r="RHE71" s="136"/>
      <c r="RHF71" s="136"/>
      <c r="RHG71" s="136"/>
      <c r="RHH71" s="136"/>
      <c r="RHI71" s="136"/>
      <c r="RHJ71" s="136"/>
      <c r="RHK71" s="136"/>
      <c r="RHL71" s="136"/>
      <c r="RHM71" s="136"/>
      <c r="RHN71" s="136"/>
      <c r="RHO71" s="136"/>
      <c r="RHP71" s="136"/>
      <c r="RHQ71" s="136"/>
      <c r="RHR71" s="136"/>
      <c r="RHS71" s="136"/>
      <c r="RHT71" s="136"/>
      <c r="RHU71" s="136"/>
      <c r="RHV71" s="136"/>
      <c r="RHW71" s="136"/>
      <c r="RHX71" s="136"/>
      <c r="RHY71" s="136"/>
      <c r="RHZ71" s="136"/>
      <c r="RIA71" s="136"/>
      <c r="RIB71" s="136"/>
      <c r="RIC71" s="136"/>
      <c r="RID71" s="136"/>
      <c r="RIE71" s="136"/>
      <c r="RIF71" s="136"/>
      <c r="RIG71" s="136"/>
      <c r="RIH71" s="136"/>
      <c r="RII71" s="136"/>
      <c r="RIJ71" s="136"/>
      <c r="RIK71" s="136"/>
      <c r="RIL71" s="136"/>
      <c r="RIM71" s="136"/>
      <c r="RIN71" s="136"/>
      <c r="RIO71" s="136"/>
      <c r="RIP71" s="136"/>
      <c r="RIQ71" s="136"/>
      <c r="RIR71" s="136"/>
      <c r="RIS71" s="136"/>
      <c r="RIT71" s="136"/>
      <c r="RIU71" s="136"/>
      <c r="RIV71" s="136"/>
      <c r="RIW71" s="136"/>
      <c r="RIX71" s="136"/>
      <c r="RIY71" s="136"/>
      <c r="RIZ71" s="136"/>
      <c r="RJA71" s="136"/>
      <c r="RJB71" s="136"/>
      <c r="RJC71" s="136"/>
      <c r="RJD71" s="136"/>
      <c r="RJE71" s="136"/>
      <c r="RJF71" s="136"/>
      <c r="RJG71" s="136"/>
      <c r="RJH71" s="136"/>
      <c r="RJI71" s="136"/>
      <c r="RJJ71" s="136"/>
      <c r="RJK71" s="136"/>
      <c r="RJL71" s="136"/>
      <c r="RJM71" s="136"/>
      <c r="RJN71" s="136"/>
      <c r="RJO71" s="136"/>
      <c r="RJP71" s="136"/>
      <c r="RJQ71" s="136"/>
      <c r="RJR71" s="136"/>
      <c r="RJS71" s="136"/>
      <c r="RJT71" s="136"/>
      <c r="RJU71" s="136"/>
      <c r="RJV71" s="136"/>
      <c r="RJW71" s="136"/>
      <c r="RJX71" s="136"/>
      <c r="RJY71" s="136"/>
      <c r="RJZ71" s="136"/>
      <c r="RKA71" s="136"/>
      <c r="RKB71" s="136"/>
      <c r="RKC71" s="136"/>
      <c r="RKD71" s="136"/>
      <c r="RKE71" s="136"/>
      <c r="RKF71" s="136"/>
      <c r="RKG71" s="136"/>
      <c r="RKH71" s="136"/>
      <c r="RKI71" s="136"/>
      <c r="RKJ71" s="136"/>
      <c r="RKK71" s="136"/>
      <c r="RKL71" s="136"/>
      <c r="RKM71" s="136"/>
      <c r="RKN71" s="136"/>
      <c r="RKO71" s="136"/>
      <c r="RKP71" s="136"/>
      <c r="RKQ71" s="136"/>
      <c r="RKR71" s="136"/>
      <c r="RKS71" s="136"/>
      <c r="RKT71" s="136"/>
      <c r="RKU71" s="136"/>
      <c r="RKV71" s="136"/>
      <c r="RKW71" s="136"/>
      <c r="RKX71" s="136"/>
      <c r="RKY71" s="136"/>
      <c r="RKZ71" s="136"/>
      <c r="RLA71" s="136"/>
      <c r="RLB71" s="136"/>
      <c r="RLC71" s="136"/>
      <c r="RLD71" s="136"/>
      <c r="RLE71" s="136"/>
      <c r="RLF71" s="136"/>
      <c r="RLG71" s="136"/>
      <c r="RLH71" s="136"/>
      <c r="RLI71" s="136"/>
      <c r="RLJ71" s="136"/>
      <c r="RLK71" s="136"/>
      <c r="RLL71" s="136"/>
      <c r="RLM71" s="136"/>
      <c r="RLN71" s="136"/>
      <c r="RLO71" s="136"/>
      <c r="RLP71" s="136"/>
      <c r="RLQ71" s="136"/>
      <c r="RLR71" s="136"/>
      <c r="RLS71" s="136"/>
      <c r="RLT71" s="136"/>
      <c r="RLU71" s="136"/>
      <c r="RLV71" s="136"/>
      <c r="RLW71" s="136"/>
      <c r="RLX71" s="136"/>
      <c r="RLY71" s="136"/>
      <c r="RLZ71" s="136"/>
      <c r="RMA71" s="136"/>
      <c r="RMB71" s="136"/>
      <c r="RMC71" s="136"/>
      <c r="RMD71" s="136"/>
      <c r="RME71" s="136"/>
      <c r="RMF71" s="136"/>
      <c r="RMG71" s="136"/>
      <c r="RMH71" s="136"/>
      <c r="RMI71" s="136"/>
      <c r="RMJ71" s="136"/>
      <c r="RMK71" s="136"/>
      <c r="RML71" s="136"/>
      <c r="RMM71" s="136"/>
      <c r="RMN71" s="136"/>
      <c r="RMO71" s="136"/>
      <c r="RMP71" s="136"/>
      <c r="RMQ71" s="136"/>
      <c r="RMR71" s="136"/>
      <c r="RMS71" s="136"/>
      <c r="RMT71" s="136"/>
      <c r="RMU71" s="136"/>
      <c r="RMV71" s="136"/>
      <c r="RMW71" s="136"/>
      <c r="RMX71" s="136"/>
      <c r="RMY71" s="136"/>
      <c r="RMZ71" s="136"/>
      <c r="RNA71" s="136"/>
      <c r="RNB71" s="136"/>
      <c r="RNC71" s="136"/>
      <c r="RND71" s="136"/>
      <c r="RNE71" s="136"/>
      <c r="RNF71" s="136"/>
      <c r="RNG71" s="136"/>
      <c r="RNH71" s="136"/>
      <c r="RNI71" s="136"/>
      <c r="RNJ71" s="136"/>
      <c r="RNK71" s="136"/>
      <c r="RNL71" s="136"/>
      <c r="RNM71" s="136"/>
      <c r="RNN71" s="136"/>
      <c r="RNO71" s="136"/>
      <c r="RNP71" s="136"/>
      <c r="RNQ71" s="136"/>
      <c r="RNR71" s="136"/>
      <c r="RNS71" s="136"/>
      <c r="RNT71" s="136"/>
      <c r="RNU71" s="136"/>
      <c r="RNV71" s="136"/>
      <c r="RNW71" s="136"/>
      <c r="RNX71" s="136"/>
      <c r="RNY71" s="136"/>
      <c r="RNZ71" s="136"/>
      <c r="ROA71" s="136"/>
      <c r="ROB71" s="136"/>
      <c r="ROC71" s="136"/>
      <c r="ROD71" s="136"/>
      <c r="ROE71" s="136"/>
      <c r="ROF71" s="136"/>
      <c r="ROG71" s="136"/>
      <c r="ROH71" s="136"/>
      <c r="ROI71" s="136"/>
      <c r="ROJ71" s="136"/>
      <c r="ROK71" s="136"/>
      <c r="ROL71" s="136"/>
      <c r="ROM71" s="136"/>
      <c r="RON71" s="136"/>
      <c r="ROO71" s="136"/>
      <c r="ROP71" s="136"/>
      <c r="ROQ71" s="136"/>
      <c r="ROR71" s="136"/>
      <c r="ROS71" s="136"/>
      <c r="ROT71" s="136"/>
      <c r="ROU71" s="136"/>
      <c r="ROV71" s="136"/>
      <c r="ROW71" s="136"/>
      <c r="ROX71" s="136"/>
      <c r="ROY71" s="136"/>
      <c r="ROZ71" s="136"/>
      <c r="RPA71" s="136"/>
      <c r="RPB71" s="136"/>
      <c r="RPC71" s="136"/>
      <c r="RPD71" s="136"/>
      <c r="RPE71" s="136"/>
      <c r="RPF71" s="136"/>
      <c r="RPG71" s="136"/>
      <c r="RPH71" s="136"/>
      <c r="RPI71" s="136"/>
      <c r="RPJ71" s="136"/>
      <c r="RPK71" s="136"/>
      <c r="RPL71" s="136"/>
      <c r="RPM71" s="136"/>
      <c r="RPN71" s="136"/>
      <c r="RPO71" s="136"/>
      <c r="RPP71" s="136"/>
      <c r="RPQ71" s="136"/>
      <c r="RPR71" s="136"/>
      <c r="RPS71" s="136"/>
      <c r="RPT71" s="136"/>
      <c r="RPU71" s="136"/>
      <c r="RPV71" s="136"/>
      <c r="RPW71" s="136"/>
      <c r="RPX71" s="136"/>
      <c r="RPY71" s="136"/>
      <c r="RPZ71" s="136"/>
      <c r="RQA71" s="136"/>
      <c r="RQB71" s="136"/>
      <c r="RQC71" s="136"/>
      <c r="RQD71" s="136"/>
      <c r="RQE71" s="136"/>
      <c r="RQF71" s="136"/>
      <c r="RQG71" s="136"/>
      <c r="RQH71" s="136"/>
      <c r="RQI71" s="136"/>
      <c r="RQJ71" s="136"/>
      <c r="RQK71" s="136"/>
      <c r="RQL71" s="136"/>
      <c r="RQM71" s="136"/>
      <c r="RQN71" s="136"/>
      <c r="RQO71" s="136"/>
      <c r="RQP71" s="136"/>
      <c r="RQQ71" s="136"/>
      <c r="RQR71" s="136"/>
      <c r="RQS71" s="136"/>
      <c r="RQT71" s="136"/>
      <c r="RQU71" s="136"/>
      <c r="RQV71" s="136"/>
      <c r="RQW71" s="136"/>
      <c r="RQX71" s="136"/>
      <c r="RQY71" s="136"/>
      <c r="RQZ71" s="136"/>
      <c r="RRA71" s="136"/>
      <c r="RRB71" s="136"/>
      <c r="RRC71" s="136"/>
      <c r="RRD71" s="136"/>
      <c r="RRE71" s="136"/>
      <c r="RRF71" s="136"/>
      <c r="RRG71" s="136"/>
      <c r="RRH71" s="136"/>
      <c r="RRI71" s="136"/>
      <c r="RRJ71" s="136"/>
      <c r="RRK71" s="136"/>
      <c r="RRL71" s="136"/>
      <c r="RRM71" s="136"/>
      <c r="RRN71" s="136"/>
      <c r="RRO71" s="136"/>
      <c r="RRP71" s="136"/>
      <c r="RRQ71" s="136"/>
      <c r="RRR71" s="136"/>
      <c r="RRS71" s="136"/>
      <c r="RRT71" s="136"/>
      <c r="RRU71" s="136"/>
      <c r="RRV71" s="136"/>
      <c r="RRW71" s="136"/>
      <c r="RRX71" s="136"/>
      <c r="RRY71" s="136"/>
      <c r="RRZ71" s="136"/>
      <c r="RSA71" s="136"/>
      <c r="RSB71" s="136"/>
      <c r="RSC71" s="136"/>
      <c r="RSD71" s="136"/>
      <c r="RSE71" s="136"/>
      <c r="RSF71" s="136"/>
      <c r="RSG71" s="136"/>
      <c r="RSH71" s="136"/>
      <c r="RSI71" s="136"/>
      <c r="RSJ71" s="136"/>
      <c r="RSK71" s="136"/>
      <c r="RSL71" s="136"/>
      <c r="RSM71" s="136"/>
      <c r="RSN71" s="136"/>
      <c r="RSO71" s="136"/>
      <c r="RSP71" s="136"/>
      <c r="RSQ71" s="136"/>
      <c r="RSR71" s="136"/>
      <c r="RSS71" s="136"/>
      <c r="RST71" s="136"/>
      <c r="RSU71" s="136"/>
      <c r="RSV71" s="136"/>
      <c r="RSW71" s="136"/>
      <c r="RSX71" s="136"/>
      <c r="RSY71" s="136"/>
      <c r="RSZ71" s="136"/>
      <c r="RTA71" s="136"/>
      <c r="RTB71" s="136"/>
      <c r="RTC71" s="136"/>
      <c r="RTD71" s="136"/>
      <c r="RTE71" s="136"/>
      <c r="RTF71" s="136"/>
      <c r="RTG71" s="136"/>
      <c r="RTH71" s="136"/>
      <c r="RTI71" s="136"/>
      <c r="RTJ71" s="136"/>
      <c r="RTK71" s="136"/>
      <c r="RTL71" s="136"/>
      <c r="RTM71" s="136"/>
      <c r="RTN71" s="136"/>
      <c r="RTO71" s="136"/>
      <c r="RTP71" s="136"/>
      <c r="RTQ71" s="136"/>
      <c r="RTR71" s="136"/>
      <c r="RTS71" s="136"/>
      <c r="RTT71" s="136"/>
      <c r="RTU71" s="136"/>
      <c r="RTV71" s="136"/>
      <c r="RTW71" s="136"/>
      <c r="RTX71" s="136"/>
      <c r="RTY71" s="136"/>
      <c r="RTZ71" s="136"/>
      <c r="RUA71" s="136"/>
      <c r="RUB71" s="136"/>
      <c r="RUC71" s="136"/>
      <c r="RUD71" s="136"/>
      <c r="RUE71" s="136"/>
      <c r="RUF71" s="136"/>
      <c r="RUG71" s="136"/>
      <c r="RUH71" s="136"/>
      <c r="RUI71" s="136"/>
      <c r="RUJ71" s="136"/>
      <c r="RUK71" s="136"/>
      <c r="RUL71" s="136"/>
      <c r="RUM71" s="136"/>
      <c r="RUN71" s="136"/>
      <c r="RUO71" s="136"/>
      <c r="RUP71" s="136"/>
      <c r="RUQ71" s="136"/>
      <c r="RUR71" s="136"/>
      <c r="RUS71" s="136"/>
      <c r="RUT71" s="136"/>
      <c r="RUU71" s="136"/>
      <c r="RUV71" s="136"/>
      <c r="RUW71" s="136"/>
      <c r="RUX71" s="136"/>
      <c r="RUY71" s="136"/>
      <c r="RUZ71" s="136"/>
      <c r="RVA71" s="136"/>
      <c r="RVB71" s="136"/>
      <c r="RVC71" s="136"/>
      <c r="RVD71" s="136"/>
      <c r="RVE71" s="136"/>
      <c r="RVF71" s="136"/>
      <c r="RVG71" s="136"/>
      <c r="RVH71" s="136"/>
      <c r="RVI71" s="136"/>
      <c r="RVJ71" s="136"/>
      <c r="RVK71" s="136"/>
      <c r="RVL71" s="136"/>
      <c r="RVM71" s="136"/>
      <c r="RVN71" s="136"/>
      <c r="RVO71" s="136"/>
      <c r="RVP71" s="136"/>
      <c r="RVQ71" s="136"/>
      <c r="RVR71" s="136"/>
      <c r="RVS71" s="136"/>
      <c r="RVT71" s="136"/>
      <c r="RVU71" s="136"/>
      <c r="RVV71" s="136"/>
      <c r="RVW71" s="136"/>
      <c r="RVX71" s="136"/>
      <c r="RVY71" s="136"/>
      <c r="RVZ71" s="136"/>
      <c r="RWA71" s="136"/>
      <c r="RWB71" s="136"/>
      <c r="RWC71" s="136"/>
      <c r="RWD71" s="136"/>
      <c r="RWE71" s="136"/>
      <c r="RWF71" s="136"/>
      <c r="RWG71" s="136"/>
      <c r="RWH71" s="136"/>
      <c r="RWI71" s="136"/>
      <c r="RWJ71" s="136"/>
      <c r="RWK71" s="136"/>
      <c r="RWL71" s="136"/>
      <c r="RWM71" s="136"/>
      <c r="RWN71" s="136"/>
      <c r="RWO71" s="136"/>
      <c r="RWP71" s="136"/>
      <c r="RWQ71" s="136"/>
      <c r="RWR71" s="136"/>
      <c r="RWS71" s="136"/>
      <c r="RWT71" s="136"/>
      <c r="RWU71" s="136"/>
      <c r="RWV71" s="136"/>
      <c r="RWW71" s="136"/>
      <c r="RWX71" s="136"/>
      <c r="RWY71" s="136"/>
      <c r="RWZ71" s="136"/>
      <c r="RXA71" s="136"/>
      <c r="RXB71" s="136"/>
      <c r="RXC71" s="136"/>
      <c r="RXD71" s="136"/>
      <c r="RXE71" s="136"/>
      <c r="RXF71" s="136"/>
      <c r="RXG71" s="136"/>
      <c r="RXH71" s="136"/>
      <c r="RXI71" s="136"/>
      <c r="RXJ71" s="136"/>
      <c r="RXK71" s="136"/>
      <c r="RXL71" s="136"/>
      <c r="RXM71" s="136"/>
      <c r="RXN71" s="136"/>
      <c r="RXO71" s="136"/>
      <c r="RXP71" s="136"/>
      <c r="RXQ71" s="136"/>
      <c r="RXR71" s="136"/>
      <c r="RXS71" s="136"/>
      <c r="RXT71" s="136"/>
      <c r="RXU71" s="136"/>
      <c r="RXV71" s="136"/>
      <c r="RXW71" s="136"/>
      <c r="RXX71" s="136"/>
      <c r="RXY71" s="136"/>
      <c r="RXZ71" s="136"/>
      <c r="RYA71" s="136"/>
      <c r="RYB71" s="136"/>
      <c r="RYC71" s="136"/>
      <c r="RYD71" s="136"/>
      <c r="RYE71" s="136"/>
      <c r="RYF71" s="136"/>
      <c r="RYG71" s="136"/>
      <c r="RYH71" s="136"/>
      <c r="RYI71" s="136"/>
      <c r="RYJ71" s="136"/>
      <c r="RYK71" s="136"/>
      <c r="RYL71" s="136"/>
      <c r="RYM71" s="136"/>
      <c r="RYN71" s="136"/>
      <c r="RYO71" s="136"/>
      <c r="RYP71" s="136"/>
      <c r="RYQ71" s="136"/>
      <c r="RYR71" s="136"/>
      <c r="RYS71" s="136"/>
      <c r="RYT71" s="136"/>
      <c r="RYU71" s="136"/>
      <c r="RYV71" s="136"/>
      <c r="RYW71" s="136"/>
      <c r="RYX71" s="136"/>
      <c r="RYY71" s="136"/>
      <c r="RYZ71" s="136"/>
      <c r="RZA71" s="136"/>
      <c r="RZB71" s="136"/>
      <c r="RZC71" s="136"/>
      <c r="RZD71" s="136"/>
      <c r="RZE71" s="136"/>
      <c r="RZF71" s="136"/>
      <c r="RZG71" s="136"/>
      <c r="RZH71" s="136"/>
      <c r="RZI71" s="136"/>
      <c r="RZJ71" s="136"/>
      <c r="RZK71" s="136"/>
      <c r="RZL71" s="136"/>
      <c r="RZM71" s="136"/>
      <c r="RZN71" s="136"/>
      <c r="RZO71" s="136"/>
      <c r="RZP71" s="136"/>
      <c r="RZQ71" s="136"/>
      <c r="RZR71" s="136"/>
      <c r="RZS71" s="136"/>
      <c r="RZT71" s="136"/>
      <c r="RZU71" s="136"/>
      <c r="RZV71" s="136"/>
      <c r="RZW71" s="136"/>
      <c r="RZX71" s="136"/>
      <c r="RZY71" s="136"/>
      <c r="RZZ71" s="136"/>
      <c r="SAA71" s="136"/>
      <c r="SAB71" s="136"/>
      <c r="SAC71" s="136"/>
      <c r="SAD71" s="136"/>
      <c r="SAE71" s="136"/>
      <c r="SAF71" s="136"/>
      <c r="SAG71" s="136"/>
      <c r="SAH71" s="136"/>
      <c r="SAI71" s="136"/>
      <c r="SAJ71" s="136"/>
      <c r="SAK71" s="136"/>
      <c r="SAL71" s="136"/>
      <c r="SAM71" s="136"/>
      <c r="SAN71" s="136"/>
      <c r="SAO71" s="136"/>
      <c r="SAP71" s="136"/>
      <c r="SAQ71" s="136"/>
      <c r="SAR71" s="136"/>
      <c r="SAS71" s="136"/>
      <c r="SAT71" s="136"/>
      <c r="SAU71" s="136"/>
      <c r="SAV71" s="136"/>
      <c r="SAW71" s="136"/>
      <c r="SAX71" s="136"/>
      <c r="SAY71" s="136"/>
      <c r="SAZ71" s="136"/>
      <c r="SBA71" s="136"/>
      <c r="SBB71" s="136"/>
      <c r="SBC71" s="136"/>
      <c r="SBD71" s="136"/>
      <c r="SBE71" s="136"/>
      <c r="SBF71" s="136"/>
      <c r="SBG71" s="136"/>
      <c r="SBH71" s="136"/>
      <c r="SBI71" s="136"/>
      <c r="SBJ71" s="136"/>
      <c r="SBK71" s="136"/>
      <c r="SBL71" s="136"/>
      <c r="SBM71" s="136"/>
      <c r="SBN71" s="136"/>
      <c r="SBO71" s="136"/>
      <c r="SBP71" s="136"/>
      <c r="SBQ71" s="136"/>
      <c r="SBR71" s="136"/>
      <c r="SBS71" s="136"/>
      <c r="SBT71" s="136"/>
      <c r="SBU71" s="136"/>
      <c r="SBV71" s="136"/>
      <c r="SBW71" s="136"/>
      <c r="SBX71" s="136"/>
      <c r="SBY71" s="136"/>
      <c r="SBZ71" s="136"/>
      <c r="SCA71" s="136"/>
      <c r="SCB71" s="136"/>
      <c r="SCC71" s="136"/>
      <c r="SCD71" s="136"/>
      <c r="SCE71" s="136"/>
      <c r="SCF71" s="136"/>
      <c r="SCG71" s="136"/>
      <c r="SCH71" s="136"/>
      <c r="SCI71" s="136"/>
      <c r="SCJ71" s="136"/>
      <c r="SCK71" s="136"/>
      <c r="SCL71" s="136"/>
      <c r="SCM71" s="136"/>
      <c r="SCN71" s="136"/>
      <c r="SCO71" s="136"/>
      <c r="SCP71" s="136"/>
      <c r="SCQ71" s="136"/>
      <c r="SCR71" s="136"/>
      <c r="SCS71" s="136"/>
      <c r="SCT71" s="136"/>
      <c r="SCU71" s="136"/>
      <c r="SCV71" s="136"/>
      <c r="SCW71" s="136"/>
      <c r="SCX71" s="136"/>
      <c r="SCY71" s="136"/>
      <c r="SCZ71" s="136"/>
      <c r="SDA71" s="136"/>
      <c r="SDB71" s="136"/>
      <c r="SDC71" s="136"/>
      <c r="SDD71" s="136"/>
      <c r="SDE71" s="136"/>
      <c r="SDF71" s="136"/>
      <c r="SDG71" s="136"/>
      <c r="SDH71" s="136"/>
      <c r="SDI71" s="136"/>
      <c r="SDJ71" s="136"/>
      <c r="SDK71" s="136"/>
      <c r="SDL71" s="136"/>
      <c r="SDM71" s="136"/>
      <c r="SDN71" s="136"/>
      <c r="SDO71" s="136"/>
      <c r="SDP71" s="136"/>
      <c r="SDQ71" s="136"/>
      <c r="SDR71" s="136"/>
      <c r="SDS71" s="136"/>
      <c r="SDT71" s="136"/>
      <c r="SDU71" s="136"/>
      <c r="SDV71" s="136"/>
      <c r="SDW71" s="136"/>
      <c r="SDX71" s="136"/>
      <c r="SDY71" s="136"/>
      <c r="SDZ71" s="136"/>
      <c r="SEA71" s="136"/>
      <c r="SEB71" s="136"/>
      <c r="SEC71" s="136"/>
      <c r="SED71" s="136"/>
      <c r="SEE71" s="136"/>
      <c r="SEF71" s="136"/>
      <c r="SEG71" s="136"/>
      <c r="SEH71" s="136"/>
      <c r="SEI71" s="136"/>
      <c r="SEJ71" s="136"/>
      <c r="SEK71" s="136"/>
      <c r="SEL71" s="136"/>
      <c r="SEM71" s="136"/>
      <c r="SEN71" s="136"/>
      <c r="SEO71" s="136"/>
      <c r="SEP71" s="136"/>
      <c r="SEQ71" s="136"/>
      <c r="SER71" s="136"/>
      <c r="SES71" s="136"/>
      <c r="SET71" s="136"/>
      <c r="SEU71" s="136"/>
      <c r="SEV71" s="136"/>
      <c r="SEW71" s="136"/>
      <c r="SEX71" s="136"/>
      <c r="SEY71" s="136"/>
      <c r="SEZ71" s="136"/>
      <c r="SFA71" s="136"/>
      <c r="SFB71" s="136"/>
      <c r="SFC71" s="136"/>
      <c r="SFD71" s="136"/>
      <c r="SFE71" s="136"/>
      <c r="SFF71" s="136"/>
      <c r="SFG71" s="136"/>
      <c r="SFH71" s="136"/>
      <c r="SFI71" s="136"/>
      <c r="SFJ71" s="136"/>
      <c r="SFK71" s="136"/>
      <c r="SFL71" s="136"/>
      <c r="SFM71" s="136"/>
      <c r="SFN71" s="136"/>
      <c r="SFO71" s="136"/>
      <c r="SFP71" s="136"/>
      <c r="SFQ71" s="136"/>
      <c r="SFR71" s="136"/>
      <c r="SFS71" s="136"/>
      <c r="SFT71" s="136"/>
      <c r="SFU71" s="136"/>
      <c r="SFV71" s="136"/>
      <c r="SFW71" s="136"/>
      <c r="SFX71" s="136"/>
      <c r="SFY71" s="136"/>
      <c r="SFZ71" s="136"/>
      <c r="SGA71" s="136"/>
      <c r="SGB71" s="136"/>
      <c r="SGC71" s="136"/>
      <c r="SGD71" s="136"/>
      <c r="SGE71" s="136"/>
      <c r="SGF71" s="136"/>
      <c r="SGG71" s="136"/>
      <c r="SGH71" s="136"/>
      <c r="SGI71" s="136"/>
      <c r="SGJ71" s="136"/>
      <c r="SGK71" s="136"/>
      <c r="SGL71" s="136"/>
      <c r="SGM71" s="136"/>
      <c r="SGN71" s="136"/>
      <c r="SGO71" s="136"/>
      <c r="SGP71" s="136"/>
      <c r="SGQ71" s="136"/>
      <c r="SGR71" s="136"/>
      <c r="SGS71" s="136"/>
      <c r="SGT71" s="136"/>
      <c r="SGU71" s="136"/>
      <c r="SGV71" s="136"/>
      <c r="SGW71" s="136"/>
      <c r="SGX71" s="136"/>
      <c r="SGY71" s="136"/>
      <c r="SGZ71" s="136"/>
      <c r="SHA71" s="136"/>
      <c r="SHB71" s="136"/>
      <c r="SHC71" s="136"/>
      <c r="SHD71" s="136"/>
      <c r="SHE71" s="136"/>
      <c r="SHF71" s="136"/>
      <c r="SHG71" s="136"/>
      <c r="SHH71" s="136"/>
      <c r="SHI71" s="136"/>
      <c r="SHJ71" s="136"/>
      <c r="SHK71" s="136"/>
      <c r="SHL71" s="136"/>
      <c r="SHM71" s="136"/>
      <c r="SHN71" s="136"/>
      <c r="SHO71" s="136"/>
      <c r="SHP71" s="136"/>
      <c r="SHQ71" s="136"/>
      <c r="SHR71" s="136"/>
      <c r="SHS71" s="136"/>
      <c r="SHT71" s="136"/>
      <c r="SHU71" s="136"/>
      <c r="SHV71" s="136"/>
      <c r="SHW71" s="136"/>
      <c r="SHX71" s="136"/>
      <c r="SHY71" s="136"/>
      <c r="SHZ71" s="136"/>
      <c r="SIA71" s="136"/>
      <c r="SIB71" s="136"/>
      <c r="SIC71" s="136"/>
      <c r="SID71" s="136"/>
      <c r="SIE71" s="136"/>
      <c r="SIF71" s="136"/>
      <c r="SIG71" s="136"/>
      <c r="SIH71" s="136"/>
      <c r="SII71" s="136"/>
      <c r="SIJ71" s="136"/>
      <c r="SIK71" s="136"/>
      <c r="SIL71" s="136"/>
      <c r="SIM71" s="136"/>
      <c r="SIN71" s="136"/>
      <c r="SIO71" s="136"/>
      <c r="SIP71" s="136"/>
      <c r="SIQ71" s="136"/>
      <c r="SIR71" s="136"/>
      <c r="SIS71" s="136"/>
      <c r="SIT71" s="136"/>
      <c r="SIU71" s="136"/>
      <c r="SIV71" s="136"/>
      <c r="SIW71" s="136"/>
      <c r="SIX71" s="136"/>
      <c r="SIY71" s="136"/>
      <c r="SIZ71" s="136"/>
      <c r="SJA71" s="136"/>
      <c r="SJB71" s="136"/>
      <c r="SJC71" s="136"/>
      <c r="SJD71" s="136"/>
      <c r="SJE71" s="136"/>
      <c r="SJF71" s="136"/>
      <c r="SJG71" s="136"/>
      <c r="SJH71" s="136"/>
      <c r="SJI71" s="136"/>
      <c r="SJJ71" s="136"/>
      <c r="SJK71" s="136"/>
      <c r="SJL71" s="136"/>
      <c r="SJM71" s="136"/>
      <c r="SJN71" s="136"/>
      <c r="SJO71" s="136"/>
      <c r="SJP71" s="136"/>
      <c r="SJQ71" s="136"/>
      <c r="SJR71" s="136"/>
      <c r="SJS71" s="136"/>
      <c r="SJT71" s="136"/>
      <c r="SJU71" s="136"/>
      <c r="SJV71" s="136"/>
      <c r="SJW71" s="136"/>
      <c r="SJX71" s="136"/>
      <c r="SJY71" s="136"/>
      <c r="SJZ71" s="136"/>
      <c r="SKA71" s="136"/>
      <c r="SKB71" s="136"/>
      <c r="SKC71" s="136"/>
      <c r="SKD71" s="136"/>
      <c r="SKE71" s="136"/>
      <c r="SKF71" s="136"/>
      <c r="SKG71" s="136"/>
      <c r="SKH71" s="136"/>
      <c r="SKI71" s="136"/>
      <c r="SKJ71" s="136"/>
      <c r="SKK71" s="136"/>
      <c r="SKL71" s="136"/>
      <c r="SKM71" s="136"/>
      <c r="SKN71" s="136"/>
      <c r="SKO71" s="136"/>
      <c r="SKP71" s="136"/>
      <c r="SKQ71" s="136"/>
      <c r="SKR71" s="136"/>
      <c r="SKS71" s="136"/>
      <c r="SKT71" s="136"/>
      <c r="SKU71" s="136"/>
      <c r="SKV71" s="136"/>
      <c r="SKW71" s="136"/>
      <c r="SKX71" s="136"/>
      <c r="SKY71" s="136"/>
      <c r="SKZ71" s="136"/>
      <c r="SLA71" s="136"/>
      <c r="SLB71" s="136"/>
      <c r="SLC71" s="136"/>
      <c r="SLD71" s="136"/>
      <c r="SLE71" s="136"/>
      <c r="SLF71" s="136"/>
      <c r="SLG71" s="136"/>
      <c r="SLH71" s="136"/>
      <c r="SLI71" s="136"/>
      <c r="SLJ71" s="136"/>
      <c r="SLK71" s="136"/>
      <c r="SLL71" s="136"/>
      <c r="SLM71" s="136"/>
      <c r="SLN71" s="136"/>
      <c r="SLO71" s="136"/>
      <c r="SLP71" s="136"/>
      <c r="SLQ71" s="136"/>
      <c r="SLR71" s="136"/>
      <c r="SLS71" s="136"/>
      <c r="SLT71" s="136"/>
      <c r="SLU71" s="136"/>
      <c r="SLV71" s="136"/>
      <c r="SLW71" s="136"/>
      <c r="SLX71" s="136"/>
      <c r="SLY71" s="136"/>
      <c r="SLZ71" s="136"/>
      <c r="SMA71" s="136"/>
      <c r="SMB71" s="136"/>
      <c r="SMC71" s="136"/>
      <c r="SMD71" s="136"/>
      <c r="SME71" s="136"/>
      <c r="SMF71" s="136"/>
      <c r="SMG71" s="136"/>
      <c r="SMH71" s="136"/>
      <c r="SMI71" s="136"/>
      <c r="SMJ71" s="136"/>
      <c r="SMK71" s="136"/>
      <c r="SML71" s="136"/>
      <c r="SMM71" s="136"/>
      <c r="SMN71" s="136"/>
      <c r="SMO71" s="136"/>
      <c r="SMP71" s="136"/>
      <c r="SMQ71" s="136"/>
      <c r="SMR71" s="136"/>
      <c r="SMS71" s="136"/>
      <c r="SMT71" s="136"/>
      <c r="SMU71" s="136"/>
      <c r="SMV71" s="136"/>
      <c r="SMW71" s="136"/>
      <c r="SMX71" s="136"/>
      <c r="SMY71" s="136"/>
      <c r="SMZ71" s="136"/>
      <c r="SNA71" s="136"/>
      <c r="SNB71" s="136"/>
      <c r="SNC71" s="136"/>
      <c r="SND71" s="136"/>
      <c r="SNE71" s="136"/>
      <c r="SNF71" s="136"/>
      <c r="SNG71" s="136"/>
      <c r="SNH71" s="136"/>
      <c r="SNI71" s="136"/>
      <c r="SNJ71" s="136"/>
      <c r="SNK71" s="136"/>
      <c r="SNL71" s="136"/>
      <c r="SNM71" s="136"/>
      <c r="SNN71" s="136"/>
      <c r="SNO71" s="136"/>
      <c r="SNP71" s="136"/>
      <c r="SNQ71" s="136"/>
      <c r="SNR71" s="136"/>
      <c r="SNS71" s="136"/>
      <c r="SNT71" s="136"/>
      <c r="SNU71" s="136"/>
      <c r="SNV71" s="136"/>
      <c r="SNW71" s="136"/>
      <c r="SNX71" s="136"/>
      <c r="SNY71" s="136"/>
      <c r="SNZ71" s="136"/>
      <c r="SOA71" s="136"/>
      <c r="SOB71" s="136"/>
      <c r="SOC71" s="136"/>
      <c r="SOD71" s="136"/>
      <c r="SOE71" s="136"/>
      <c r="SOF71" s="136"/>
      <c r="SOG71" s="136"/>
      <c r="SOH71" s="136"/>
      <c r="SOI71" s="136"/>
      <c r="SOJ71" s="136"/>
      <c r="SOK71" s="136"/>
      <c r="SOL71" s="136"/>
      <c r="SOM71" s="136"/>
      <c r="SON71" s="136"/>
      <c r="SOO71" s="136"/>
      <c r="SOP71" s="136"/>
      <c r="SOQ71" s="136"/>
      <c r="SOR71" s="136"/>
      <c r="SOS71" s="136"/>
      <c r="SOT71" s="136"/>
      <c r="SOU71" s="136"/>
      <c r="SOV71" s="136"/>
      <c r="SOW71" s="136"/>
      <c r="SOX71" s="136"/>
      <c r="SOY71" s="136"/>
      <c r="SOZ71" s="136"/>
      <c r="SPA71" s="136"/>
      <c r="SPB71" s="136"/>
      <c r="SPC71" s="136"/>
      <c r="SPD71" s="136"/>
      <c r="SPE71" s="136"/>
      <c r="SPF71" s="136"/>
      <c r="SPG71" s="136"/>
      <c r="SPH71" s="136"/>
      <c r="SPI71" s="136"/>
      <c r="SPJ71" s="136"/>
      <c r="SPK71" s="136"/>
      <c r="SPL71" s="136"/>
      <c r="SPM71" s="136"/>
      <c r="SPN71" s="136"/>
      <c r="SPO71" s="136"/>
      <c r="SPP71" s="136"/>
      <c r="SPQ71" s="136"/>
      <c r="SPR71" s="136"/>
      <c r="SPS71" s="136"/>
      <c r="SPT71" s="136"/>
      <c r="SPU71" s="136"/>
      <c r="SPV71" s="136"/>
      <c r="SPW71" s="136"/>
      <c r="SPX71" s="136"/>
      <c r="SPY71" s="136"/>
      <c r="SPZ71" s="136"/>
      <c r="SQA71" s="136"/>
      <c r="SQB71" s="136"/>
      <c r="SQC71" s="136"/>
      <c r="SQD71" s="136"/>
      <c r="SQE71" s="136"/>
      <c r="SQF71" s="136"/>
      <c r="SQG71" s="136"/>
      <c r="SQH71" s="136"/>
      <c r="SQI71" s="136"/>
      <c r="SQJ71" s="136"/>
      <c r="SQK71" s="136"/>
      <c r="SQL71" s="136"/>
      <c r="SQM71" s="136"/>
      <c r="SQN71" s="136"/>
      <c r="SQO71" s="136"/>
      <c r="SQP71" s="136"/>
      <c r="SQQ71" s="136"/>
      <c r="SQR71" s="136"/>
      <c r="SQS71" s="136"/>
      <c r="SQT71" s="136"/>
      <c r="SQU71" s="136"/>
      <c r="SQV71" s="136"/>
      <c r="SQW71" s="136"/>
      <c r="SQX71" s="136"/>
      <c r="SQY71" s="136"/>
      <c r="SQZ71" s="136"/>
      <c r="SRA71" s="136"/>
      <c r="SRB71" s="136"/>
      <c r="SRC71" s="136"/>
      <c r="SRD71" s="136"/>
      <c r="SRE71" s="136"/>
      <c r="SRF71" s="136"/>
      <c r="SRG71" s="136"/>
      <c r="SRH71" s="136"/>
      <c r="SRI71" s="136"/>
      <c r="SRJ71" s="136"/>
      <c r="SRK71" s="136"/>
      <c r="SRL71" s="136"/>
      <c r="SRM71" s="136"/>
      <c r="SRN71" s="136"/>
      <c r="SRO71" s="136"/>
      <c r="SRP71" s="136"/>
      <c r="SRQ71" s="136"/>
      <c r="SRR71" s="136"/>
      <c r="SRS71" s="136"/>
      <c r="SRT71" s="136"/>
      <c r="SRU71" s="136"/>
      <c r="SRV71" s="136"/>
      <c r="SRW71" s="136"/>
      <c r="SRX71" s="136"/>
      <c r="SRY71" s="136"/>
      <c r="SRZ71" s="136"/>
      <c r="SSA71" s="136"/>
      <c r="SSB71" s="136"/>
      <c r="SSC71" s="136"/>
      <c r="SSD71" s="136"/>
      <c r="SSE71" s="136"/>
      <c r="SSF71" s="136"/>
      <c r="SSG71" s="136"/>
      <c r="SSH71" s="136"/>
      <c r="SSI71" s="136"/>
      <c r="SSJ71" s="136"/>
      <c r="SSK71" s="136"/>
      <c r="SSL71" s="136"/>
      <c r="SSM71" s="136"/>
      <c r="SSN71" s="136"/>
      <c r="SSO71" s="136"/>
      <c r="SSP71" s="136"/>
      <c r="SSQ71" s="136"/>
      <c r="SSR71" s="136"/>
      <c r="SSS71" s="136"/>
      <c r="SST71" s="136"/>
      <c r="SSU71" s="136"/>
      <c r="SSV71" s="136"/>
      <c r="SSW71" s="136"/>
      <c r="SSX71" s="136"/>
      <c r="SSY71" s="136"/>
      <c r="SSZ71" s="136"/>
      <c r="STA71" s="136"/>
      <c r="STB71" s="136"/>
      <c r="STC71" s="136"/>
      <c r="STD71" s="136"/>
      <c r="STE71" s="136"/>
      <c r="STF71" s="136"/>
      <c r="STG71" s="136"/>
      <c r="STH71" s="136"/>
      <c r="STI71" s="136"/>
      <c r="STJ71" s="136"/>
      <c r="STK71" s="136"/>
      <c r="STL71" s="136"/>
      <c r="STM71" s="136"/>
      <c r="STN71" s="136"/>
      <c r="STO71" s="136"/>
      <c r="STP71" s="136"/>
      <c r="STQ71" s="136"/>
      <c r="STR71" s="136"/>
      <c r="STS71" s="136"/>
      <c r="STT71" s="136"/>
      <c r="STU71" s="136"/>
      <c r="STV71" s="136"/>
      <c r="STW71" s="136"/>
      <c r="STX71" s="136"/>
      <c r="STY71" s="136"/>
      <c r="STZ71" s="136"/>
      <c r="SUA71" s="136"/>
      <c r="SUB71" s="136"/>
      <c r="SUC71" s="136"/>
      <c r="SUD71" s="136"/>
      <c r="SUE71" s="136"/>
      <c r="SUF71" s="136"/>
      <c r="SUG71" s="136"/>
      <c r="SUH71" s="136"/>
      <c r="SUI71" s="136"/>
      <c r="SUJ71" s="136"/>
      <c r="SUK71" s="136"/>
      <c r="SUL71" s="136"/>
      <c r="SUM71" s="136"/>
      <c r="SUN71" s="136"/>
      <c r="SUO71" s="136"/>
      <c r="SUP71" s="136"/>
      <c r="SUQ71" s="136"/>
      <c r="SUR71" s="136"/>
      <c r="SUS71" s="136"/>
      <c r="SUT71" s="136"/>
      <c r="SUU71" s="136"/>
      <c r="SUV71" s="136"/>
      <c r="SUW71" s="136"/>
      <c r="SUX71" s="136"/>
      <c r="SUY71" s="136"/>
      <c r="SUZ71" s="136"/>
      <c r="SVA71" s="136"/>
      <c r="SVB71" s="136"/>
      <c r="SVC71" s="136"/>
      <c r="SVD71" s="136"/>
      <c r="SVE71" s="136"/>
      <c r="SVF71" s="136"/>
      <c r="SVG71" s="136"/>
      <c r="SVH71" s="136"/>
      <c r="SVI71" s="136"/>
      <c r="SVJ71" s="136"/>
      <c r="SVK71" s="136"/>
      <c r="SVL71" s="136"/>
      <c r="SVM71" s="136"/>
      <c r="SVN71" s="136"/>
      <c r="SVO71" s="136"/>
      <c r="SVP71" s="136"/>
      <c r="SVQ71" s="136"/>
      <c r="SVR71" s="136"/>
      <c r="SVS71" s="136"/>
      <c r="SVT71" s="136"/>
      <c r="SVU71" s="136"/>
      <c r="SVV71" s="136"/>
      <c r="SVW71" s="136"/>
      <c r="SVX71" s="136"/>
      <c r="SVY71" s="136"/>
      <c r="SVZ71" s="136"/>
      <c r="SWA71" s="136"/>
      <c r="SWB71" s="136"/>
      <c r="SWC71" s="136"/>
      <c r="SWD71" s="136"/>
      <c r="SWE71" s="136"/>
      <c r="SWF71" s="136"/>
      <c r="SWG71" s="136"/>
      <c r="SWH71" s="136"/>
      <c r="SWI71" s="136"/>
      <c r="SWJ71" s="136"/>
      <c r="SWK71" s="136"/>
      <c r="SWL71" s="136"/>
      <c r="SWM71" s="136"/>
      <c r="SWN71" s="136"/>
      <c r="SWO71" s="136"/>
      <c r="SWP71" s="136"/>
      <c r="SWQ71" s="136"/>
      <c r="SWR71" s="136"/>
      <c r="SWS71" s="136"/>
      <c r="SWT71" s="136"/>
      <c r="SWU71" s="136"/>
      <c r="SWV71" s="136"/>
      <c r="SWW71" s="136"/>
      <c r="SWX71" s="136"/>
      <c r="SWY71" s="136"/>
      <c r="SWZ71" s="136"/>
      <c r="SXA71" s="136"/>
      <c r="SXB71" s="136"/>
      <c r="SXC71" s="136"/>
      <c r="SXD71" s="136"/>
      <c r="SXE71" s="136"/>
      <c r="SXF71" s="136"/>
      <c r="SXG71" s="136"/>
      <c r="SXH71" s="136"/>
      <c r="SXI71" s="136"/>
      <c r="SXJ71" s="136"/>
      <c r="SXK71" s="136"/>
      <c r="SXL71" s="136"/>
      <c r="SXM71" s="136"/>
      <c r="SXN71" s="136"/>
      <c r="SXO71" s="136"/>
      <c r="SXP71" s="136"/>
      <c r="SXQ71" s="136"/>
      <c r="SXR71" s="136"/>
      <c r="SXS71" s="136"/>
      <c r="SXT71" s="136"/>
      <c r="SXU71" s="136"/>
      <c r="SXV71" s="136"/>
      <c r="SXW71" s="136"/>
      <c r="SXX71" s="136"/>
      <c r="SXY71" s="136"/>
      <c r="SXZ71" s="136"/>
      <c r="SYA71" s="136"/>
      <c r="SYB71" s="136"/>
      <c r="SYC71" s="136"/>
      <c r="SYD71" s="136"/>
      <c r="SYE71" s="136"/>
      <c r="SYF71" s="136"/>
      <c r="SYG71" s="136"/>
      <c r="SYH71" s="136"/>
      <c r="SYI71" s="136"/>
      <c r="SYJ71" s="136"/>
      <c r="SYK71" s="136"/>
      <c r="SYL71" s="136"/>
      <c r="SYM71" s="136"/>
      <c r="SYN71" s="136"/>
      <c r="SYO71" s="136"/>
      <c r="SYP71" s="136"/>
      <c r="SYQ71" s="136"/>
      <c r="SYR71" s="136"/>
      <c r="SYS71" s="136"/>
      <c r="SYT71" s="136"/>
      <c r="SYU71" s="136"/>
      <c r="SYV71" s="136"/>
      <c r="SYW71" s="136"/>
      <c r="SYX71" s="136"/>
      <c r="SYY71" s="136"/>
      <c r="SYZ71" s="136"/>
      <c r="SZA71" s="136"/>
      <c r="SZB71" s="136"/>
      <c r="SZC71" s="136"/>
      <c r="SZD71" s="136"/>
      <c r="SZE71" s="136"/>
      <c r="SZF71" s="136"/>
      <c r="SZG71" s="136"/>
      <c r="SZH71" s="136"/>
      <c r="SZI71" s="136"/>
      <c r="SZJ71" s="136"/>
      <c r="SZK71" s="136"/>
      <c r="SZL71" s="136"/>
      <c r="SZM71" s="136"/>
      <c r="SZN71" s="136"/>
      <c r="SZO71" s="136"/>
      <c r="SZP71" s="136"/>
      <c r="SZQ71" s="136"/>
      <c r="SZR71" s="136"/>
      <c r="SZS71" s="136"/>
      <c r="SZT71" s="136"/>
      <c r="SZU71" s="136"/>
      <c r="SZV71" s="136"/>
      <c r="SZW71" s="136"/>
      <c r="SZX71" s="136"/>
      <c r="SZY71" s="136"/>
      <c r="SZZ71" s="136"/>
      <c r="TAA71" s="136"/>
      <c r="TAB71" s="136"/>
      <c r="TAC71" s="136"/>
      <c r="TAD71" s="136"/>
      <c r="TAE71" s="136"/>
      <c r="TAF71" s="136"/>
      <c r="TAG71" s="136"/>
      <c r="TAH71" s="136"/>
      <c r="TAI71" s="136"/>
      <c r="TAJ71" s="136"/>
      <c r="TAK71" s="136"/>
      <c r="TAL71" s="136"/>
      <c r="TAM71" s="136"/>
      <c r="TAN71" s="136"/>
      <c r="TAO71" s="136"/>
      <c r="TAP71" s="136"/>
      <c r="TAQ71" s="136"/>
      <c r="TAR71" s="136"/>
      <c r="TAS71" s="136"/>
      <c r="TAT71" s="136"/>
      <c r="TAU71" s="136"/>
      <c r="TAV71" s="136"/>
      <c r="TAW71" s="136"/>
      <c r="TAX71" s="136"/>
      <c r="TAY71" s="136"/>
      <c r="TAZ71" s="136"/>
      <c r="TBA71" s="136"/>
      <c r="TBB71" s="136"/>
      <c r="TBC71" s="136"/>
      <c r="TBD71" s="136"/>
      <c r="TBE71" s="136"/>
      <c r="TBF71" s="136"/>
      <c r="TBG71" s="136"/>
      <c r="TBH71" s="136"/>
      <c r="TBI71" s="136"/>
      <c r="TBJ71" s="136"/>
      <c r="TBK71" s="136"/>
      <c r="TBL71" s="136"/>
      <c r="TBM71" s="136"/>
      <c r="TBN71" s="136"/>
      <c r="TBO71" s="136"/>
      <c r="TBP71" s="136"/>
      <c r="TBQ71" s="136"/>
      <c r="TBR71" s="136"/>
      <c r="TBS71" s="136"/>
      <c r="TBT71" s="136"/>
      <c r="TBU71" s="136"/>
      <c r="TBV71" s="136"/>
      <c r="TBW71" s="136"/>
      <c r="TBX71" s="136"/>
      <c r="TBY71" s="136"/>
      <c r="TBZ71" s="136"/>
      <c r="TCA71" s="136"/>
      <c r="TCB71" s="136"/>
      <c r="TCC71" s="136"/>
      <c r="TCD71" s="136"/>
      <c r="TCE71" s="136"/>
      <c r="TCF71" s="136"/>
      <c r="TCG71" s="136"/>
      <c r="TCH71" s="136"/>
      <c r="TCI71" s="136"/>
      <c r="TCJ71" s="136"/>
      <c r="TCK71" s="136"/>
      <c r="TCL71" s="136"/>
      <c r="TCM71" s="136"/>
      <c r="TCN71" s="136"/>
      <c r="TCO71" s="136"/>
      <c r="TCP71" s="136"/>
      <c r="TCQ71" s="136"/>
      <c r="TCR71" s="136"/>
      <c r="TCS71" s="136"/>
      <c r="TCT71" s="136"/>
      <c r="TCU71" s="136"/>
      <c r="TCV71" s="136"/>
      <c r="TCW71" s="136"/>
      <c r="TCX71" s="136"/>
      <c r="TCY71" s="136"/>
      <c r="TCZ71" s="136"/>
      <c r="TDA71" s="136"/>
      <c r="TDB71" s="136"/>
      <c r="TDC71" s="136"/>
      <c r="TDD71" s="136"/>
      <c r="TDE71" s="136"/>
      <c r="TDF71" s="136"/>
      <c r="TDG71" s="136"/>
      <c r="TDH71" s="136"/>
      <c r="TDI71" s="136"/>
      <c r="TDJ71" s="136"/>
      <c r="TDK71" s="136"/>
      <c r="TDL71" s="136"/>
      <c r="TDM71" s="136"/>
      <c r="TDN71" s="136"/>
      <c r="TDO71" s="136"/>
      <c r="TDP71" s="136"/>
      <c r="TDQ71" s="136"/>
      <c r="TDR71" s="136"/>
      <c r="TDS71" s="136"/>
      <c r="TDT71" s="136"/>
      <c r="TDU71" s="136"/>
      <c r="TDV71" s="136"/>
      <c r="TDW71" s="136"/>
      <c r="TDX71" s="136"/>
      <c r="TDY71" s="136"/>
      <c r="TDZ71" s="136"/>
      <c r="TEA71" s="136"/>
      <c r="TEB71" s="136"/>
      <c r="TEC71" s="136"/>
      <c r="TED71" s="136"/>
      <c r="TEE71" s="136"/>
      <c r="TEF71" s="136"/>
      <c r="TEG71" s="136"/>
      <c r="TEH71" s="136"/>
      <c r="TEI71" s="136"/>
      <c r="TEJ71" s="136"/>
      <c r="TEK71" s="136"/>
      <c r="TEL71" s="136"/>
      <c r="TEM71" s="136"/>
      <c r="TEN71" s="136"/>
      <c r="TEO71" s="136"/>
      <c r="TEP71" s="136"/>
      <c r="TEQ71" s="136"/>
      <c r="TER71" s="136"/>
      <c r="TES71" s="136"/>
      <c r="TET71" s="136"/>
      <c r="TEU71" s="136"/>
      <c r="TEV71" s="136"/>
      <c r="TEW71" s="136"/>
      <c r="TEX71" s="136"/>
      <c r="TEY71" s="136"/>
      <c r="TEZ71" s="136"/>
      <c r="TFA71" s="136"/>
      <c r="TFB71" s="136"/>
      <c r="TFC71" s="136"/>
      <c r="TFD71" s="136"/>
      <c r="TFE71" s="136"/>
      <c r="TFF71" s="136"/>
      <c r="TFG71" s="136"/>
      <c r="TFH71" s="136"/>
      <c r="TFI71" s="136"/>
      <c r="TFJ71" s="136"/>
      <c r="TFK71" s="136"/>
      <c r="TFL71" s="136"/>
      <c r="TFM71" s="136"/>
      <c r="TFN71" s="136"/>
      <c r="TFO71" s="136"/>
      <c r="TFP71" s="136"/>
      <c r="TFQ71" s="136"/>
      <c r="TFR71" s="136"/>
      <c r="TFS71" s="136"/>
      <c r="TFT71" s="136"/>
      <c r="TFU71" s="136"/>
      <c r="TFV71" s="136"/>
      <c r="TFW71" s="136"/>
      <c r="TFX71" s="136"/>
      <c r="TFY71" s="136"/>
      <c r="TFZ71" s="136"/>
      <c r="TGA71" s="136"/>
      <c r="TGB71" s="136"/>
      <c r="TGC71" s="136"/>
      <c r="TGD71" s="136"/>
      <c r="TGE71" s="136"/>
      <c r="TGF71" s="136"/>
      <c r="TGG71" s="136"/>
      <c r="TGH71" s="136"/>
      <c r="TGI71" s="136"/>
      <c r="TGJ71" s="136"/>
      <c r="TGK71" s="136"/>
      <c r="TGL71" s="136"/>
      <c r="TGM71" s="136"/>
      <c r="TGN71" s="136"/>
      <c r="TGO71" s="136"/>
      <c r="TGP71" s="136"/>
      <c r="TGQ71" s="136"/>
      <c r="TGR71" s="136"/>
      <c r="TGS71" s="136"/>
      <c r="TGT71" s="136"/>
      <c r="TGU71" s="136"/>
      <c r="TGV71" s="136"/>
      <c r="TGW71" s="136"/>
      <c r="TGX71" s="136"/>
      <c r="TGY71" s="136"/>
      <c r="TGZ71" s="136"/>
      <c r="THA71" s="136"/>
      <c r="THB71" s="136"/>
      <c r="THC71" s="136"/>
      <c r="THD71" s="136"/>
      <c r="THE71" s="136"/>
      <c r="THF71" s="136"/>
      <c r="THG71" s="136"/>
      <c r="THH71" s="136"/>
      <c r="THI71" s="136"/>
      <c r="THJ71" s="136"/>
      <c r="THK71" s="136"/>
      <c r="THL71" s="136"/>
      <c r="THM71" s="136"/>
      <c r="THN71" s="136"/>
      <c r="THO71" s="136"/>
      <c r="THP71" s="136"/>
      <c r="THQ71" s="136"/>
      <c r="THR71" s="136"/>
      <c r="THS71" s="136"/>
      <c r="THT71" s="136"/>
      <c r="THU71" s="136"/>
      <c r="THV71" s="136"/>
      <c r="THW71" s="136"/>
      <c r="THX71" s="136"/>
      <c r="THY71" s="136"/>
      <c r="THZ71" s="136"/>
      <c r="TIA71" s="136"/>
      <c r="TIB71" s="136"/>
      <c r="TIC71" s="136"/>
      <c r="TID71" s="136"/>
      <c r="TIE71" s="136"/>
      <c r="TIF71" s="136"/>
      <c r="TIG71" s="136"/>
      <c r="TIH71" s="136"/>
      <c r="TII71" s="136"/>
      <c r="TIJ71" s="136"/>
      <c r="TIK71" s="136"/>
      <c r="TIL71" s="136"/>
      <c r="TIM71" s="136"/>
      <c r="TIN71" s="136"/>
      <c r="TIO71" s="136"/>
      <c r="TIP71" s="136"/>
      <c r="TIQ71" s="136"/>
      <c r="TIR71" s="136"/>
      <c r="TIS71" s="136"/>
      <c r="TIT71" s="136"/>
      <c r="TIU71" s="136"/>
      <c r="TIV71" s="136"/>
      <c r="TIW71" s="136"/>
      <c r="TIX71" s="136"/>
      <c r="TIY71" s="136"/>
      <c r="TIZ71" s="136"/>
      <c r="TJA71" s="136"/>
      <c r="TJB71" s="136"/>
      <c r="TJC71" s="136"/>
      <c r="TJD71" s="136"/>
      <c r="TJE71" s="136"/>
      <c r="TJF71" s="136"/>
      <c r="TJG71" s="136"/>
      <c r="TJH71" s="136"/>
      <c r="TJI71" s="136"/>
      <c r="TJJ71" s="136"/>
      <c r="TJK71" s="136"/>
      <c r="TJL71" s="136"/>
      <c r="TJM71" s="136"/>
      <c r="TJN71" s="136"/>
      <c r="TJO71" s="136"/>
      <c r="TJP71" s="136"/>
      <c r="TJQ71" s="136"/>
      <c r="TJR71" s="136"/>
      <c r="TJS71" s="136"/>
      <c r="TJT71" s="136"/>
      <c r="TJU71" s="136"/>
      <c r="TJV71" s="136"/>
      <c r="TJW71" s="136"/>
      <c r="TJX71" s="136"/>
      <c r="TJY71" s="136"/>
      <c r="TJZ71" s="136"/>
      <c r="TKA71" s="136"/>
      <c r="TKB71" s="136"/>
      <c r="TKC71" s="136"/>
      <c r="TKD71" s="136"/>
      <c r="TKE71" s="136"/>
      <c r="TKF71" s="136"/>
      <c r="TKG71" s="136"/>
      <c r="TKH71" s="136"/>
      <c r="TKI71" s="136"/>
      <c r="TKJ71" s="136"/>
      <c r="TKK71" s="136"/>
      <c r="TKL71" s="136"/>
      <c r="TKM71" s="136"/>
      <c r="TKN71" s="136"/>
      <c r="TKO71" s="136"/>
      <c r="TKP71" s="136"/>
      <c r="TKQ71" s="136"/>
      <c r="TKR71" s="136"/>
      <c r="TKS71" s="136"/>
      <c r="TKT71" s="136"/>
      <c r="TKU71" s="136"/>
      <c r="TKV71" s="136"/>
      <c r="TKW71" s="136"/>
      <c r="TKX71" s="136"/>
      <c r="TKY71" s="136"/>
      <c r="TKZ71" s="136"/>
      <c r="TLA71" s="136"/>
      <c r="TLB71" s="136"/>
      <c r="TLC71" s="136"/>
      <c r="TLD71" s="136"/>
      <c r="TLE71" s="136"/>
      <c r="TLF71" s="136"/>
      <c r="TLG71" s="136"/>
      <c r="TLH71" s="136"/>
      <c r="TLI71" s="136"/>
      <c r="TLJ71" s="136"/>
      <c r="TLK71" s="136"/>
      <c r="TLL71" s="136"/>
      <c r="TLM71" s="136"/>
      <c r="TLN71" s="136"/>
      <c r="TLO71" s="136"/>
      <c r="TLP71" s="136"/>
      <c r="TLQ71" s="136"/>
      <c r="TLR71" s="136"/>
      <c r="TLS71" s="136"/>
      <c r="TLT71" s="136"/>
      <c r="TLU71" s="136"/>
      <c r="TLV71" s="136"/>
      <c r="TLW71" s="136"/>
      <c r="TLX71" s="136"/>
      <c r="TLY71" s="136"/>
      <c r="TLZ71" s="136"/>
      <c r="TMA71" s="136"/>
      <c r="TMB71" s="136"/>
      <c r="TMC71" s="136"/>
      <c r="TMD71" s="136"/>
      <c r="TME71" s="136"/>
      <c r="TMF71" s="136"/>
      <c r="TMG71" s="136"/>
      <c r="TMH71" s="136"/>
      <c r="TMI71" s="136"/>
      <c r="TMJ71" s="136"/>
      <c r="TMK71" s="136"/>
      <c r="TML71" s="136"/>
      <c r="TMM71" s="136"/>
      <c r="TMN71" s="136"/>
      <c r="TMO71" s="136"/>
      <c r="TMP71" s="136"/>
      <c r="TMQ71" s="136"/>
      <c r="TMR71" s="136"/>
      <c r="TMS71" s="136"/>
      <c r="TMT71" s="136"/>
      <c r="TMU71" s="136"/>
      <c r="TMV71" s="136"/>
      <c r="TMW71" s="136"/>
      <c r="TMX71" s="136"/>
      <c r="TMY71" s="136"/>
      <c r="TMZ71" s="136"/>
      <c r="TNA71" s="136"/>
      <c r="TNB71" s="136"/>
      <c r="TNC71" s="136"/>
      <c r="TND71" s="136"/>
      <c r="TNE71" s="136"/>
      <c r="TNF71" s="136"/>
      <c r="TNG71" s="136"/>
      <c r="TNH71" s="136"/>
      <c r="TNI71" s="136"/>
      <c r="TNJ71" s="136"/>
      <c r="TNK71" s="136"/>
      <c r="TNL71" s="136"/>
      <c r="TNM71" s="136"/>
      <c r="TNN71" s="136"/>
      <c r="TNO71" s="136"/>
      <c r="TNP71" s="136"/>
      <c r="TNQ71" s="136"/>
      <c r="TNR71" s="136"/>
      <c r="TNS71" s="136"/>
      <c r="TNT71" s="136"/>
      <c r="TNU71" s="136"/>
      <c r="TNV71" s="136"/>
      <c r="TNW71" s="136"/>
      <c r="TNX71" s="136"/>
      <c r="TNY71" s="136"/>
      <c r="TNZ71" s="136"/>
      <c r="TOA71" s="136"/>
      <c r="TOB71" s="136"/>
      <c r="TOC71" s="136"/>
      <c r="TOD71" s="136"/>
      <c r="TOE71" s="136"/>
      <c r="TOF71" s="136"/>
      <c r="TOG71" s="136"/>
      <c r="TOH71" s="136"/>
      <c r="TOI71" s="136"/>
      <c r="TOJ71" s="136"/>
      <c r="TOK71" s="136"/>
      <c r="TOL71" s="136"/>
      <c r="TOM71" s="136"/>
      <c r="TON71" s="136"/>
      <c r="TOO71" s="136"/>
      <c r="TOP71" s="136"/>
      <c r="TOQ71" s="136"/>
      <c r="TOR71" s="136"/>
      <c r="TOS71" s="136"/>
      <c r="TOT71" s="136"/>
      <c r="TOU71" s="136"/>
      <c r="TOV71" s="136"/>
      <c r="TOW71" s="136"/>
      <c r="TOX71" s="136"/>
      <c r="TOY71" s="136"/>
      <c r="TOZ71" s="136"/>
      <c r="TPA71" s="136"/>
      <c r="TPB71" s="136"/>
      <c r="TPC71" s="136"/>
      <c r="TPD71" s="136"/>
      <c r="TPE71" s="136"/>
      <c r="TPF71" s="136"/>
      <c r="TPG71" s="136"/>
      <c r="TPH71" s="136"/>
      <c r="TPI71" s="136"/>
      <c r="TPJ71" s="136"/>
      <c r="TPK71" s="136"/>
      <c r="TPL71" s="136"/>
      <c r="TPM71" s="136"/>
      <c r="TPN71" s="136"/>
      <c r="TPO71" s="136"/>
      <c r="TPP71" s="136"/>
      <c r="TPQ71" s="136"/>
      <c r="TPR71" s="136"/>
      <c r="TPS71" s="136"/>
      <c r="TPT71" s="136"/>
      <c r="TPU71" s="136"/>
      <c r="TPV71" s="136"/>
      <c r="TPW71" s="136"/>
      <c r="TPX71" s="136"/>
      <c r="TPY71" s="136"/>
      <c r="TPZ71" s="136"/>
      <c r="TQA71" s="136"/>
      <c r="TQB71" s="136"/>
      <c r="TQC71" s="136"/>
      <c r="TQD71" s="136"/>
      <c r="TQE71" s="136"/>
      <c r="TQF71" s="136"/>
      <c r="TQG71" s="136"/>
      <c r="TQH71" s="136"/>
      <c r="TQI71" s="136"/>
      <c r="TQJ71" s="136"/>
      <c r="TQK71" s="136"/>
      <c r="TQL71" s="136"/>
      <c r="TQM71" s="136"/>
      <c r="TQN71" s="136"/>
      <c r="TQO71" s="136"/>
      <c r="TQP71" s="136"/>
      <c r="TQQ71" s="136"/>
      <c r="TQR71" s="136"/>
      <c r="TQS71" s="136"/>
      <c r="TQT71" s="136"/>
      <c r="TQU71" s="136"/>
      <c r="TQV71" s="136"/>
      <c r="TQW71" s="136"/>
      <c r="TQX71" s="136"/>
      <c r="TQY71" s="136"/>
      <c r="TQZ71" s="136"/>
      <c r="TRA71" s="136"/>
      <c r="TRB71" s="136"/>
      <c r="TRC71" s="136"/>
      <c r="TRD71" s="136"/>
      <c r="TRE71" s="136"/>
      <c r="TRF71" s="136"/>
      <c r="TRG71" s="136"/>
      <c r="TRH71" s="136"/>
      <c r="TRI71" s="136"/>
      <c r="TRJ71" s="136"/>
      <c r="TRK71" s="136"/>
      <c r="TRL71" s="136"/>
      <c r="TRM71" s="136"/>
      <c r="TRN71" s="136"/>
      <c r="TRO71" s="136"/>
      <c r="TRP71" s="136"/>
      <c r="TRQ71" s="136"/>
      <c r="TRR71" s="136"/>
      <c r="TRS71" s="136"/>
      <c r="TRT71" s="136"/>
      <c r="TRU71" s="136"/>
      <c r="TRV71" s="136"/>
      <c r="TRW71" s="136"/>
      <c r="TRX71" s="136"/>
      <c r="TRY71" s="136"/>
      <c r="TRZ71" s="136"/>
      <c r="TSA71" s="136"/>
      <c r="TSB71" s="136"/>
      <c r="TSC71" s="136"/>
      <c r="TSD71" s="136"/>
      <c r="TSE71" s="136"/>
      <c r="TSF71" s="136"/>
      <c r="TSG71" s="136"/>
      <c r="TSH71" s="136"/>
      <c r="TSI71" s="136"/>
      <c r="TSJ71" s="136"/>
      <c r="TSK71" s="136"/>
      <c r="TSL71" s="136"/>
      <c r="TSM71" s="136"/>
      <c r="TSN71" s="136"/>
      <c r="TSO71" s="136"/>
      <c r="TSP71" s="136"/>
      <c r="TSQ71" s="136"/>
      <c r="TSR71" s="136"/>
      <c r="TSS71" s="136"/>
      <c r="TST71" s="136"/>
      <c r="TSU71" s="136"/>
      <c r="TSV71" s="136"/>
      <c r="TSW71" s="136"/>
      <c r="TSX71" s="136"/>
      <c r="TSY71" s="136"/>
      <c r="TSZ71" s="136"/>
      <c r="TTA71" s="136"/>
      <c r="TTB71" s="136"/>
      <c r="TTC71" s="136"/>
      <c r="TTD71" s="136"/>
      <c r="TTE71" s="136"/>
      <c r="TTF71" s="136"/>
      <c r="TTG71" s="136"/>
      <c r="TTH71" s="136"/>
      <c r="TTI71" s="136"/>
      <c r="TTJ71" s="136"/>
      <c r="TTK71" s="136"/>
      <c r="TTL71" s="136"/>
      <c r="TTM71" s="136"/>
      <c r="TTN71" s="136"/>
      <c r="TTO71" s="136"/>
      <c r="TTP71" s="136"/>
      <c r="TTQ71" s="136"/>
      <c r="TTR71" s="136"/>
      <c r="TTS71" s="136"/>
      <c r="TTT71" s="136"/>
      <c r="TTU71" s="136"/>
      <c r="TTV71" s="136"/>
      <c r="TTW71" s="136"/>
      <c r="TTX71" s="136"/>
      <c r="TTY71" s="136"/>
      <c r="TTZ71" s="136"/>
      <c r="TUA71" s="136"/>
      <c r="TUB71" s="136"/>
      <c r="TUC71" s="136"/>
      <c r="TUD71" s="136"/>
      <c r="TUE71" s="136"/>
      <c r="TUF71" s="136"/>
      <c r="TUG71" s="136"/>
      <c r="TUH71" s="136"/>
      <c r="TUI71" s="136"/>
      <c r="TUJ71" s="136"/>
      <c r="TUK71" s="136"/>
      <c r="TUL71" s="136"/>
      <c r="TUM71" s="136"/>
      <c r="TUN71" s="136"/>
      <c r="TUO71" s="136"/>
      <c r="TUP71" s="136"/>
      <c r="TUQ71" s="136"/>
      <c r="TUR71" s="136"/>
      <c r="TUS71" s="136"/>
      <c r="TUT71" s="136"/>
      <c r="TUU71" s="136"/>
      <c r="TUV71" s="136"/>
      <c r="TUW71" s="136"/>
      <c r="TUX71" s="136"/>
      <c r="TUY71" s="136"/>
      <c r="TUZ71" s="136"/>
      <c r="TVA71" s="136"/>
      <c r="TVB71" s="136"/>
      <c r="TVC71" s="136"/>
      <c r="TVD71" s="136"/>
      <c r="TVE71" s="136"/>
      <c r="TVF71" s="136"/>
      <c r="TVG71" s="136"/>
      <c r="TVH71" s="136"/>
      <c r="TVI71" s="136"/>
      <c r="TVJ71" s="136"/>
      <c r="TVK71" s="136"/>
      <c r="TVL71" s="136"/>
      <c r="TVM71" s="136"/>
      <c r="TVN71" s="136"/>
      <c r="TVO71" s="136"/>
      <c r="TVP71" s="136"/>
      <c r="TVQ71" s="136"/>
      <c r="TVR71" s="136"/>
      <c r="TVS71" s="136"/>
      <c r="TVT71" s="136"/>
      <c r="TVU71" s="136"/>
      <c r="TVV71" s="136"/>
      <c r="TVW71" s="136"/>
      <c r="TVX71" s="136"/>
      <c r="TVY71" s="136"/>
      <c r="TVZ71" s="136"/>
      <c r="TWA71" s="136"/>
      <c r="TWB71" s="136"/>
      <c r="TWC71" s="136"/>
      <c r="TWD71" s="136"/>
      <c r="TWE71" s="136"/>
      <c r="TWF71" s="136"/>
      <c r="TWG71" s="136"/>
      <c r="TWH71" s="136"/>
      <c r="TWI71" s="136"/>
      <c r="TWJ71" s="136"/>
      <c r="TWK71" s="136"/>
      <c r="TWL71" s="136"/>
      <c r="TWM71" s="136"/>
      <c r="TWN71" s="136"/>
      <c r="TWO71" s="136"/>
      <c r="TWP71" s="136"/>
      <c r="TWQ71" s="136"/>
      <c r="TWR71" s="136"/>
      <c r="TWS71" s="136"/>
      <c r="TWT71" s="136"/>
      <c r="TWU71" s="136"/>
      <c r="TWV71" s="136"/>
      <c r="TWW71" s="136"/>
      <c r="TWX71" s="136"/>
      <c r="TWY71" s="136"/>
      <c r="TWZ71" s="136"/>
      <c r="TXA71" s="136"/>
      <c r="TXB71" s="136"/>
      <c r="TXC71" s="136"/>
      <c r="TXD71" s="136"/>
      <c r="TXE71" s="136"/>
      <c r="TXF71" s="136"/>
      <c r="TXG71" s="136"/>
      <c r="TXH71" s="136"/>
      <c r="TXI71" s="136"/>
      <c r="TXJ71" s="136"/>
      <c r="TXK71" s="136"/>
      <c r="TXL71" s="136"/>
      <c r="TXM71" s="136"/>
      <c r="TXN71" s="136"/>
      <c r="TXO71" s="136"/>
      <c r="TXP71" s="136"/>
      <c r="TXQ71" s="136"/>
      <c r="TXR71" s="136"/>
      <c r="TXS71" s="136"/>
      <c r="TXT71" s="136"/>
      <c r="TXU71" s="136"/>
      <c r="TXV71" s="136"/>
      <c r="TXW71" s="136"/>
      <c r="TXX71" s="136"/>
      <c r="TXY71" s="136"/>
      <c r="TXZ71" s="136"/>
      <c r="TYA71" s="136"/>
      <c r="TYB71" s="136"/>
      <c r="TYC71" s="136"/>
      <c r="TYD71" s="136"/>
      <c r="TYE71" s="136"/>
      <c r="TYF71" s="136"/>
      <c r="TYG71" s="136"/>
      <c r="TYH71" s="136"/>
      <c r="TYI71" s="136"/>
      <c r="TYJ71" s="136"/>
      <c r="TYK71" s="136"/>
      <c r="TYL71" s="136"/>
      <c r="TYM71" s="136"/>
      <c r="TYN71" s="136"/>
      <c r="TYO71" s="136"/>
      <c r="TYP71" s="136"/>
      <c r="TYQ71" s="136"/>
      <c r="TYR71" s="136"/>
      <c r="TYS71" s="136"/>
      <c r="TYT71" s="136"/>
      <c r="TYU71" s="136"/>
      <c r="TYV71" s="136"/>
      <c r="TYW71" s="136"/>
      <c r="TYX71" s="136"/>
      <c r="TYY71" s="136"/>
      <c r="TYZ71" s="136"/>
      <c r="TZA71" s="136"/>
      <c r="TZB71" s="136"/>
      <c r="TZC71" s="136"/>
      <c r="TZD71" s="136"/>
      <c r="TZE71" s="136"/>
      <c r="TZF71" s="136"/>
      <c r="TZG71" s="136"/>
      <c r="TZH71" s="136"/>
      <c r="TZI71" s="136"/>
      <c r="TZJ71" s="136"/>
      <c r="TZK71" s="136"/>
      <c r="TZL71" s="136"/>
      <c r="TZM71" s="136"/>
      <c r="TZN71" s="136"/>
      <c r="TZO71" s="136"/>
      <c r="TZP71" s="136"/>
      <c r="TZQ71" s="136"/>
      <c r="TZR71" s="136"/>
      <c r="TZS71" s="136"/>
      <c r="TZT71" s="136"/>
      <c r="TZU71" s="136"/>
      <c r="TZV71" s="136"/>
      <c r="TZW71" s="136"/>
      <c r="TZX71" s="136"/>
      <c r="TZY71" s="136"/>
      <c r="TZZ71" s="136"/>
      <c r="UAA71" s="136"/>
      <c r="UAB71" s="136"/>
      <c r="UAC71" s="136"/>
      <c r="UAD71" s="136"/>
      <c r="UAE71" s="136"/>
      <c r="UAF71" s="136"/>
      <c r="UAG71" s="136"/>
      <c r="UAH71" s="136"/>
      <c r="UAI71" s="136"/>
      <c r="UAJ71" s="136"/>
      <c r="UAK71" s="136"/>
      <c r="UAL71" s="136"/>
      <c r="UAM71" s="136"/>
      <c r="UAN71" s="136"/>
      <c r="UAO71" s="136"/>
      <c r="UAP71" s="136"/>
      <c r="UAQ71" s="136"/>
      <c r="UAR71" s="136"/>
      <c r="UAS71" s="136"/>
      <c r="UAT71" s="136"/>
      <c r="UAU71" s="136"/>
      <c r="UAV71" s="136"/>
      <c r="UAW71" s="136"/>
      <c r="UAX71" s="136"/>
      <c r="UAY71" s="136"/>
      <c r="UAZ71" s="136"/>
      <c r="UBA71" s="136"/>
      <c r="UBB71" s="136"/>
      <c r="UBC71" s="136"/>
      <c r="UBD71" s="136"/>
      <c r="UBE71" s="136"/>
      <c r="UBF71" s="136"/>
      <c r="UBG71" s="136"/>
      <c r="UBH71" s="136"/>
      <c r="UBI71" s="136"/>
      <c r="UBJ71" s="136"/>
      <c r="UBK71" s="136"/>
      <c r="UBL71" s="136"/>
      <c r="UBM71" s="136"/>
      <c r="UBN71" s="136"/>
      <c r="UBO71" s="136"/>
      <c r="UBP71" s="136"/>
      <c r="UBQ71" s="136"/>
      <c r="UBR71" s="136"/>
      <c r="UBS71" s="136"/>
      <c r="UBT71" s="136"/>
      <c r="UBU71" s="136"/>
      <c r="UBV71" s="136"/>
      <c r="UBW71" s="136"/>
      <c r="UBX71" s="136"/>
      <c r="UBY71" s="136"/>
      <c r="UBZ71" s="136"/>
      <c r="UCA71" s="136"/>
      <c r="UCB71" s="136"/>
      <c r="UCC71" s="136"/>
      <c r="UCD71" s="136"/>
      <c r="UCE71" s="136"/>
      <c r="UCF71" s="136"/>
      <c r="UCG71" s="136"/>
      <c r="UCH71" s="136"/>
      <c r="UCI71" s="136"/>
      <c r="UCJ71" s="136"/>
      <c r="UCK71" s="136"/>
      <c r="UCL71" s="136"/>
      <c r="UCM71" s="136"/>
      <c r="UCN71" s="136"/>
      <c r="UCO71" s="136"/>
      <c r="UCP71" s="136"/>
      <c r="UCQ71" s="136"/>
      <c r="UCR71" s="136"/>
      <c r="UCS71" s="136"/>
      <c r="UCT71" s="136"/>
      <c r="UCU71" s="136"/>
      <c r="UCV71" s="136"/>
      <c r="UCW71" s="136"/>
      <c r="UCX71" s="136"/>
      <c r="UCY71" s="136"/>
      <c r="UCZ71" s="136"/>
      <c r="UDA71" s="136"/>
      <c r="UDB71" s="136"/>
      <c r="UDC71" s="136"/>
      <c r="UDD71" s="136"/>
      <c r="UDE71" s="136"/>
      <c r="UDF71" s="136"/>
      <c r="UDG71" s="136"/>
      <c r="UDH71" s="136"/>
      <c r="UDI71" s="136"/>
      <c r="UDJ71" s="136"/>
      <c r="UDK71" s="136"/>
      <c r="UDL71" s="136"/>
      <c r="UDM71" s="136"/>
      <c r="UDN71" s="136"/>
      <c r="UDO71" s="136"/>
      <c r="UDP71" s="136"/>
      <c r="UDQ71" s="136"/>
      <c r="UDR71" s="136"/>
      <c r="UDS71" s="136"/>
      <c r="UDT71" s="136"/>
      <c r="UDU71" s="136"/>
      <c r="UDV71" s="136"/>
      <c r="UDW71" s="136"/>
      <c r="UDX71" s="136"/>
      <c r="UDY71" s="136"/>
      <c r="UDZ71" s="136"/>
      <c r="UEA71" s="136"/>
      <c r="UEB71" s="136"/>
      <c r="UEC71" s="136"/>
      <c r="UED71" s="136"/>
      <c r="UEE71" s="136"/>
      <c r="UEF71" s="136"/>
      <c r="UEG71" s="136"/>
      <c r="UEH71" s="136"/>
      <c r="UEI71" s="136"/>
      <c r="UEJ71" s="136"/>
      <c r="UEK71" s="136"/>
      <c r="UEL71" s="136"/>
      <c r="UEM71" s="136"/>
      <c r="UEN71" s="136"/>
      <c r="UEO71" s="136"/>
      <c r="UEP71" s="136"/>
      <c r="UEQ71" s="136"/>
      <c r="UER71" s="136"/>
      <c r="UES71" s="136"/>
      <c r="UET71" s="136"/>
      <c r="UEU71" s="136"/>
      <c r="UEV71" s="136"/>
      <c r="UEW71" s="136"/>
      <c r="UEX71" s="136"/>
      <c r="UEY71" s="136"/>
      <c r="UEZ71" s="136"/>
      <c r="UFA71" s="136"/>
      <c r="UFB71" s="136"/>
      <c r="UFC71" s="136"/>
      <c r="UFD71" s="136"/>
      <c r="UFE71" s="136"/>
      <c r="UFF71" s="136"/>
      <c r="UFG71" s="136"/>
      <c r="UFH71" s="136"/>
      <c r="UFI71" s="136"/>
      <c r="UFJ71" s="136"/>
      <c r="UFK71" s="136"/>
      <c r="UFL71" s="136"/>
      <c r="UFM71" s="136"/>
      <c r="UFN71" s="136"/>
      <c r="UFO71" s="136"/>
      <c r="UFP71" s="136"/>
      <c r="UFQ71" s="136"/>
      <c r="UFR71" s="136"/>
      <c r="UFS71" s="136"/>
      <c r="UFT71" s="136"/>
      <c r="UFU71" s="136"/>
      <c r="UFV71" s="136"/>
      <c r="UFW71" s="136"/>
      <c r="UFX71" s="136"/>
      <c r="UFY71" s="136"/>
      <c r="UFZ71" s="136"/>
      <c r="UGA71" s="136"/>
      <c r="UGB71" s="136"/>
      <c r="UGC71" s="136"/>
      <c r="UGD71" s="136"/>
      <c r="UGE71" s="136"/>
      <c r="UGF71" s="136"/>
      <c r="UGG71" s="136"/>
      <c r="UGH71" s="136"/>
      <c r="UGI71" s="136"/>
      <c r="UGJ71" s="136"/>
      <c r="UGK71" s="136"/>
      <c r="UGL71" s="136"/>
      <c r="UGM71" s="136"/>
      <c r="UGN71" s="136"/>
      <c r="UGO71" s="136"/>
      <c r="UGP71" s="136"/>
      <c r="UGQ71" s="136"/>
      <c r="UGR71" s="136"/>
      <c r="UGS71" s="136"/>
      <c r="UGT71" s="136"/>
      <c r="UGU71" s="136"/>
      <c r="UGV71" s="136"/>
      <c r="UGW71" s="136"/>
      <c r="UGX71" s="136"/>
      <c r="UGY71" s="136"/>
      <c r="UGZ71" s="136"/>
      <c r="UHA71" s="136"/>
      <c r="UHB71" s="136"/>
      <c r="UHC71" s="136"/>
      <c r="UHD71" s="136"/>
      <c r="UHE71" s="136"/>
      <c r="UHF71" s="136"/>
      <c r="UHG71" s="136"/>
      <c r="UHH71" s="136"/>
      <c r="UHI71" s="136"/>
      <c r="UHJ71" s="136"/>
      <c r="UHK71" s="136"/>
      <c r="UHL71" s="136"/>
      <c r="UHM71" s="136"/>
      <c r="UHN71" s="136"/>
      <c r="UHO71" s="136"/>
      <c r="UHP71" s="136"/>
      <c r="UHQ71" s="136"/>
      <c r="UHR71" s="136"/>
      <c r="UHS71" s="136"/>
      <c r="UHT71" s="136"/>
      <c r="UHU71" s="136"/>
      <c r="UHV71" s="136"/>
      <c r="UHW71" s="136"/>
      <c r="UHX71" s="136"/>
      <c r="UHY71" s="136"/>
      <c r="UHZ71" s="136"/>
      <c r="UIA71" s="136"/>
      <c r="UIB71" s="136"/>
      <c r="UIC71" s="136"/>
      <c r="UID71" s="136"/>
      <c r="UIE71" s="136"/>
      <c r="UIF71" s="136"/>
      <c r="UIG71" s="136"/>
      <c r="UIH71" s="136"/>
      <c r="UII71" s="136"/>
      <c r="UIJ71" s="136"/>
      <c r="UIK71" s="136"/>
      <c r="UIL71" s="136"/>
      <c r="UIM71" s="136"/>
      <c r="UIN71" s="136"/>
      <c r="UIO71" s="136"/>
      <c r="UIP71" s="136"/>
      <c r="UIQ71" s="136"/>
      <c r="UIR71" s="136"/>
      <c r="UIS71" s="136"/>
      <c r="UIT71" s="136"/>
      <c r="UIU71" s="136"/>
      <c r="UIV71" s="136"/>
      <c r="UIW71" s="136"/>
      <c r="UIX71" s="136"/>
      <c r="UIY71" s="136"/>
      <c r="UIZ71" s="136"/>
      <c r="UJA71" s="136"/>
      <c r="UJB71" s="136"/>
      <c r="UJC71" s="136"/>
      <c r="UJD71" s="136"/>
      <c r="UJE71" s="136"/>
      <c r="UJF71" s="136"/>
      <c r="UJG71" s="136"/>
      <c r="UJH71" s="136"/>
      <c r="UJI71" s="136"/>
      <c r="UJJ71" s="136"/>
      <c r="UJK71" s="136"/>
      <c r="UJL71" s="136"/>
      <c r="UJM71" s="136"/>
      <c r="UJN71" s="136"/>
      <c r="UJO71" s="136"/>
      <c r="UJP71" s="136"/>
      <c r="UJQ71" s="136"/>
      <c r="UJR71" s="136"/>
      <c r="UJS71" s="136"/>
      <c r="UJT71" s="136"/>
      <c r="UJU71" s="136"/>
      <c r="UJV71" s="136"/>
      <c r="UJW71" s="136"/>
      <c r="UJX71" s="136"/>
      <c r="UJY71" s="136"/>
      <c r="UJZ71" s="136"/>
      <c r="UKA71" s="136"/>
      <c r="UKB71" s="136"/>
      <c r="UKC71" s="136"/>
      <c r="UKD71" s="136"/>
      <c r="UKE71" s="136"/>
      <c r="UKF71" s="136"/>
      <c r="UKG71" s="136"/>
      <c r="UKH71" s="136"/>
      <c r="UKI71" s="136"/>
      <c r="UKJ71" s="136"/>
      <c r="UKK71" s="136"/>
      <c r="UKL71" s="136"/>
      <c r="UKM71" s="136"/>
      <c r="UKN71" s="136"/>
      <c r="UKO71" s="136"/>
      <c r="UKP71" s="136"/>
      <c r="UKQ71" s="136"/>
      <c r="UKR71" s="136"/>
      <c r="UKS71" s="136"/>
      <c r="UKT71" s="136"/>
      <c r="UKU71" s="136"/>
      <c r="UKV71" s="136"/>
      <c r="UKW71" s="136"/>
      <c r="UKX71" s="136"/>
      <c r="UKY71" s="136"/>
      <c r="UKZ71" s="136"/>
      <c r="ULA71" s="136"/>
      <c r="ULB71" s="136"/>
      <c r="ULC71" s="136"/>
      <c r="ULD71" s="136"/>
      <c r="ULE71" s="136"/>
      <c r="ULF71" s="136"/>
      <c r="ULG71" s="136"/>
      <c r="ULH71" s="136"/>
      <c r="ULI71" s="136"/>
      <c r="ULJ71" s="136"/>
      <c r="ULK71" s="136"/>
      <c r="ULL71" s="136"/>
      <c r="ULM71" s="136"/>
      <c r="ULN71" s="136"/>
      <c r="ULO71" s="136"/>
      <c r="ULP71" s="136"/>
      <c r="ULQ71" s="136"/>
      <c r="ULR71" s="136"/>
      <c r="ULS71" s="136"/>
      <c r="ULT71" s="136"/>
      <c r="ULU71" s="136"/>
      <c r="ULV71" s="136"/>
      <c r="ULW71" s="136"/>
      <c r="ULX71" s="136"/>
      <c r="ULY71" s="136"/>
      <c r="ULZ71" s="136"/>
      <c r="UMA71" s="136"/>
      <c r="UMB71" s="136"/>
      <c r="UMC71" s="136"/>
      <c r="UMD71" s="136"/>
      <c r="UME71" s="136"/>
      <c r="UMF71" s="136"/>
      <c r="UMG71" s="136"/>
      <c r="UMH71" s="136"/>
      <c r="UMI71" s="136"/>
      <c r="UMJ71" s="136"/>
      <c r="UMK71" s="136"/>
      <c r="UML71" s="136"/>
      <c r="UMM71" s="136"/>
      <c r="UMN71" s="136"/>
      <c r="UMO71" s="136"/>
      <c r="UMP71" s="136"/>
      <c r="UMQ71" s="136"/>
      <c r="UMR71" s="136"/>
      <c r="UMS71" s="136"/>
      <c r="UMT71" s="136"/>
      <c r="UMU71" s="136"/>
      <c r="UMV71" s="136"/>
      <c r="UMW71" s="136"/>
      <c r="UMX71" s="136"/>
      <c r="UMY71" s="136"/>
      <c r="UMZ71" s="136"/>
      <c r="UNA71" s="136"/>
      <c r="UNB71" s="136"/>
      <c r="UNC71" s="136"/>
      <c r="UND71" s="136"/>
      <c r="UNE71" s="136"/>
      <c r="UNF71" s="136"/>
      <c r="UNG71" s="136"/>
      <c r="UNH71" s="136"/>
      <c r="UNI71" s="136"/>
      <c r="UNJ71" s="136"/>
      <c r="UNK71" s="136"/>
      <c r="UNL71" s="136"/>
      <c r="UNM71" s="136"/>
      <c r="UNN71" s="136"/>
      <c r="UNO71" s="136"/>
      <c r="UNP71" s="136"/>
      <c r="UNQ71" s="136"/>
      <c r="UNR71" s="136"/>
      <c r="UNS71" s="136"/>
      <c r="UNT71" s="136"/>
      <c r="UNU71" s="136"/>
      <c r="UNV71" s="136"/>
      <c r="UNW71" s="136"/>
      <c r="UNX71" s="136"/>
      <c r="UNY71" s="136"/>
      <c r="UNZ71" s="136"/>
      <c r="UOA71" s="136"/>
      <c r="UOB71" s="136"/>
      <c r="UOC71" s="136"/>
      <c r="UOD71" s="136"/>
      <c r="UOE71" s="136"/>
      <c r="UOF71" s="136"/>
      <c r="UOG71" s="136"/>
      <c r="UOH71" s="136"/>
      <c r="UOI71" s="136"/>
      <c r="UOJ71" s="136"/>
      <c r="UOK71" s="136"/>
      <c r="UOL71" s="136"/>
      <c r="UOM71" s="136"/>
      <c r="UON71" s="136"/>
      <c r="UOO71" s="136"/>
      <c r="UOP71" s="136"/>
      <c r="UOQ71" s="136"/>
      <c r="UOR71" s="136"/>
      <c r="UOS71" s="136"/>
      <c r="UOT71" s="136"/>
      <c r="UOU71" s="136"/>
      <c r="UOV71" s="136"/>
      <c r="UOW71" s="136"/>
      <c r="UOX71" s="136"/>
      <c r="UOY71" s="136"/>
      <c r="UOZ71" s="136"/>
      <c r="UPA71" s="136"/>
      <c r="UPB71" s="136"/>
      <c r="UPC71" s="136"/>
      <c r="UPD71" s="136"/>
      <c r="UPE71" s="136"/>
      <c r="UPF71" s="136"/>
      <c r="UPG71" s="136"/>
      <c r="UPH71" s="136"/>
      <c r="UPI71" s="136"/>
      <c r="UPJ71" s="136"/>
      <c r="UPK71" s="136"/>
      <c r="UPL71" s="136"/>
      <c r="UPM71" s="136"/>
      <c r="UPN71" s="136"/>
      <c r="UPO71" s="136"/>
      <c r="UPP71" s="136"/>
      <c r="UPQ71" s="136"/>
      <c r="UPR71" s="136"/>
      <c r="UPS71" s="136"/>
      <c r="UPT71" s="136"/>
      <c r="UPU71" s="136"/>
      <c r="UPV71" s="136"/>
      <c r="UPW71" s="136"/>
      <c r="UPX71" s="136"/>
      <c r="UPY71" s="136"/>
      <c r="UPZ71" s="136"/>
      <c r="UQA71" s="136"/>
      <c r="UQB71" s="136"/>
      <c r="UQC71" s="136"/>
      <c r="UQD71" s="136"/>
      <c r="UQE71" s="136"/>
      <c r="UQF71" s="136"/>
      <c r="UQG71" s="136"/>
      <c r="UQH71" s="136"/>
      <c r="UQI71" s="136"/>
      <c r="UQJ71" s="136"/>
      <c r="UQK71" s="136"/>
      <c r="UQL71" s="136"/>
      <c r="UQM71" s="136"/>
      <c r="UQN71" s="136"/>
      <c r="UQO71" s="136"/>
      <c r="UQP71" s="136"/>
      <c r="UQQ71" s="136"/>
      <c r="UQR71" s="136"/>
      <c r="UQS71" s="136"/>
      <c r="UQT71" s="136"/>
      <c r="UQU71" s="136"/>
      <c r="UQV71" s="136"/>
      <c r="UQW71" s="136"/>
      <c r="UQX71" s="136"/>
      <c r="UQY71" s="136"/>
      <c r="UQZ71" s="136"/>
      <c r="URA71" s="136"/>
      <c r="URB71" s="136"/>
      <c r="URC71" s="136"/>
      <c r="URD71" s="136"/>
      <c r="URE71" s="136"/>
      <c r="URF71" s="136"/>
      <c r="URG71" s="136"/>
      <c r="URH71" s="136"/>
      <c r="URI71" s="136"/>
      <c r="URJ71" s="136"/>
      <c r="URK71" s="136"/>
      <c r="URL71" s="136"/>
      <c r="URM71" s="136"/>
      <c r="URN71" s="136"/>
      <c r="URO71" s="136"/>
      <c r="URP71" s="136"/>
      <c r="URQ71" s="136"/>
      <c r="URR71" s="136"/>
      <c r="URS71" s="136"/>
      <c r="URT71" s="136"/>
      <c r="URU71" s="136"/>
      <c r="URV71" s="136"/>
      <c r="URW71" s="136"/>
      <c r="URX71" s="136"/>
      <c r="URY71" s="136"/>
      <c r="URZ71" s="136"/>
      <c r="USA71" s="136"/>
      <c r="USB71" s="136"/>
      <c r="USC71" s="136"/>
      <c r="USD71" s="136"/>
      <c r="USE71" s="136"/>
      <c r="USF71" s="136"/>
      <c r="USG71" s="136"/>
      <c r="USH71" s="136"/>
      <c r="USI71" s="136"/>
      <c r="USJ71" s="136"/>
      <c r="USK71" s="136"/>
      <c r="USL71" s="136"/>
      <c r="USM71" s="136"/>
      <c r="USN71" s="136"/>
      <c r="USO71" s="136"/>
      <c r="USP71" s="136"/>
      <c r="USQ71" s="136"/>
      <c r="USR71" s="136"/>
      <c r="USS71" s="136"/>
      <c r="UST71" s="136"/>
      <c r="USU71" s="136"/>
      <c r="USV71" s="136"/>
      <c r="USW71" s="136"/>
      <c r="USX71" s="136"/>
      <c r="USY71" s="136"/>
      <c r="USZ71" s="136"/>
      <c r="UTA71" s="136"/>
      <c r="UTB71" s="136"/>
      <c r="UTC71" s="136"/>
      <c r="UTD71" s="136"/>
      <c r="UTE71" s="136"/>
      <c r="UTF71" s="136"/>
      <c r="UTG71" s="136"/>
      <c r="UTH71" s="136"/>
      <c r="UTI71" s="136"/>
      <c r="UTJ71" s="136"/>
      <c r="UTK71" s="136"/>
      <c r="UTL71" s="136"/>
      <c r="UTM71" s="136"/>
      <c r="UTN71" s="136"/>
      <c r="UTO71" s="136"/>
      <c r="UTP71" s="136"/>
      <c r="UTQ71" s="136"/>
      <c r="UTR71" s="136"/>
      <c r="UTS71" s="136"/>
      <c r="UTT71" s="136"/>
      <c r="UTU71" s="136"/>
      <c r="UTV71" s="136"/>
      <c r="UTW71" s="136"/>
      <c r="UTX71" s="136"/>
      <c r="UTY71" s="136"/>
      <c r="UTZ71" s="136"/>
      <c r="UUA71" s="136"/>
      <c r="UUB71" s="136"/>
      <c r="UUC71" s="136"/>
      <c r="UUD71" s="136"/>
      <c r="UUE71" s="136"/>
      <c r="UUF71" s="136"/>
      <c r="UUG71" s="136"/>
      <c r="UUH71" s="136"/>
      <c r="UUI71" s="136"/>
      <c r="UUJ71" s="136"/>
      <c r="UUK71" s="136"/>
      <c r="UUL71" s="136"/>
      <c r="UUM71" s="136"/>
      <c r="UUN71" s="136"/>
      <c r="UUO71" s="136"/>
      <c r="UUP71" s="136"/>
      <c r="UUQ71" s="136"/>
      <c r="UUR71" s="136"/>
      <c r="UUS71" s="136"/>
      <c r="UUT71" s="136"/>
      <c r="UUU71" s="136"/>
      <c r="UUV71" s="136"/>
      <c r="UUW71" s="136"/>
      <c r="UUX71" s="136"/>
      <c r="UUY71" s="136"/>
      <c r="UUZ71" s="136"/>
      <c r="UVA71" s="136"/>
      <c r="UVB71" s="136"/>
      <c r="UVC71" s="136"/>
      <c r="UVD71" s="136"/>
      <c r="UVE71" s="136"/>
      <c r="UVF71" s="136"/>
      <c r="UVG71" s="136"/>
      <c r="UVH71" s="136"/>
      <c r="UVI71" s="136"/>
      <c r="UVJ71" s="136"/>
      <c r="UVK71" s="136"/>
      <c r="UVL71" s="136"/>
      <c r="UVM71" s="136"/>
      <c r="UVN71" s="136"/>
      <c r="UVO71" s="136"/>
      <c r="UVP71" s="136"/>
      <c r="UVQ71" s="136"/>
      <c r="UVR71" s="136"/>
      <c r="UVS71" s="136"/>
      <c r="UVT71" s="136"/>
      <c r="UVU71" s="136"/>
      <c r="UVV71" s="136"/>
      <c r="UVW71" s="136"/>
      <c r="UVX71" s="136"/>
      <c r="UVY71" s="136"/>
      <c r="UVZ71" s="136"/>
      <c r="UWA71" s="136"/>
      <c r="UWB71" s="136"/>
      <c r="UWC71" s="136"/>
      <c r="UWD71" s="136"/>
      <c r="UWE71" s="136"/>
      <c r="UWF71" s="136"/>
      <c r="UWG71" s="136"/>
      <c r="UWH71" s="136"/>
      <c r="UWI71" s="136"/>
      <c r="UWJ71" s="136"/>
      <c r="UWK71" s="136"/>
      <c r="UWL71" s="136"/>
      <c r="UWM71" s="136"/>
      <c r="UWN71" s="136"/>
      <c r="UWO71" s="136"/>
      <c r="UWP71" s="136"/>
      <c r="UWQ71" s="136"/>
      <c r="UWR71" s="136"/>
      <c r="UWS71" s="136"/>
      <c r="UWT71" s="136"/>
      <c r="UWU71" s="136"/>
      <c r="UWV71" s="136"/>
      <c r="UWW71" s="136"/>
      <c r="UWX71" s="136"/>
      <c r="UWY71" s="136"/>
      <c r="UWZ71" s="136"/>
      <c r="UXA71" s="136"/>
      <c r="UXB71" s="136"/>
      <c r="UXC71" s="136"/>
      <c r="UXD71" s="136"/>
      <c r="UXE71" s="136"/>
      <c r="UXF71" s="136"/>
      <c r="UXG71" s="136"/>
      <c r="UXH71" s="136"/>
      <c r="UXI71" s="136"/>
      <c r="UXJ71" s="136"/>
      <c r="UXK71" s="136"/>
      <c r="UXL71" s="136"/>
      <c r="UXM71" s="136"/>
      <c r="UXN71" s="136"/>
      <c r="UXO71" s="136"/>
      <c r="UXP71" s="136"/>
      <c r="UXQ71" s="136"/>
      <c r="UXR71" s="136"/>
      <c r="UXS71" s="136"/>
      <c r="UXT71" s="136"/>
      <c r="UXU71" s="136"/>
      <c r="UXV71" s="136"/>
      <c r="UXW71" s="136"/>
      <c r="UXX71" s="136"/>
      <c r="UXY71" s="136"/>
      <c r="UXZ71" s="136"/>
      <c r="UYA71" s="136"/>
      <c r="UYB71" s="136"/>
      <c r="UYC71" s="136"/>
      <c r="UYD71" s="136"/>
      <c r="UYE71" s="136"/>
      <c r="UYF71" s="136"/>
      <c r="UYG71" s="136"/>
      <c r="UYH71" s="136"/>
      <c r="UYI71" s="136"/>
      <c r="UYJ71" s="136"/>
      <c r="UYK71" s="136"/>
      <c r="UYL71" s="136"/>
      <c r="UYM71" s="136"/>
      <c r="UYN71" s="136"/>
      <c r="UYO71" s="136"/>
      <c r="UYP71" s="136"/>
      <c r="UYQ71" s="136"/>
      <c r="UYR71" s="136"/>
      <c r="UYS71" s="136"/>
      <c r="UYT71" s="136"/>
      <c r="UYU71" s="136"/>
      <c r="UYV71" s="136"/>
      <c r="UYW71" s="136"/>
      <c r="UYX71" s="136"/>
      <c r="UYY71" s="136"/>
      <c r="UYZ71" s="136"/>
      <c r="UZA71" s="136"/>
      <c r="UZB71" s="136"/>
      <c r="UZC71" s="136"/>
      <c r="UZD71" s="136"/>
      <c r="UZE71" s="136"/>
      <c r="UZF71" s="136"/>
      <c r="UZG71" s="136"/>
      <c r="UZH71" s="136"/>
      <c r="UZI71" s="136"/>
      <c r="UZJ71" s="136"/>
      <c r="UZK71" s="136"/>
      <c r="UZL71" s="136"/>
      <c r="UZM71" s="136"/>
      <c r="UZN71" s="136"/>
      <c r="UZO71" s="136"/>
      <c r="UZP71" s="136"/>
      <c r="UZQ71" s="136"/>
      <c r="UZR71" s="136"/>
      <c r="UZS71" s="136"/>
      <c r="UZT71" s="136"/>
      <c r="UZU71" s="136"/>
      <c r="UZV71" s="136"/>
      <c r="UZW71" s="136"/>
      <c r="UZX71" s="136"/>
      <c r="UZY71" s="136"/>
      <c r="UZZ71" s="136"/>
      <c r="VAA71" s="136"/>
      <c r="VAB71" s="136"/>
      <c r="VAC71" s="136"/>
      <c r="VAD71" s="136"/>
      <c r="VAE71" s="136"/>
      <c r="VAF71" s="136"/>
      <c r="VAG71" s="136"/>
      <c r="VAH71" s="136"/>
      <c r="VAI71" s="136"/>
      <c r="VAJ71" s="136"/>
      <c r="VAK71" s="136"/>
      <c r="VAL71" s="136"/>
      <c r="VAM71" s="136"/>
      <c r="VAN71" s="136"/>
      <c r="VAO71" s="136"/>
      <c r="VAP71" s="136"/>
      <c r="VAQ71" s="136"/>
      <c r="VAR71" s="136"/>
      <c r="VAS71" s="136"/>
      <c r="VAT71" s="136"/>
      <c r="VAU71" s="136"/>
      <c r="VAV71" s="136"/>
      <c r="VAW71" s="136"/>
      <c r="VAX71" s="136"/>
      <c r="VAY71" s="136"/>
      <c r="VAZ71" s="136"/>
      <c r="VBA71" s="136"/>
      <c r="VBB71" s="136"/>
      <c r="VBC71" s="136"/>
      <c r="VBD71" s="136"/>
      <c r="VBE71" s="136"/>
      <c r="VBF71" s="136"/>
      <c r="VBG71" s="136"/>
      <c r="VBH71" s="136"/>
      <c r="VBI71" s="136"/>
      <c r="VBJ71" s="136"/>
      <c r="VBK71" s="136"/>
      <c r="VBL71" s="136"/>
      <c r="VBM71" s="136"/>
      <c r="VBN71" s="136"/>
      <c r="VBO71" s="136"/>
      <c r="VBP71" s="136"/>
      <c r="VBQ71" s="136"/>
      <c r="VBR71" s="136"/>
      <c r="VBS71" s="136"/>
      <c r="VBT71" s="136"/>
      <c r="VBU71" s="136"/>
      <c r="VBV71" s="136"/>
      <c r="VBW71" s="136"/>
      <c r="VBX71" s="136"/>
      <c r="VBY71" s="136"/>
      <c r="VBZ71" s="136"/>
      <c r="VCA71" s="136"/>
      <c r="VCB71" s="136"/>
      <c r="VCC71" s="136"/>
      <c r="VCD71" s="136"/>
      <c r="VCE71" s="136"/>
      <c r="VCF71" s="136"/>
      <c r="VCG71" s="136"/>
      <c r="VCH71" s="136"/>
      <c r="VCI71" s="136"/>
      <c r="VCJ71" s="136"/>
      <c r="VCK71" s="136"/>
      <c r="VCL71" s="136"/>
      <c r="VCM71" s="136"/>
      <c r="VCN71" s="136"/>
      <c r="VCO71" s="136"/>
      <c r="VCP71" s="136"/>
      <c r="VCQ71" s="136"/>
      <c r="VCR71" s="136"/>
      <c r="VCS71" s="136"/>
      <c r="VCT71" s="136"/>
      <c r="VCU71" s="136"/>
      <c r="VCV71" s="136"/>
      <c r="VCW71" s="136"/>
      <c r="VCX71" s="136"/>
      <c r="VCY71" s="136"/>
      <c r="VCZ71" s="136"/>
      <c r="VDA71" s="136"/>
      <c r="VDB71" s="136"/>
      <c r="VDC71" s="136"/>
      <c r="VDD71" s="136"/>
      <c r="VDE71" s="136"/>
      <c r="VDF71" s="136"/>
      <c r="VDG71" s="136"/>
      <c r="VDH71" s="136"/>
      <c r="VDI71" s="136"/>
      <c r="VDJ71" s="136"/>
      <c r="VDK71" s="136"/>
      <c r="VDL71" s="136"/>
      <c r="VDM71" s="136"/>
      <c r="VDN71" s="136"/>
      <c r="VDO71" s="136"/>
      <c r="VDP71" s="136"/>
      <c r="VDQ71" s="136"/>
      <c r="VDR71" s="136"/>
      <c r="VDS71" s="136"/>
      <c r="VDT71" s="136"/>
      <c r="VDU71" s="136"/>
      <c r="VDV71" s="136"/>
      <c r="VDW71" s="136"/>
      <c r="VDX71" s="136"/>
      <c r="VDY71" s="136"/>
      <c r="VDZ71" s="136"/>
      <c r="VEA71" s="136"/>
      <c r="VEB71" s="136"/>
      <c r="VEC71" s="136"/>
      <c r="VED71" s="136"/>
      <c r="VEE71" s="136"/>
      <c r="VEF71" s="136"/>
      <c r="VEG71" s="136"/>
      <c r="VEH71" s="136"/>
      <c r="VEI71" s="136"/>
      <c r="VEJ71" s="136"/>
      <c r="VEK71" s="136"/>
      <c r="VEL71" s="136"/>
      <c r="VEM71" s="136"/>
      <c r="VEN71" s="136"/>
      <c r="VEO71" s="136"/>
      <c r="VEP71" s="136"/>
      <c r="VEQ71" s="136"/>
      <c r="VER71" s="136"/>
      <c r="VES71" s="136"/>
      <c r="VET71" s="136"/>
      <c r="VEU71" s="136"/>
      <c r="VEV71" s="136"/>
      <c r="VEW71" s="136"/>
      <c r="VEX71" s="136"/>
      <c r="VEY71" s="136"/>
      <c r="VEZ71" s="136"/>
      <c r="VFA71" s="136"/>
      <c r="VFB71" s="136"/>
      <c r="VFC71" s="136"/>
      <c r="VFD71" s="136"/>
      <c r="VFE71" s="136"/>
      <c r="VFF71" s="136"/>
      <c r="VFG71" s="136"/>
      <c r="VFH71" s="136"/>
      <c r="VFI71" s="136"/>
      <c r="VFJ71" s="136"/>
      <c r="VFK71" s="136"/>
      <c r="VFL71" s="136"/>
      <c r="VFM71" s="136"/>
      <c r="VFN71" s="136"/>
      <c r="VFO71" s="136"/>
      <c r="VFP71" s="136"/>
      <c r="VFQ71" s="136"/>
      <c r="VFR71" s="136"/>
      <c r="VFS71" s="136"/>
      <c r="VFT71" s="136"/>
      <c r="VFU71" s="136"/>
      <c r="VFV71" s="136"/>
      <c r="VFW71" s="136"/>
      <c r="VFX71" s="136"/>
      <c r="VFY71" s="136"/>
      <c r="VFZ71" s="136"/>
      <c r="VGA71" s="136"/>
      <c r="VGB71" s="136"/>
      <c r="VGC71" s="136"/>
      <c r="VGD71" s="136"/>
      <c r="VGE71" s="136"/>
      <c r="VGF71" s="136"/>
      <c r="VGG71" s="136"/>
      <c r="VGH71" s="136"/>
      <c r="VGI71" s="136"/>
      <c r="VGJ71" s="136"/>
      <c r="VGK71" s="136"/>
      <c r="VGL71" s="136"/>
      <c r="VGM71" s="136"/>
      <c r="VGN71" s="136"/>
      <c r="VGO71" s="136"/>
      <c r="VGP71" s="136"/>
      <c r="VGQ71" s="136"/>
      <c r="VGR71" s="136"/>
      <c r="VGS71" s="136"/>
      <c r="VGT71" s="136"/>
      <c r="VGU71" s="136"/>
      <c r="VGV71" s="136"/>
      <c r="VGW71" s="136"/>
      <c r="VGX71" s="136"/>
      <c r="VGY71" s="136"/>
      <c r="VGZ71" s="136"/>
      <c r="VHA71" s="136"/>
      <c r="VHB71" s="136"/>
      <c r="VHC71" s="136"/>
      <c r="VHD71" s="136"/>
      <c r="VHE71" s="136"/>
      <c r="VHF71" s="136"/>
      <c r="VHG71" s="136"/>
      <c r="VHH71" s="136"/>
      <c r="VHI71" s="136"/>
      <c r="VHJ71" s="136"/>
      <c r="VHK71" s="136"/>
      <c r="VHL71" s="136"/>
      <c r="VHM71" s="136"/>
      <c r="VHN71" s="136"/>
      <c r="VHO71" s="136"/>
      <c r="VHP71" s="136"/>
      <c r="VHQ71" s="136"/>
      <c r="VHR71" s="136"/>
      <c r="VHS71" s="136"/>
      <c r="VHT71" s="136"/>
      <c r="VHU71" s="136"/>
      <c r="VHV71" s="136"/>
      <c r="VHW71" s="136"/>
      <c r="VHX71" s="136"/>
      <c r="VHY71" s="136"/>
      <c r="VHZ71" s="136"/>
      <c r="VIA71" s="136"/>
      <c r="VIB71" s="136"/>
      <c r="VIC71" s="136"/>
      <c r="VID71" s="136"/>
      <c r="VIE71" s="136"/>
      <c r="VIF71" s="136"/>
      <c r="VIG71" s="136"/>
      <c r="VIH71" s="136"/>
      <c r="VII71" s="136"/>
      <c r="VIJ71" s="136"/>
      <c r="VIK71" s="136"/>
      <c r="VIL71" s="136"/>
      <c r="VIM71" s="136"/>
      <c r="VIN71" s="136"/>
      <c r="VIO71" s="136"/>
      <c r="VIP71" s="136"/>
      <c r="VIQ71" s="136"/>
      <c r="VIR71" s="136"/>
      <c r="VIS71" s="136"/>
      <c r="VIT71" s="136"/>
      <c r="VIU71" s="136"/>
      <c r="VIV71" s="136"/>
      <c r="VIW71" s="136"/>
      <c r="VIX71" s="136"/>
      <c r="VIY71" s="136"/>
      <c r="VIZ71" s="136"/>
      <c r="VJA71" s="136"/>
      <c r="VJB71" s="136"/>
      <c r="VJC71" s="136"/>
      <c r="VJD71" s="136"/>
      <c r="VJE71" s="136"/>
      <c r="VJF71" s="136"/>
      <c r="VJG71" s="136"/>
      <c r="VJH71" s="136"/>
      <c r="VJI71" s="136"/>
      <c r="VJJ71" s="136"/>
      <c r="VJK71" s="136"/>
      <c r="VJL71" s="136"/>
      <c r="VJM71" s="136"/>
      <c r="VJN71" s="136"/>
      <c r="VJO71" s="136"/>
      <c r="VJP71" s="136"/>
      <c r="VJQ71" s="136"/>
      <c r="VJR71" s="136"/>
      <c r="VJS71" s="136"/>
      <c r="VJT71" s="136"/>
      <c r="VJU71" s="136"/>
      <c r="VJV71" s="136"/>
      <c r="VJW71" s="136"/>
      <c r="VJX71" s="136"/>
      <c r="VJY71" s="136"/>
      <c r="VJZ71" s="136"/>
      <c r="VKA71" s="136"/>
      <c r="VKB71" s="136"/>
      <c r="VKC71" s="136"/>
      <c r="VKD71" s="136"/>
      <c r="VKE71" s="136"/>
      <c r="VKF71" s="136"/>
      <c r="VKG71" s="136"/>
      <c r="VKH71" s="136"/>
      <c r="VKI71" s="136"/>
      <c r="VKJ71" s="136"/>
      <c r="VKK71" s="136"/>
      <c r="VKL71" s="136"/>
      <c r="VKM71" s="136"/>
      <c r="VKN71" s="136"/>
      <c r="VKO71" s="136"/>
      <c r="VKP71" s="136"/>
      <c r="VKQ71" s="136"/>
      <c r="VKR71" s="136"/>
      <c r="VKS71" s="136"/>
      <c r="VKT71" s="136"/>
      <c r="VKU71" s="136"/>
      <c r="VKV71" s="136"/>
      <c r="VKW71" s="136"/>
      <c r="VKX71" s="136"/>
      <c r="VKY71" s="136"/>
      <c r="VKZ71" s="136"/>
      <c r="VLA71" s="136"/>
      <c r="VLB71" s="136"/>
      <c r="VLC71" s="136"/>
      <c r="VLD71" s="136"/>
      <c r="VLE71" s="136"/>
      <c r="VLF71" s="136"/>
      <c r="VLG71" s="136"/>
      <c r="VLH71" s="136"/>
      <c r="VLI71" s="136"/>
      <c r="VLJ71" s="136"/>
      <c r="VLK71" s="136"/>
      <c r="VLL71" s="136"/>
      <c r="VLM71" s="136"/>
      <c r="VLN71" s="136"/>
      <c r="VLO71" s="136"/>
      <c r="VLP71" s="136"/>
      <c r="VLQ71" s="136"/>
      <c r="VLR71" s="136"/>
      <c r="VLS71" s="136"/>
      <c r="VLT71" s="136"/>
      <c r="VLU71" s="136"/>
      <c r="VLV71" s="136"/>
      <c r="VLW71" s="136"/>
      <c r="VLX71" s="136"/>
      <c r="VLY71" s="136"/>
      <c r="VLZ71" s="136"/>
      <c r="VMA71" s="136"/>
      <c r="VMB71" s="136"/>
      <c r="VMC71" s="136"/>
      <c r="VMD71" s="136"/>
      <c r="VME71" s="136"/>
      <c r="VMF71" s="136"/>
      <c r="VMG71" s="136"/>
      <c r="VMH71" s="136"/>
      <c r="VMI71" s="136"/>
      <c r="VMJ71" s="136"/>
      <c r="VMK71" s="136"/>
      <c r="VML71" s="136"/>
      <c r="VMM71" s="136"/>
      <c r="VMN71" s="136"/>
      <c r="VMO71" s="136"/>
      <c r="VMP71" s="136"/>
      <c r="VMQ71" s="136"/>
      <c r="VMR71" s="136"/>
      <c r="VMS71" s="136"/>
      <c r="VMT71" s="136"/>
      <c r="VMU71" s="136"/>
      <c r="VMV71" s="136"/>
      <c r="VMW71" s="136"/>
      <c r="VMX71" s="136"/>
      <c r="VMY71" s="136"/>
      <c r="VMZ71" s="136"/>
      <c r="VNA71" s="136"/>
      <c r="VNB71" s="136"/>
      <c r="VNC71" s="136"/>
      <c r="VND71" s="136"/>
      <c r="VNE71" s="136"/>
      <c r="VNF71" s="136"/>
      <c r="VNG71" s="136"/>
      <c r="VNH71" s="136"/>
      <c r="VNI71" s="136"/>
      <c r="VNJ71" s="136"/>
      <c r="VNK71" s="136"/>
      <c r="VNL71" s="136"/>
      <c r="VNM71" s="136"/>
      <c r="VNN71" s="136"/>
      <c r="VNO71" s="136"/>
      <c r="VNP71" s="136"/>
      <c r="VNQ71" s="136"/>
      <c r="VNR71" s="136"/>
      <c r="VNS71" s="136"/>
      <c r="VNT71" s="136"/>
      <c r="VNU71" s="136"/>
      <c r="VNV71" s="136"/>
      <c r="VNW71" s="136"/>
      <c r="VNX71" s="136"/>
      <c r="VNY71" s="136"/>
      <c r="VNZ71" s="136"/>
      <c r="VOA71" s="136"/>
      <c r="VOB71" s="136"/>
      <c r="VOC71" s="136"/>
      <c r="VOD71" s="136"/>
      <c r="VOE71" s="136"/>
      <c r="VOF71" s="136"/>
      <c r="VOG71" s="136"/>
      <c r="VOH71" s="136"/>
      <c r="VOI71" s="136"/>
      <c r="VOJ71" s="136"/>
      <c r="VOK71" s="136"/>
      <c r="VOL71" s="136"/>
      <c r="VOM71" s="136"/>
      <c r="VON71" s="136"/>
      <c r="VOO71" s="136"/>
      <c r="VOP71" s="136"/>
      <c r="VOQ71" s="136"/>
      <c r="VOR71" s="136"/>
      <c r="VOS71" s="136"/>
      <c r="VOT71" s="136"/>
      <c r="VOU71" s="136"/>
      <c r="VOV71" s="136"/>
      <c r="VOW71" s="136"/>
      <c r="VOX71" s="136"/>
      <c r="VOY71" s="136"/>
      <c r="VOZ71" s="136"/>
      <c r="VPA71" s="136"/>
      <c r="VPB71" s="136"/>
      <c r="VPC71" s="136"/>
      <c r="VPD71" s="136"/>
      <c r="VPE71" s="136"/>
      <c r="VPF71" s="136"/>
      <c r="VPG71" s="136"/>
      <c r="VPH71" s="136"/>
      <c r="VPI71" s="136"/>
      <c r="VPJ71" s="136"/>
      <c r="VPK71" s="136"/>
      <c r="VPL71" s="136"/>
      <c r="VPM71" s="136"/>
      <c r="VPN71" s="136"/>
      <c r="VPO71" s="136"/>
      <c r="VPP71" s="136"/>
      <c r="VPQ71" s="136"/>
      <c r="VPR71" s="136"/>
      <c r="VPS71" s="136"/>
      <c r="VPT71" s="136"/>
      <c r="VPU71" s="136"/>
      <c r="VPV71" s="136"/>
      <c r="VPW71" s="136"/>
      <c r="VPX71" s="136"/>
      <c r="VPY71" s="136"/>
      <c r="VPZ71" s="136"/>
      <c r="VQA71" s="136"/>
      <c r="VQB71" s="136"/>
      <c r="VQC71" s="136"/>
      <c r="VQD71" s="136"/>
      <c r="VQE71" s="136"/>
      <c r="VQF71" s="136"/>
      <c r="VQG71" s="136"/>
      <c r="VQH71" s="136"/>
      <c r="VQI71" s="136"/>
      <c r="VQJ71" s="136"/>
      <c r="VQK71" s="136"/>
      <c r="VQL71" s="136"/>
      <c r="VQM71" s="136"/>
      <c r="VQN71" s="136"/>
      <c r="VQO71" s="136"/>
      <c r="VQP71" s="136"/>
      <c r="VQQ71" s="136"/>
      <c r="VQR71" s="136"/>
      <c r="VQS71" s="136"/>
      <c r="VQT71" s="136"/>
      <c r="VQU71" s="136"/>
      <c r="VQV71" s="136"/>
      <c r="VQW71" s="136"/>
      <c r="VQX71" s="136"/>
      <c r="VQY71" s="136"/>
      <c r="VQZ71" s="136"/>
      <c r="VRA71" s="136"/>
      <c r="VRB71" s="136"/>
      <c r="VRC71" s="136"/>
      <c r="VRD71" s="136"/>
      <c r="VRE71" s="136"/>
      <c r="VRF71" s="136"/>
      <c r="VRG71" s="136"/>
      <c r="VRH71" s="136"/>
      <c r="VRI71" s="136"/>
      <c r="VRJ71" s="136"/>
      <c r="VRK71" s="136"/>
      <c r="VRL71" s="136"/>
      <c r="VRM71" s="136"/>
      <c r="VRN71" s="136"/>
      <c r="VRO71" s="136"/>
      <c r="VRP71" s="136"/>
      <c r="VRQ71" s="136"/>
      <c r="VRR71" s="136"/>
      <c r="VRS71" s="136"/>
      <c r="VRT71" s="136"/>
      <c r="VRU71" s="136"/>
      <c r="VRV71" s="136"/>
      <c r="VRW71" s="136"/>
      <c r="VRX71" s="136"/>
      <c r="VRY71" s="136"/>
      <c r="VRZ71" s="136"/>
      <c r="VSA71" s="136"/>
      <c r="VSB71" s="136"/>
      <c r="VSC71" s="136"/>
      <c r="VSD71" s="136"/>
      <c r="VSE71" s="136"/>
      <c r="VSF71" s="136"/>
      <c r="VSG71" s="136"/>
      <c r="VSH71" s="136"/>
      <c r="VSI71" s="136"/>
      <c r="VSJ71" s="136"/>
      <c r="VSK71" s="136"/>
      <c r="VSL71" s="136"/>
      <c r="VSM71" s="136"/>
      <c r="VSN71" s="136"/>
      <c r="VSO71" s="136"/>
      <c r="VSP71" s="136"/>
      <c r="VSQ71" s="136"/>
      <c r="VSR71" s="136"/>
      <c r="VSS71" s="136"/>
      <c r="VST71" s="136"/>
      <c r="VSU71" s="136"/>
      <c r="VSV71" s="136"/>
      <c r="VSW71" s="136"/>
      <c r="VSX71" s="136"/>
      <c r="VSY71" s="136"/>
      <c r="VSZ71" s="136"/>
      <c r="VTA71" s="136"/>
      <c r="VTB71" s="136"/>
      <c r="VTC71" s="136"/>
      <c r="VTD71" s="136"/>
      <c r="VTE71" s="136"/>
      <c r="VTF71" s="136"/>
      <c r="VTG71" s="136"/>
      <c r="VTH71" s="136"/>
      <c r="VTI71" s="136"/>
      <c r="VTJ71" s="136"/>
      <c r="VTK71" s="136"/>
      <c r="VTL71" s="136"/>
      <c r="VTM71" s="136"/>
      <c r="VTN71" s="136"/>
      <c r="VTO71" s="136"/>
      <c r="VTP71" s="136"/>
      <c r="VTQ71" s="136"/>
      <c r="VTR71" s="136"/>
      <c r="VTS71" s="136"/>
      <c r="VTT71" s="136"/>
      <c r="VTU71" s="136"/>
      <c r="VTV71" s="136"/>
      <c r="VTW71" s="136"/>
      <c r="VTX71" s="136"/>
      <c r="VTY71" s="136"/>
      <c r="VTZ71" s="136"/>
      <c r="VUA71" s="136"/>
      <c r="VUB71" s="136"/>
      <c r="VUC71" s="136"/>
      <c r="VUD71" s="136"/>
      <c r="VUE71" s="136"/>
      <c r="VUF71" s="136"/>
      <c r="VUG71" s="136"/>
      <c r="VUH71" s="136"/>
      <c r="VUI71" s="136"/>
      <c r="VUJ71" s="136"/>
      <c r="VUK71" s="136"/>
      <c r="VUL71" s="136"/>
      <c r="VUM71" s="136"/>
      <c r="VUN71" s="136"/>
      <c r="VUO71" s="136"/>
      <c r="VUP71" s="136"/>
      <c r="VUQ71" s="136"/>
      <c r="VUR71" s="136"/>
      <c r="VUS71" s="136"/>
      <c r="VUT71" s="136"/>
      <c r="VUU71" s="136"/>
      <c r="VUV71" s="136"/>
      <c r="VUW71" s="136"/>
      <c r="VUX71" s="136"/>
      <c r="VUY71" s="136"/>
      <c r="VUZ71" s="136"/>
      <c r="VVA71" s="136"/>
      <c r="VVB71" s="136"/>
      <c r="VVC71" s="136"/>
      <c r="VVD71" s="136"/>
      <c r="VVE71" s="136"/>
      <c r="VVF71" s="136"/>
      <c r="VVG71" s="136"/>
      <c r="VVH71" s="136"/>
      <c r="VVI71" s="136"/>
      <c r="VVJ71" s="136"/>
      <c r="VVK71" s="136"/>
      <c r="VVL71" s="136"/>
      <c r="VVM71" s="136"/>
      <c r="VVN71" s="136"/>
      <c r="VVO71" s="136"/>
      <c r="VVP71" s="136"/>
      <c r="VVQ71" s="136"/>
      <c r="VVR71" s="136"/>
      <c r="VVS71" s="136"/>
      <c r="VVT71" s="136"/>
      <c r="VVU71" s="136"/>
      <c r="VVV71" s="136"/>
      <c r="VVW71" s="136"/>
      <c r="VVX71" s="136"/>
      <c r="VVY71" s="136"/>
      <c r="VVZ71" s="136"/>
      <c r="VWA71" s="136"/>
      <c r="VWB71" s="136"/>
      <c r="VWC71" s="136"/>
      <c r="VWD71" s="136"/>
      <c r="VWE71" s="136"/>
      <c r="VWF71" s="136"/>
      <c r="VWG71" s="136"/>
      <c r="VWH71" s="136"/>
      <c r="VWI71" s="136"/>
      <c r="VWJ71" s="136"/>
      <c r="VWK71" s="136"/>
      <c r="VWL71" s="136"/>
      <c r="VWM71" s="136"/>
      <c r="VWN71" s="136"/>
      <c r="VWO71" s="136"/>
      <c r="VWP71" s="136"/>
      <c r="VWQ71" s="136"/>
      <c r="VWR71" s="136"/>
      <c r="VWS71" s="136"/>
      <c r="VWT71" s="136"/>
      <c r="VWU71" s="136"/>
      <c r="VWV71" s="136"/>
      <c r="VWW71" s="136"/>
      <c r="VWX71" s="136"/>
      <c r="VWY71" s="136"/>
      <c r="VWZ71" s="136"/>
      <c r="VXA71" s="136"/>
      <c r="VXB71" s="136"/>
      <c r="VXC71" s="136"/>
      <c r="VXD71" s="136"/>
      <c r="VXE71" s="136"/>
      <c r="VXF71" s="136"/>
      <c r="VXG71" s="136"/>
      <c r="VXH71" s="136"/>
      <c r="VXI71" s="136"/>
      <c r="VXJ71" s="136"/>
      <c r="VXK71" s="136"/>
      <c r="VXL71" s="136"/>
      <c r="VXM71" s="136"/>
      <c r="VXN71" s="136"/>
      <c r="VXO71" s="136"/>
      <c r="VXP71" s="136"/>
      <c r="VXQ71" s="136"/>
      <c r="VXR71" s="136"/>
      <c r="VXS71" s="136"/>
      <c r="VXT71" s="136"/>
      <c r="VXU71" s="136"/>
      <c r="VXV71" s="136"/>
      <c r="VXW71" s="136"/>
      <c r="VXX71" s="136"/>
      <c r="VXY71" s="136"/>
      <c r="VXZ71" s="136"/>
      <c r="VYA71" s="136"/>
      <c r="VYB71" s="136"/>
      <c r="VYC71" s="136"/>
      <c r="VYD71" s="136"/>
      <c r="VYE71" s="136"/>
      <c r="VYF71" s="136"/>
      <c r="VYG71" s="136"/>
      <c r="VYH71" s="136"/>
      <c r="VYI71" s="136"/>
      <c r="VYJ71" s="136"/>
      <c r="VYK71" s="136"/>
      <c r="VYL71" s="136"/>
      <c r="VYM71" s="136"/>
      <c r="VYN71" s="136"/>
      <c r="VYO71" s="136"/>
      <c r="VYP71" s="136"/>
      <c r="VYQ71" s="136"/>
      <c r="VYR71" s="136"/>
      <c r="VYS71" s="136"/>
      <c r="VYT71" s="136"/>
      <c r="VYU71" s="136"/>
      <c r="VYV71" s="136"/>
      <c r="VYW71" s="136"/>
      <c r="VYX71" s="136"/>
      <c r="VYY71" s="136"/>
      <c r="VYZ71" s="136"/>
      <c r="VZA71" s="136"/>
      <c r="VZB71" s="136"/>
      <c r="VZC71" s="136"/>
      <c r="VZD71" s="136"/>
      <c r="VZE71" s="136"/>
      <c r="VZF71" s="136"/>
      <c r="VZG71" s="136"/>
      <c r="VZH71" s="136"/>
      <c r="VZI71" s="136"/>
      <c r="VZJ71" s="136"/>
      <c r="VZK71" s="136"/>
      <c r="VZL71" s="136"/>
      <c r="VZM71" s="136"/>
      <c r="VZN71" s="136"/>
      <c r="VZO71" s="136"/>
      <c r="VZP71" s="136"/>
      <c r="VZQ71" s="136"/>
      <c r="VZR71" s="136"/>
      <c r="VZS71" s="136"/>
      <c r="VZT71" s="136"/>
      <c r="VZU71" s="136"/>
      <c r="VZV71" s="136"/>
      <c r="VZW71" s="136"/>
      <c r="VZX71" s="136"/>
      <c r="VZY71" s="136"/>
      <c r="VZZ71" s="136"/>
      <c r="WAA71" s="136"/>
      <c r="WAB71" s="136"/>
      <c r="WAC71" s="136"/>
      <c r="WAD71" s="136"/>
      <c r="WAE71" s="136"/>
      <c r="WAF71" s="136"/>
      <c r="WAG71" s="136"/>
      <c r="WAH71" s="136"/>
      <c r="WAI71" s="136"/>
      <c r="WAJ71" s="136"/>
      <c r="WAK71" s="136"/>
      <c r="WAL71" s="136"/>
      <c r="WAM71" s="136"/>
      <c r="WAN71" s="136"/>
      <c r="WAO71" s="136"/>
      <c r="WAP71" s="136"/>
      <c r="WAQ71" s="136"/>
      <c r="WAR71" s="136"/>
      <c r="WAS71" s="136"/>
      <c r="WAT71" s="136"/>
      <c r="WAU71" s="136"/>
      <c r="WAV71" s="136"/>
      <c r="WAW71" s="136"/>
      <c r="WAX71" s="136"/>
      <c r="WAY71" s="136"/>
      <c r="WAZ71" s="136"/>
      <c r="WBA71" s="136"/>
      <c r="WBB71" s="136"/>
      <c r="WBC71" s="136"/>
      <c r="WBD71" s="136"/>
      <c r="WBE71" s="136"/>
      <c r="WBF71" s="136"/>
      <c r="WBG71" s="136"/>
      <c r="WBH71" s="136"/>
      <c r="WBI71" s="136"/>
      <c r="WBJ71" s="136"/>
      <c r="WBK71" s="136"/>
      <c r="WBL71" s="136"/>
      <c r="WBM71" s="136"/>
      <c r="WBN71" s="136"/>
      <c r="WBO71" s="136"/>
      <c r="WBP71" s="136"/>
      <c r="WBQ71" s="136"/>
      <c r="WBR71" s="136"/>
      <c r="WBS71" s="136"/>
      <c r="WBT71" s="136"/>
      <c r="WBU71" s="136"/>
      <c r="WBV71" s="136"/>
      <c r="WBW71" s="136"/>
      <c r="WBX71" s="136"/>
      <c r="WBY71" s="136"/>
      <c r="WBZ71" s="136"/>
      <c r="WCA71" s="136"/>
      <c r="WCB71" s="136"/>
      <c r="WCC71" s="136"/>
      <c r="WCD71" s="136"/>
      <c r="WCE71" s="136"/>
      <c r="WCF71" s="136"/>
      <c r="WCG71" s="136"/>
      <c r="WCH71" s="136"/>
      <c r="WCI71" s="136"/>
      <c r="WCJ71" s="136"/>
      <c r="WCK71" s="136"/>
      <c r="WCL71" s="136"/>
      <c r="WCM71" s="136"/>
      <c r="WCN71" s="136"/>
      <c r="WCO71" s="136"/>
      <c r="WCP71" s="136"/>
      <c r="WCQ71" s="136"/>
      <c r="WCR71" s="136"/>
      <c r="WCS71" s="136"/>
      <c r="WCT71" s="136"/>
      <c r="WCU71" s="136"/>
      <c r="WCV71" s="136"/>
      <c r="WCW71" s="136"/>
      <c r="WCX71" s="136"/>
      <c r="WCY71" s="136"/>
      <c r="WCZ71" s="136"/>
      <c r="WDA71" s="136"/>
      <c r="WDB71" s="136"/>
      <c r="WDC71" s="136"/>
      <c r="WDD71" s="136"/>
      <c r="WDE71" s="136"/>
      <c r="WDF71" s="136"/>
      <c r="WDG71" s="136"/>
      <c r="WDH71" s="136"/>
      <c r="WDI71" s="136"/>
      <c r="WDJ71" s="136"/>
      <c r="WDK71" s="136"/>
      <c r="WDL71" s="136"/>
      <c r="WDM71" s="136"/>
      <c r="WDN71" s="136"/>
      <c r="WDO71" s="136"/>
      <c r="WDP71" s="136"/>
      <c r="WDQ71" s="136"/>
      <c r="WDR71" s="136"/>
      <c r="WDS71" s="136"/>
      <c r="WDT71" s="136"/>
      <c r="WDU71" s="136"/>
      <c r="WDV71" s="136"/>
      <c r="WDW71" s="136"/>
      <c r="WDX71" s="136"/>
      <c r="WDY71" s="136"/>
      <c r="WDZ71" s="136"/>
      <c r="WEA71" s="136"/>
      <c r="WEB71" s="136"/>
      <c r="WEC71" s="136"/>
      <c r="WED71" s="136"/>
      <c r="WEE71" s="136"/>
      <c r="WEF71" s="136"/>
      <c r="WEG71" s="136"/>
      <c r="WEH71" s="136"/>
      <c r="WEI71" s="136"/>
      <c r="WEJ71" s="136"/>
      <c r="WEK71" s="136"/>
      <c r="WEL71" s="136"/>
      <c r="WEM71" s="136"/>
      <c r="WEN71" s="136"/>
      <c r="WEO71" s="136"/>
      <c r="WEP71" s="136"/>
      <c r="WEQ71" s="136"/>
      <c r="WER71" s="136"/>
      <c r="WES71" s="136"/>
      <c r="WET71" s="136"/>
      <c r="WEU71" s="136"/>
      <c r="WEV71" s="136"/>
      <c r="WEW71" s="136"/>
      <c r="WEX71" s="136"/>
      <c r="WEY71" s="136"/>
      <c r="WEZ71" s="136"/>
      <c r="WFA71" s="136"/>
      <c r="WFB71" s="136"/>
      <c r="WFC71" s="136"/>
      <c r="WFD71" s="136"/>
      <c r="WFE71" s="136"/>
      <c r="WFF71" s="136"/>
      <c r="WFG71" s="136"/>
      <c r="WFH71" s="136"/>
      <c r="WFI71" s="136"/>
      <c r="WFJ71" s="136"/>
      <c r="WFK71" s="136"/>
      <c r="WFL71" s="136"/>
      <c r="WFM71" s="136"/>
      <c r="WFN71" s="136"/>
      <c r="WFO71" s="136"/>
      <c r="WFP71" s="136"/>
      <c r="WFQ71" s="136"/>
      <c r="WFR71" s="136"/>
      <c r="WFS71" s="136"/>
      <c r="WFT71" s="136"/>
      <c r="WFU71" s="136"/>
      <c r="WFV71" s="136"/>
      <c r="WFW71" s="136"/>
      <c r="WFX71" s="136"/>
      <c r="WFY71" s="136"/>
      <c r="WFZ71" s="136"/>
      <c r="WGA71" s="136"/>
      <c r="WGB71" s="136"/>
      <c r="WGC71" s="136"/>
      <c r="WGD71" s="136"/>
      <c r="WGE71" s="136"/>
      <c r="WGF71" s="136"/>
      <c r="WGG71" s="136"/>
      <c r="WGH71" s="136"/>
      <c r="WGI71" s="136"/>
      <c r="WGJ71" s="136"/>
      <c r="WGK71" s="136"/>
      <c r="WGL71" s="136"/>
      <c r="WGM71" s="136"/>
      <c r="WGN71" s="136"/>
      <c r="WGO71" s="136"/>
      <c r="WGP71" s="136"/>
      <c r="WGQ71" s="136"/>
      <c r="WGR71" s="136"/>
      <c r="WGS71" s="136"/>
      <c r="WGT71" s="136"/>
      <c r="WGU71" s="136"/>
      <c r="WGV71" s="136"/>
      <c r="WGW71" s="136"/>
      <c r="WGX71" s="136"/>
      <c r="WGY71" s="136"/>
      <c r="WGZ71" s="136"/>
      <c r="WHA71" s="136"/>
      <c r="WHB71" s="136"/>
      <c r="WHC71" s="136"/>
      <c r="WHD71" s="136"/>
      <c r="WHE71" s="136"/>
      <c r="WHF71" s="136"/>
      <c r="WHG71" s="136"/>
      <c r="WHH71" s="136"/>
      <c r="WHI71" s="136"/>
      <c r="WHJ71" s="136"/>
      <c r="WHK71" s="136"/>
      <c r="WHL71" s="136"/>
      <c r="WHM71" s="136"/>
      <c r="WHN71" s="136"/>
      <c r="WHO71" s="136"/>
      <c r="WHP71" s="136"/>
      <c r="WHQ71" s="136"/>
      <c r="WHR71" s="136"/>
      <c r="WHS71" s="136"/>
      <c r="WHT71" s="136"/>
      <c r="WHU71" s="136"/>
      <c r="WHV71" s="136"/>
      <c r="WHW71" s="136"/>
      <c r="WHX71" s="136"/>
      <c r="WHY71" s="136"/>
      <c r="WHZ71" s="136"/>
      <c r="WIA71" s="136"/>
      <c r="WIB71" s="136"/>
      <c r="WIC71" s="136"/>
      <c r="WID71" s="136"/>
      <c r="WIE71" s="136"/>
      <c r="WIF71" s="136"/>
      <c r="WIG71" s="136"/>
      <c r="WIH71" s="136"/>
      <c r="WII71" s="136"/>
      <c r="WIJ71" s="136"/>
      <c r="WIK71" s="136"/>
      <c r="WIL71" s="136"/>
      <c r="WIM71" s="136"/>
      <c r="WIN71" s="136"/>
      <c r="WIO71" s="136"/>
      <c r="WIP71" s="136"/>
      <c r="WIQ71" s="136"/>
      <c r="WIR71" s="136"/>
      <c r="WIS71" s="136"/>
      <c r="WIT71" s="136"/>
      <c r="WIU71" s="136"/>
      <c r="WIV71" s="136"/>
      <c r="WIW71" s="136"/>
      <c r="WIX71" s="136"/>
      <c r="WIY71" s="136"/>
      <c r="WIZ71" s="136"/>
      <c r="WJA71" s="136"/>
      <c r="WJB71" s="136"/>
      <c r="WJC71" s="136"/>
      <c r="WJD71" s="136"/>
      <c r="WJE71" s="136"/>
      <c r="WJF71" s="136"/>
      <c r="WJG71" s="136"/>
      <c r="WJH71" s="136"/>
      <c r="WJI71" s="136"/>
      <c r="WJJ71" s="136"/>
      <c r="WJK71" s="136"/>
      <c r="WJL71" s="136"/>
      <c r="WJM71" s="136"/>
      <c r="WJN71" s="136"/>
      <c r="WJO71" s="136"/>
      <c r="WJP71" s="136"/>
      <c r="WJQ71" s="136"/>
      <c r="WJR71" s="136"/>
      <c r="WJS71" s="136"/>
      <c r="WJT71" s="136"/>
      <c r="WJU71" s="136"/>
      <c r="WJV71" s="136"/>
      <c r="WJW71" s="136"/>
      <c r="WJX71" s="136"/>
      <c r="WJY71" s="136"/>
      <c r="WJZ71" s="136"/>
      <c r="WKA71" s="136"/>
      <c r="WKB71" s="136"/>
      <c r="WKC71" s="136"/>
      <c r="WKD71" s="136"/>
      <c r="WKE71" s="136"/>
      <c r="WKF71" s="136"/>
      <c r="WKG71" s="136"/>
      <c r="WKH71" s="136"/>
      <c r="WKI71" s="136"/>
      <c r="WKJ71" s="136"/>
      <c r="WKK71" s="136"/>
      <c r="WKL71" s="136"/>
      <c r="WKM71" s="136"/>
      <c r="WKN71" s="136"/>
      <c r="WKO71" s="136"/>
      <c r="WKP71" s="136"/>
      <c r="WKQ71" s="136"/>
      <c r="WKR71" s="136"/>
      <c r="WKS71" s="136"/>
      <c r="WKT71" s="136"/>
      <c r="WKU71" s="136"/>
      <c r="WKV71" s="136"/>
      <c r="WKW71" s="136"/>
      <c r="WKX71" s="136"/>
      <c r="WKY71" s="136"/>
      <c r="WKZ71" s="136"/>
      <c r="WLA71" s="136"/>
      <c r="WLB71" s="136"/>
      <c r="WLC71" s="136"/>
      <c r="WLD71" s="136"/>
      <c r="WLE71" s="136"/>
      <c r="WLF71" s="136"/>
      <c r="WLG71" s="136"/>
      <c r="WLH71" s="136"/>
      <c r="WLI71" s="136"/>
      <c r="WLJ71" s="136"/>
      <c r="WLK71" s="136"/>
      <c r="WLL71" s="136"/>
      <c r="WLM71" s="136"/>
      <c r="WLN71" s="136"/>
      <c r="WLO71" s="136"/>
      <c r="WLP71" s="136"/>
      <c r="WLQ71" s="136"/>
      <c r="WLR71" s="136"/>
      <c r="WLS71" s="136"/>
      <c r="WLT71" s="136"/>
      <c r="WLU71" s="136"/>
      <c r="WLV71" s="136"/>
      <c r="WLW71" s="136"/>
      <c r="WLX71" s="136"/>
      <c r="WLY71" s="136"/>
      <c r="WLZ71" s="136"/>
      <c r="WMA71" s="136"/>
      <c r="WMB71" s="136"/>
      <c r="WMC71" s="136"/>
      <c r="WMD71" s="136"/>
      <c r="WME71" s="136"/>
      <c r="WMF71" s="136"/>
      <c r="WMG71" s="136"/>
      <c r="WMH71" s="136"/>
      <c r="WMI71" s="136"/>
      <c r="WMJ71" s="136"/>
      <c r="WMK71" s="136"/>
      <c r="WML71" s="136"/>
      <c r="WMM71" s="136"/>
      <c r="WMN71" s="136"/>
      <c r="WMO71" s="136"/>
      <c r="WMP71" s="136"/>
      <c r="WMQ71" s="136"/>
      <c r="WMR71" s="136"/>
      <c r="WMS71" s="136"/>
      <c r="WMT71" s="136"/>
      <c r="WMU71" s="136"/>
      <c r="WMV71" s="136"/>
      <c r="WMW71" s="136"/>
      <c r="WMX71" s="136"/>
      <c r="WMY71" s="136"/>
      <c r="WMZ71" s="136"/>
      <c r="WNA71" s="136"/>
      <c r="WNB71" s="136"/>
      <c r="WNC71" s="136"/>
      <c r="WND71" s="136"/>
      <c r="WNE71" s="136"/>
      <c r="WNF71" s="136"/>
      <c r="WNG71" s="136"/>
      <c r="WNH71" s="136"/>
      <c r="WNI71" s="136"/>
      <c r="WNJ71" s="136"/>
      <c r="WNK71" s="136"/>
      <c r="WNL71" s="136"/>
      <c r="WNM71" s="136"/>
      <c r="WNN71" s="136"/>
      <c r="WNO71" s="136"/>
      <c r="WNP71" s="136"/>
      <c r="WNQ71" s="136"/>
      <c r="WNR71" s="136"/>
      <c r="WNS71" s="136"/>
      <c r="WNT71" s="136"/>
      <c r="WNU71" s="136"/>
      <c r="WNV71" s="136"/>
      <c r="WNW71" s="136"/>
      <c r="WNX71" s="136"/>
      <c r="WNY71" s="136"/>
      <c r="WNZ71" s="136"/>
      <c r="WOA71" s="136"/>
      <c r="WOB71" s="136"/>
      <c r="WOC71" s="136"/>
      <c r="WOD71" s="136"/>
      <c r="WOE71" s="136"/>
      <c r="WOF71" s="136"/>
      <c r="WOG71" s="136"/>
      <c r="WOH71" s="136"/>
      <c r="WOI71" s="136"/>
      <c r="WOJ71" s="136"/>
      <c r="WOK71" s="136"/>
      <c r="WOL71" s="136"/>
      <c r="WOM71" s="136"/>
      <c r="WON71" s="136"/>
      <c r="WOO71" s="136"/>
      <c r="WOP71" s="136"/>
      <c r="WOQ71" s="136"/>
      <c r="WOR71" s="136"/>
      <c r="WOS71" s="136"/>
      <c r="WOT71" s="136"/>
      <c r="WOU71" s="136"/>
      <c r="WOV71" s="136"/>
      <c r="WOW71" s="136"/>
      <c r="WOX71" s="136"/>
      <c r="WOY71" s="136"/>
      <c r="WOZ71" s="136"/>
      <c r="WPA71" s="136"/>
      <c r="WPB71" s="136"/>
      <c r="WPC71" s="136"/>
      <c r="WPD71" s="136"/>
      <c r="WPE71" s="136"/>
      <c r="WPF71" s="136"/>
      <c r="WPG71" s="136"/>
      <c r="WPH71" s="136"/>
      <c r="WPI71" s="136"/>
      <c r="WPJ71" s="136"/>
      <c r="WPK71" s="136"/>
      <c r="WPL71" s="136"/>
      <c r="WPM71" s="136"/>
      <c r="WPN71" s="136"/>
      <c r="WPO71" s="136"/>
      <c r="WPP71" s="136"/>
      <c r="WPQ71" s="136"/>
      <c r="WPR71" s="136"/>
      <c r="WPS71" s="136"/>
      <c r="WPT71" s="136"/>
      <c r="WPU71" s="136"/>
      <c r="WPV71" s="136"/>
      <c r="WPW71" s="136"/>
      <c r="WPX71" s="136"/>
      <c r="WPY71" s="136"/>
      <c r="WPZ71" s="136"/>
      <c r="WQA71" s="136"/>
      <c r="WQB71" s="136"/>
      <c r="WQC71" s="136"/>
      <c r="WQD71" s="136"/>
      <c r="WQE71" s="136"/>
      <c r="WQF71" s="136"/>
      <c r="WQG71" s="136"/>
      <c r="WQH71" s="136"/>
      <c r="WQI71" s="136"/>
      <c r="WQJ71" s="136"/>
      <c r="WQK71" s="136"/>
      <c r="WQL71" s="136"/>
      <c r="WQM71" s="136"/>
      <c r="WQN71" s="136"/>
      <c r="WQO71" s="136"/>
      <c r="WQP71" s="136"/>
      <c r="WQQ71" s="136"/>
      <c r="WQR71" s="136"/>
      <c r="WQS71" s="136"/>
      <c r="WQT71" s="136"/>
      <c r="WQU71" s="136"/>
      <c r="WQV71" s="136"/>
      <c r="WQW71" s="136"/>
      <c r="WQX71" s="136"/>
      <c r="WQY71" s="136"/>
      <c r="WQZ71" s="136"/>
      <c r="WRA71" s="136"/>
      <c r="WRB71" s="136"/>
      <c r="WRC71" s="136"/>
      <c r="WRD71" s="136"/>
      <c r="WRE71" s="136"/>
      <c r="WRF71" s="136"/>
      <c r="WRG71" s="136"/>
      <c r="WRH71" s="136"/>
      <c r="WRI71" s="136"/>
      <c r="WRJ71" s="136"/>
      <c r="WRK71" s="136"/>
      <c r="WRL71" s="136"/>
      <c r="WRM71" s="136"/>
      <c r="WRN71" s="136"/>
      <c r="WRO71" s="136"/>
      <c r="WRP71" s="136"/>
      <c r="WRQ71" s="136"/>
      <c r="WRR71" s="136"/>
      <c r="WRS71" s="136"/>
      <c r="WRT71" s="136"/>
      <c r="WRU71" s="136"/>
      <c r="WRV71" s="136"/>
      <c r="WRW71" s="136"/>
      <c r="WRX71" s="136"/>
      <c r="WRY71" s="136"/>
      <c r="WRZ71" s="136"/>
      <c r="WSA71" s="136"/>
      <c r="WSB71" s="136"/>
      <c r="WSC71" s="136"/>
      <c r="WSD71" s="136"/>
      <c r="WSE71" s="136"/>
      <c r="WSF71" s="136"/>
      <c r="WSG71" s="136"/>
      <c r="WSH71" s="136"/>
      <c r="WSI71" s="136"/>
      <c r="WSJ71" s="136"/>
      <c r="WSK71" s="136"/>
      <c r="WSL71" s="136"/>
      <c r="WSM71" s="136"/>
      <c r="WSN71" s="136"/>
      <c r="WSO71" s="136"/>
      <c r="WSP71" s="136"/>
      <c r="WSQ71" s="136"/>
      <c r="WSR71" s="136"/>
      <c r="WSS71" s="136"/>
      <c r="WST71" s="136"/>
      <c r="WSU71" s="136"/>
      <c r="WSV71" s="136"/>
      <c r="WSW71" s="136"/>
      <c r="WSX71" s="136"/>
      <c r="WSY71" s="136"/>
      <c r="WSZ71" s="136"/>
      <c r="WTA71" s="136"/>
      <c r="WTB71" s="136"/>
      <c r="WTC71" s="136"/>
      <c r="WTD71" s="136"/>
      <c r="WTE71" s="136"/>
      <c r="WTF71" s="136"/>
      <c r="WTG71" s="136"/>
      <c r="WTH71" s="136"/>
      <c r="WTI71" s="136"/>
      <c r="WTJ71" s="136"/>
      <c r="WTK71" s="136"/>
      <c r="WTL71" s="136"/>
      <c r="WTM71" s="136"/>
      <c r="WTN71" s="136"/>
      <c r="WTO71" s="136"/>
      <c r="WTP71" s="136"/>
      <c r="WTQ71" s="136"/>
      <c r="WTR71" s="136"/>
      <c r="WTS71" s="136"/>
      <c r="WTT71" s="136"/>
      <c r="WTU71" s="136"/>
      <c r="WTV71" s="136"/>
      <c r="WTW71" s="136"/>
      <c r="WTX71" s="136"/>
      <c r="WTY71" s="136"/>
      <c r="WTZ71" s="136"/>
      <c r="WUA71" s="136"/>
      <c r="WUB71" s="136"/>
      <c r="WUC71" s="136"/>
      <c r="WUD71" s="136"/>
      <c r="WUE71" s="136"/>
      <c r="WUF71" s="136"/>
      <c r="WUG71" s="136"/>
      <c r="WUH71" s="136"/>
      <c r="WUI71" s="136"/>
      <c r="WUJ71" s="136"/>
      <c r="WUK71" s="136"/>
      <c r="WUL71" s="136"/>
      <c r="WUM71" s="136"/>
      <c r="WUN71" s="136"/>
      <c r="WUO71" s="136"/>
      <c r="WUP71" s="136"/>
      <c r="WUQ71" s="136"/>
      <c r="WUR71" s="136"/>
      <c r="WUS71" s="136"/>
      <c r="WUT71" s="136"/>
      <c r="WUU71" s="136"/>
      <c r="WUV71" s="136"/>
      <c r="WUW71" s="136"/>
      <c r="WUX71" s="136"/>
      <c r="WUY71" s="136"/>
      <c r="WUZ71" s="136"/>
      <c r="WVA71" s="136"/>
      <c r="WVB71" s="136"/>
      <c r="WVC71" s="136"/>
      <c r="WVD71" s="136"/>
      <c r="WVE71" s="136"/>
      <c r="WVF71" s="136"/>
      <c r="WVG71" s="136"/>
      <c r="WVH71" s="136"/>
      <c r="WVI71" s="136"/>
      <c r="WVJ71" s="136"/>
      <c r="WVK71" s="136"/>
      <c r="WVL71" s="136"/>
      <c r="WVM71" s="136"/>
      <c r="WVN71" s="136"/>
      <c r="WVO71" s="136"/>
      <c r="WVP71" s="136"/>
      <c r="WVQ71" s="136"/>
      <c r="WVR71" s="136"/>
      <c r="WVS71" s="136"/>
      <c r="WVT71" s="136"/>
      <c r="WVU71" s="136"/>
      <c r="WVV71" s="136"/>
      <c r="WVW71" s="136"/>
      <c r="WVX71" s="136"/>
      <c r="WVY71" s="136"/>
      <c r="WVZ71" s="136"/>
      <c r="WWA71" s="136"/>
      <c r="WWB71" s="136"/>
      <c r="WWC71" s="136"/>
      <c r="WWD71" s="136"/>
      <c r="WWE71" s="136"/>
      <c r="WWF71" s="136"/>
      <c r="WWG71" s="136"/>
      <c r="WWH71" s="136"/>
      <c r="WWI71" s="136"/>
      <c r="WWJ71" s="136"/>
      <c r="WWK71" s="136"/>
      <c r="WWL71" s="136"/>
      <c r="WWM71" s="136"/>
      <c r="WWN71" s="136"/>
      <c r="WWO71" s="136"/>
      <c r="WWP71" s="136"/>
      <c r="WWQ71" s="136"/>
      <c r="WWR71" s="136"/>
      <c r="WWS71" s="136"/>
      <c r="WWT71" s="136"/>
      <c r="WWU71" s="136"/>
      <c r="WWV71" s="136"/>
      <c r="WWW71" s="136"/>
      <c r="WWX71" s="136"/>
      <c r="WWY71" s="136"/>
      <c r="WWZ71" s="136"/>
      <c r="WXA71" s="136"/>
      <c r="WXB71" s="136"/>
      <c r="WXC71" s="136"/>
      <c r="WXD71" s="136"/>
      <c r="WXE71" s="136"/>
      <c r="WXF71" s="136"/>
      <c r="WXG71" s="136"/>
      <c r="WXH71" s="136"/>
      <c r="WXI71" s="136"/>
      <c r="WXJ71" s="136"/>
      <c r="WXK71" s="136"/>
      <c r="WXL71" s="136"/>
      <c r="WXM71" s="136"/>
      <c r="WXN71" s="136"/>
      <c r="WXO71" s="136"/>
      <c r="WXP71" s="136"/>
      <c r="WXQ71" s="136"/>
      <c r="WXR71" s="136"/>
      <c r="WXS71" s="136"/>
      <c r="WXT71" s="136"/>
      <c r="WXU71" s="136"/>
      <c r="WXV71" s="136"/>
      <c r="WXW71" s="136"/>
      <c r="WXX71" s="136"/>
      <c r="WXY71" s="136"/>
      <c r="WXZ71" s="136"/>
      <c r="WYA71" s="136"/>
      <c r="WYB71" s="136"/>
      <c r="WYC71" s="136"/>
      <c r="WYD71" s="136"/>
      <c r="WYE71" s="136"/>
      <c r="WYF71" s="136"/>
      <c r="WYG71" s="136"/>
      <c r="WYH71" s="136"/>
      <c r="WYI71" s="136"/>
      <c r="WYJ71" s="136"/>
      <c r="WYK71" s="136"/>
      <c r="WYL71" s="136"/>
      <c r="WYM71" s="136"/>
      <c r="WYN71" s="136"/>
      <c r="WYO71" s="136"/>
      <c r="WYP71" s="136"/>
      <c r="WYQ71" s="136"/>
      <c r="WYR71" s="136"/>
      <c r="WYS71" s="136"/>
      <c r="WYT71" s="136"/>
      <c r="WYU71" s="136"/>
      <c r="WYV71" s="136"/>
      <c r="WYW71" s="136"/>
      <c r="WYX71" s="136"/>
      <c r="WYY71" s="136"/>
      <c r="WYZ71" s="136"/>
      <c r="WZA71" s="136"/>
      <c r="WZB71" s="136"/>
      <c r="WZC71" s="136"/>
      <c r="WZD71" s="136"/>
      <c r="WZE71" s="136"/>
      <c r="WZF71" s="136"/>
      <c r="WZG71" s="136"/>
      <c r="WZH71" s="136"/>
      <c r="WZI71" s="136"/>
      <c r="WZJ71" s="136"/>
      <c r="WZK71" s="136"/>
      <c r="WZL71" s="136"/>
      <c r="WZM71" s="136"/>
      <c r="WZN71" s="136"/>
      <c r="WZO71" s="136"/>
      <c r="WZP71" s="136"/>
      <c r="WZQ71" s="136"/>
      <c r="WZR71" s="136"/>
      <c r="WZS71" s="136"/>
      <c r="WZT71" s="136"/>
      <c r="WZU71" s="136"/>
      <c r="WZV71" s="136"/>
      <c r="WZW71" s="136"/>
      <c r="WZX71" s="136"/>
      <c r="WZY71" s="136"/>
      <c r="WZZ71" s="136"/>
      <c r="XAA71" s="136"/>
      <c r="XAB71" s="136"/>
      <c r="XAC71" s="136"/>
      <c r="XAD71" s="136"/>
      <c r="XAE71" s="136"/>
      <c r="XAF71" s="136"/>
      <c r="XAG71" s="136"/>
      <c r="XAH71" s="136"/>
      <c r="XAI71" s="136"/>
      <c r="XAJ71" s="136"/>
      <c r="XAK71" s="136"/>
      <c r="XAL71" s="136"/>
      <c r="XAM71" s="136"/>
      <c r="XAN71" s="136"/>
      <c r="XAO71" s="136"/>
      <c r="XAP71" s="136"/>
      <c r="XAQ71" s="136"/>
      <c r="XAR71" s="136"/>
      <c r="XAS71" s="136"/>
      <c r="XAT71" s="136"/>
      <c r="XAU71" s="136"/>
      <c r="XAV71" s="136"/>
      <c r="XAW71" s="136"/>
      <c r="XAX71" s="136"/>
      <c r="XAY71" s="136"/>
      <c r="XAZ71" s="136"/>
      <c r="XBA71" s="136"/>
      <c r="XBB71" s="136"/>
      <c r="XBC71" s="136"/>
      <c r="XBD71" s="136"/>
      <c r="XBE71" s="136"/>
      <c r="XBF71" s="136"/>
      <c r="XBG71" s="136"/>
      <c r="XBH71" s="136"/>
      <c r="XBI71" s="136"/>
      <c r="XBJ71" s="136"/>
      <c r="XBK71" s="136"/>
      <c r="XBL71" s="136"/>
      <c r="XBM71" s="136"/>
      <c r="XBN71" s="136"/>
      <c r="XBO71" s="136"/>
      <c r="XBP71" s="136"/>
      <c r="XBQ71" s="136"/>
      <c r="XBR71" s="136"/>
      <c r="XBS71" s="136"/>
      <c r="XBT71" s="136"/>
      <c r="XBU71" s="136"/>
      <c r="XBV71" s="136"/>
      <c r="XBW71" s="136"/>
      <c r="XBX71" s="136"/>
      <c r="XBY71" s="136"/>
      <c r="XBZ71" s="136"/>
      <c r="XCA71" s="136"/>
      <c r="XCB71" s="136"/>
      <c r="XCC71" s="136"/>
      <c r="XCD71" s="136"/>
      <c r="XCE71" s="136"/>
      <c r="XCF71" s="136"/>
      <c r="XCG71" s="136"/>
      <c r="XCH71" s="136"/>
      <c r="XCI71" s="136"/>
      <c r="XCJ71" s="136"/>
      <c r="XCK71" s="136"/>
      <c r="XCL71" s="136"/>
      <c r="XCM71" s="136"/>
      <c r="XCN71" s="136"/>
      <c r="XCO71" s="136"/>
      <c r="XCP71" s="136"/>
      <c r="XCQ71" s="136"/>
      <c r="XCR71" s="136"/>
      <c r="XCS71" s="136"/>
      <c r="XCT71" s="136"/>
      <c r="XCU71" s="136"/>
      <c r="XCV71" s="136"/>
      <c r="XCW71" s="136"/>
      <c r="XCX71" s="136"/>
      <c r="XCY71" s="136"/>
      <c r="XCZ71" s="136"/>
      <c r="XDA71" s="136"/>
      <c r="XDB71" s="136"/>
      <c r="XDC71" s="136"/>
      <c r="XDD71" s="136"/>
      <c r="XDE71" s="136"/>
      <c r="XDF71" s="136"/>
      <c r="XDG71" s="136"/>
      <c r="XDH71" s="136"/>
      <c r="XDI71" s="136"/>
      <c r="XDJ71" s="136"/>
      <c r="XDK71" s="136"/>
      <c r="XDL71" s="136"/>
      <c r="XDM71" s="136"/>
      <c r="XDN71" s="136"/>
      <c r="XDO71" s="136"/>
      <c r="XDP71" s="136"/>
      <c r="XDQ71" s="136"/>
      <c r="XDR71" s="136"/>
      <c r="XDS71" s="136"/>
      <c r="XDT71" s="136"/>
      <c r="XDU71" s="136"/>
      <c r="XDV71" s="136"/>
      <c r="XDW71" s="136"/>
      <c r="XDX71" s="136"/>
      <c r="XDY71" s="136"/>
      <c r="XDZ71" s="136"/>
      <c r="XEA71" s="136"/>
      <c r="XEB71" s="136"/>
      <c r="XEC71" s="136"/>
      <c r="XED71" s="136"/>
      <c r="XEE71" s="136"/>
      <c r="XEF71" s="136"/>
      <c r="XEG71" s="136"/>
      <c r="XEH71" s="136"/>
      <c r="XEI71" s="136"/>
      <c r="XEJ71" s="136"/>
      <c r="XEK71" s="136"/>
      <c r="XEL71" s="136"/>
      <c r="XEM71" s="136"/>
      <c r="XEN71" s="136"/>
      <c r="XEO71" s="136"/>
      <c r="XEP71" s="136"/>
      <c r="XEQ71" s="136"/>
      <c r="XER71" s="136"/>
      <c r="XES71" s="136"/>
      <c r="XET71" s="136"/>
      <c r="XEU71" s="136"/>
      <c r="XEV71" s="136"/>
      <c r="XEW71" s="136"/>
      <c r="XEX71" s="136"/>
      <c r="XEY71" s="136"/>
      <c r="XEZ71" s="136"/>
      <c r="XFA71" s="136"/>
      <c r="XFB71" s="136"/>
      <c r="XFC71" s="136"/>
      <c r="XFD71" s="136"/>
    </row>
    <row r="72" spans="1:16384" s="49" customFormat="1">
      <c r="B72" s="36"/>
      <c r="C72" s="134"/>
      <c r="D72" s="134"/>
      <c r="E72" s="134"/>
      <c r="F72" s="134"/>
      <c r="G72" s="134"/>
      <c r="H72" s="134"/>
      <c r="I72" s="134"/>
      <c r="J72" s="134"/>
      <c r="K72" s="134"/>
      <c r="L72" s="134"/>
      <c r="M72" s="134"/>
      <c r="N72" s="134"/>
      <c r="O72" s="134"/>
      <c r="P72" s="134"/>
      <c r="Q72" s="134"/>
      <c r="R72" s="134"/>
      <c r="S72" s="134"/>
      <c r="T72" s="134"/>
      <c r="U72" s="134"/>
      <c r="V72" s="134"/>
      <c r="W72" s="134"/>
      <c r="X72" s="134"/>
      <c r="Y72" s="134"/>
      <c r="Z72" s="134"/>
      <c r="AA72" s="134"/>
      <c r="AB72" s="134"/>
      <c r="AC72" s="134"/>
      <c r="AD72" s="134"/>
      <c r="AE72" s="134"/>
      <c r="AF72" s="134"/>
      <c r="AG72" s="134"/>
      <c r="AH72" s="134"/>
      <c r="AI72" s="134"/>
      <c r="AJ72" s="134"/>
      <c r="AK72" s="134"/>
      <c r="AL72" s="134"/>
      <c r="AM72" s="134"/>
      <c r="AN72" s="134"/>
      <c r="AO72" s="134"/>
      <c r="AP72" s="134"/>
      <c r="AQ72" s="134"/>
      <c r="AR72" s="134"/>
      <c r="AS72" s="134"/>
      <c r="AT72" s="134"/>
      <c r="AU72" s="134"/>
      <c r="AV72" s="134"/>
      <c r="AW72" s="134"/>
      <c r="AX72" s="134"/>
      <c r="AY72" s="134"/>
      <c r="AZ72" s="134"/>
      <c r="BA72" s="134"/>
      <c r="BB72" s="134"/>
      <c r="BC72" s="134"/>
      <c r="BD72" s="134"/>
      <c r="BE72" s="134"/>
      <c r="BF72" s="134"/>
      <c r="BG72" s="134"/>
      <c r="BH72" s="134"/>
      <c r="BI72" s="134"/>
      <c r="BJ72" s="134"/>
      <c r="BK72" s="134"/>
      <c r="BL72" s="134"/>
      <c r="BM72" s="134"/>
      <c r="BN72" s="134"/>
      <c r="BO72" s="134"/>
      <c r="BP72" s="134"/>
      <c r="BQ72" s="134"/>
      <c r="BR72" s="134"/>
    </row>
    <row r="73" spans="1:16384" s="49" customFormat="1">
      <c r="B73" s="140" t="s">
        <v>267</v>
      </c>
      <c r="C73" s="159" t="s">
        <v>253</v>
      </c>
      <c r="D73" s="159" t="s">
        <v>254</v>
      </c>
      <c r="E73" s="159" t="s">
        <v>255</v>
      </c>
      <c r="F73" s="159" t="s">
        <v>256</v>
      </c>
      <c r="G73" s="159" t="s">
        <v>257</v>
      </c>
      <c r="H73" s="159" t="s">
        <v>258</v>
      </c>
      <c r="I73" s="159" t="s">
        <v>259</v>
      </c>
      <c r="J73" s="159" t="s">
        <v>260</v>
      </c>
      <c r="K73" s="159" t="s">
        <v>261</v>
      </c>
      <c r="L73" s="159" t="s">
        <v>262</v>
      </c>
      <c r="M73" s="159" t="s">
        <v>263</v>
      </c>
      <c r="N73" s="159" t="s">
        <v>264</v>
      </c>
      <c r="O73" s="159" t="s">
        <v>265</v>
      </c>
      <c r="P73" s="159" t="s">
        <v>266</v>
      </c>
      <c r="Q73" s="134"/>
      <c r="R73" s="134"/>
      <c r="S73" s="134"/>
      <c r="T73" s="134"/>
      <c r="U73" s="134"/>
      <c r="V73" s="134"/>
      <c r="W73" s="134"/>
      <c r="X73" s="134"/>
      <c r="Y73" s="134"/>
      <c r="Z73" s="134"/>
      <c r="AA73" s="134"/>
      <c r="AB73" s="134"/>
      <c r="AC73" s="134"/>
      <c r="AD73" s="134"/>
      <c r="AE73" s="134"/>
      <c r="AF73" s="134"/>
      <c r="AG73" s="134"/>
      <c r="AH73" s="134"/>
      <c r="AI73" s="134"/>
      <c r="AJ73" s="134"/>
      <c r="AK73" s="134"/>
      <c r="AL73" s="134"/>
      <c r="AM73" s="134"/>
      <c r="AN73" s="134"/>
      <c r="AO73" s="134"/>
      <c r="AP73" s="134"/>
      <c r="AQ73" s="134"/>
      <c r="AR73" s="134"/>
      <c r="AS73" s="134"/>
      <c r="AT73" s="134"/>
      <c r="AU73" s="134"/>
      <c r="AV73" s="134"/>
      <c r="AW73" s="134"/>
      <c r="AX73" s="134"/>
      <c r="AY73" s="134"/>
      <c r="AZ73" s="134"/>
      <c r="BA73" s="134"/>
      <c r="BB73" s="134"/>
      <c r="BC73" s="134"/>
      <c r="BD73" s="134"/>
      <c r="BE73" s="134"/>
      <c r="BF73" s="134"/>
      <c r="BG73" s="134"/>
      <c r="BH73" s="134"/>
      <c r="BI73" s="134"/>
      <c r="BJ73" s="134"/>
      <c r="BK73" s="134"/>
      <c r="BL73" s="134"/>
      <c r="BM73" s="134"/>
      <c r="BN73" s="134"/>
      <c r="BO73" s="134"/>
      <c r="BP73" s="134"/>
      <c r="BQ73" s="134"/>
      <c r="BR73" s="134"/>
    </row>
    <row r="74" spans="1:16384" s="49" customFormat="1">
      <c r="B74" s="11" t="s">
        <v>251</v>
      </c>
      <c r="C74" s="129">
        <f>C87*0.75+D87*0.25</f>
        <v>-1.8470741467284484E-2</v>
      </c>
      <c r="D74" s="129">
        <f>D87*0.75+E87*0.25</f>
        <v>-0.10234990817486561</v>
      </c>
      <c r="E74" s="129">
        <f>E87*0.75+F87*0.25</f>
        <v>-0.21761895460413133</v>
      </c>
      <c r="F74" s="129">
        <f t="shared" ref="F74:P74" si="15">F87*0.75+G87*0.25</f>
        <v>-0.30871244035385914</v>
      </c>
      <c r="G74" s="129">
        <f t="shared" si="15"/>
        <v>-0.23487522892776785</v>
      </c>
      <c r="H74" s="129">
        <f t="shared" si="15"/>
        <v>9.5499621554581041E-2</v>
      </c>
      <c r="I74" s="129">
        <f t="shared" si="15"/>
        <v>0.40478835842236871</v>
      </c>
      <c r="J74" s="129">
        <f t="shared" si="15"/>
        <v>0.42713067197958948</v>
      </c>
      <c r="K74" s="129">
        <f t="shared" si="15"/>
        <v>0.23734626103539558</v>
      </c>
      <c r="L74" s="129">
        <f t="shared" si="15"/>
        <v>6.5749172995275412E-2</v>
      </c>
      <c r="M74" s="129">
        <f t="shared" si="15"/>
        <v>5.6766066274908621E-3</v>
      </c>
      <c r="N74" s="129">
        <f t="shared" si="15"/>
        <v>0</v>
      </c>
      <c r="O74" s="129">
        <f t="shared" si="15"/>
        <v>0</v>
      </c>
      <c r="P74" s="129">
        <f t="shared" si="15"/>
        <v>0</v>
      </c>
      <c r="Q74" s="134"/>
      <c r="R74" s="134"/>
      <c r="S74" s="134"/>
      <c r="T74" s="134"/>
      <c r="U74" s="134"/>
      <c r="V74" s="134"/>
      <c r="W74" s="134"/>
      <c r="X74" s="134"/>
      <c r="Y74" s="134"/>
      <c r="Z74" s="134"/>
      <c r="AA74" s="134"/>
      <c r="AB74" s="134"/>
      <c r="AC74" s="134"/>
      <c r="AD74" s="134"/>
      <c r="AE74" s="134"/>
      <c r="AF74" s="134"/>
      <c r="AG74" s="134"/>
      <c r="AH74" s="134"/>
      <c r="AI74" s="134"/>
      <c r="AJ74" s="134"/>
      <c r="AK74" s="134"/>
      <c r="AL74" s="134"/>
      <c r="AM74" s="134"/>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4"/>
      <c r="BR74" s="134"/>
    </row>
    <row r="75" spans="1:16384" s="49" customFormat="1">
      <c r="B75" s="11" t="s">
        <v>252</v>
      </c>
      <c r="C75" s="129">
        <v>0</v>
      </c>
      <c r="D75" s="129">
        <v>0</v>
      </c>
      <c r="E75" s="129">
        <v>0</v>
      </c>
      <c r="F75" s="129">
        <v>3.7109405627226352E-2</v>
      </c>
      <c r="G75" s="129">
        <v>0.22205919881748015</v>
      </c>
      <c r="H75" s="129">
        <v>0.47502168375970677</v>
      </c>
      <c r="I75" s="129">
        <v>0.60438459993670968</v>
      </c>
      <c r="J75" s="129">
        <v>0.71775413143096645</v>
      </c>
      <c r="K75" s="129">
        <v>0.73511911642875649</v>
      </c>
      <c r="L75" s="129">
        <v>0.56541739899366539</v>
      </c>
      <c r="M75" s="129">
        <v>0.1815537922420361</v>
      </c>
      <c r="N75" s="129">
        <v>-0.21774778362281633</v>
      </c>
      <c r="O75" s="129">
        <v>-0.53498536813968678</v>
      </c>
      <c r="P75" s="129">
        <v>-0.6174088091812362</v>
      </c>
      <c r="Q75" s="134"/>
      <c r="R75" s="134"/>
      <c r="S75" s="134"/>
      <c r="T75" s="134"/>
      <c r="U75" s="134"/>
      <c r="V75" s="134"/>
      <c r="W75" s="134"/>
      <c r="X75" s="134"/>
      <c r="Y75" s="134"/>
      <c r="Z75" s="134"/>
      <c r="AA75" s="134"/>
      <c r="AB75" s="134"/>
      <c r="AC75" s="134"/>
      <c r="AD75" s="134"/>
      <c r="AE75" s="134"/>
      <c r="AF75" s="134"/>
      <c r="AG75" s="134"/>
      <c r="AH75" s="134"/>
      <c r="AI75" s="134"/>
      <c r="AJ75" s="134"/>
      <c r="AK75" s="134"/>
      <c r="AL75" s="134"/>
      <c r="AM75" s="134"/>
      <c r="AN75" s="134"/>
      <c r="AO75" s="134"/>
      <c r="AP75" s="134"/>
      <c r="AQ75" s="134"/>
      <c r="AR75" s="134"/>
      <c r="AS75" s="134"/>
      <c r="AT75" s="134"/>
      <c r="AU75" s="134"/>
      <c r="AV75" s="134"/>
      <c r="AW75" s="134"/>
      <c r="AX75" s="134"/>
      <c r="AY75" s="134"/>
      <c r="AZ75" s="134"/>
      <c r="BA75" s="134"/>
      <c r="BB75" s="134"/>
      <c r="BC75" s="134"/>
      <c r="BD75" s="134"/>
      <c r="BE75" s="134"/>
      <c r="BF75" s="134"/>
      <c r="BG75" s="134"/>
      <c r="BH75" s="134"/>
      <c r="BI75" s="134"/>
      <c r="BJ75" s="134"/>
      <c r="BK75" s="134"/>
      <c r="BL75" s="134"/>
      <c r="BM75" s="134"/>
      <c r="BN75" s="134"/>
      <c r="BO75" s="134"/>
      <c r="BP75" s="134"/>
      <c r="BQ75" s="134"/>
      <c r="BR75" s="134"/>
    </row>
    <row r="77" spans="1:16384" s="127" customFormat="1">
      <c r="A77" s="128" t="s">
        <v>219</v>
      </c>
    </row>
    <row r="78" spans="1:16384" s="49" customFormat="1">
      <c r="B78" s="121" t="s">
        <v>220</v>
      </c>
      <c r="C78" s="49" t="str">
        <f t="shared" ref="C78:AH78" si="16">C38</f>
        <v>2017-May</v>
      </c>
      <c r="D78" s="124" t="str">
        <f t="shared" si="16"/>
        <v>2017-Jul</v>
      </c>
      <c r="E78" s="49" t="str">
        <f t="shared" si="16"/>
        <v>2017-Nov</v>
      </c>
      <c r="F78" s="49" t="str">
        <f t="shared" si="16"/>
        <v>2018-May</v>
      </c>
      <c r="G78" s="49" t="str">
        <f t="shared" si="16"/>
        <v>2018-Nov</v>
      </c>
      <c r="H78" s="49" t="str">
        <f t="shared" si="16"/>
        <v>2019-May</v>
      </c>
      <c r="I78" s="49" t="str">
        <f t="shared" si="16"/>
        <v>2019-Nov</v>
      </c>
      <c r="J78" s="49" t="str">
        <f t="shared" si="16"/>
        <v>2020-May</v>
      </c>
      <c r="K78" s="49" t="str">
        <f t="shared" si="16"/>
        <v>2020-Nov</v>
      </c>
      <c r="L78" s="49" t="str">
        <f t="shared" si="16"/>
        <v>2021-May</v>
      </c>
      <c r="M78" s="124" t="str">
        <f t="shared" si="16"/>
        <v>2021-Jul</v>
      </c>
      <c r="N78" s="49" t="str">
        <f t="shared" si="16"/>
        <v>2021-Nov</v>
      </c>
      <c r="O78" s="49" t="str">
        <f t="shared" si="16"/>
        <v>2022-May</v>
      </c>
      <c r="P78" s="49" t="str">
        <f t="shared" si="16"/>
        <v>2022-Nov</v>
      </c>
      <c r="Q78" s="49" t="str">
        <f t="shared" si="16"/>
        <v>2023-May</v>
      </c>
      <c r="R78" s="49" t="str">
        <f t="shared" si="16"/>
        <v>2023-Nov</v>
      </c>
      <c r="S78" s="49" t="str">
        <f t="shared" si="16"/>
        <v>2024-May</v>
      </c>
      <c r="T78" s="49" t="str">
        <f t="shared" si="16"/>
        <v>2024-Nov</v>
      </c>
      <c r="U78" s="49" t="str">
        <f t="shared" si="16"/>
        <v>2025-May</v>
      </c>
      <c r="V78" s="49" t="str">
        <f t="shared" si="16"/>
        <v>2025-Nov</v>
      </c>
      <c r="W78" s="49" t="str">
        <f t="shared" si="16"/>
        <v>2026-May</v>
      </c>
      <c r="X78" s="49" t="str">
        <f t="shared" si="16"/>
        <v>2026-Nov</v>
      </c>
      <c r="Y78" s="49" t="str">
        <f t="shared" si="16"/>
        <v>2027-May</v>
      </c>
      <c r="Z78" s="49" t="str">
        <f t="shared" si="16"/>
        <v>2027-Nov</v>
      </c>
      <c r="AA78" s="49" t="str">
        <f t="shared" si="16"/>
        <v>2028-May</v>
      </c>
      <c r="AB78" s="49" t="str">
        <f t="shared" si="16"/>
        <v>2028-Nov</v>
      </c>
      <c r="AC78" s="49" t="str">
        <f t="shared" si="16"/>
        <v>2029-May</v>
      </c>
      <c r="AD78" s="49" t="str">
        <f t="shared" si="16"/>
        <v>2029-Nov</v>
      </c>
      <c r="AE78" s="49" t="str">
        <f t="shared" si="16"/>
        <v>2030-May</v>
      </c>
      <c r="AF78" s="49" t="str">
        <f t="shared" si="16"/>
        <v>2030-Nov</v>
      </c>
      <c r="AG78" s="49" t="str">
        <f t="shared" si="16"/>
        <v>2031-May</v>
      </c>
      <c r="AH78" s="49" t="str">
        <f t="shared" si="16"/>
        <v>2031-Nov</v>
      </c>
      <c r="AI78" s="49" t="str">
        <f t="shared" ref="AI78:BR78" si="17">AI38</f>
        <v>2032-May</v>
      </c>
      <c r="AJ78" s="49" t="str">
        <f t="shared" si="17"/>
        <v>2032-Nov</v>
      </c>
      <c r="AK78" s="49" t="str">
        <f t="shared" si="17"/>
        <v>2033-May</v>
      </c>
      <c r="AL78" s="49" t="str">
        <f t="shared" si="17"/>
        <v>2033-Nov</v>
      </c>
      <c r="AM78" s="49" t="str">
        <f t="shared" si="17"/>
        <v>2034-May</v>
      </c>
      <c r="AN78" s="49" t="str">
        <f t="shared" si="17"/>
        <v>2034-Nov</v>
      </c>
      <c r="AO78" s="49" t="str">
        <f t="shared" si="17"/>
        <v>2035-May</v>
      </c>
      <c r="AP78" s="49" t="str">
        <f t="shared" si="17"/>
        <v>2035-Nov</v>
      </c>
      <c r="AQ78" s="49" t="str">
        <f t="shared" si="17"/>
        <v>2036-May</v>
      </c>
      <c r="AR78" s="49" t="str">
        <f t="shared" si="17"/>
        <v>2036-Nov</v>
      </c>
      <c r="AS78" s="49" t="str">
        <f t="shared" si="17"/>
        <v>2037-May</v>
      </c>
      <c r="AT78" s="49" t="str">
        <f t="shared" si="17"/>
        <v>2037-Nov</v>
      </c>
      <c r="AU78" s="49" t="str">
        <f t="shared" si="17"/>
        <v>2038-May</v>
      </c>
      <c r="AV78" s="49" t="str">
        <f t="shared" si="17"/>
        <v>2038-Nov</v>
      </c>
      <c r="AW78" s="49" t="str">
        <f t="shared" si="17"/>
        <v>2039-May</v>
      </c>
      <c r="AX78" s="49" t="str">
        <f t="shared" si="17"/>
        <v>2039-Nov</v>
      </c>
      <c r="AY78" s="49" t="str">
        <f t="shared" si="17"/>
        <v>2040-May</v>
      </c>
      <c r="AZ78" s="49" t="str">
        <f t="shared" si="17"/>
        <v>2040-Nov</v>
      </c>
      <c r="BA78" s="49" t="str">
        <f t="shared" si="17"/>
        <v>2041-May</v>
      </c>
      <c r="BB78" s="49" t="str">
        <f t="shared" si="17"/>
        <v>2041-Nov</v>
      </c>
      <c r="BC78" s="49" t="str">
        <f t="shared" si="17"/>
        <v>2042-May</v>
      </c>
      <c r="BD78" s="49" t="str">
        <f t="shared" si="17"/>
        <v>2042-Nov</v>
      </c>
      <c r="BE78" s="49" t="str">
        <f t="shared" si="17"/>
        <v>2043-May</v>
      </c>
      <c r="BF78" s="49" t="str">
        <f t="shared" si="17"/>
        <v>2043-Nov</v>
      </c>
      <c r="BG78" s="49" t="str">
        <f t="shared" si="17"/>
        <v>2044-May</v>
      </c>
      <c r="BH78" s="49" t="str">
        <f t="shared" si="17"/>
        <v>2044-Nov</v>
      </c>
      <c r="BI78" s="49" t="str">
        <f t="shared" si="17"/>
        <v>2045-May</v>
      </c>
      <c r="BJ78" s="49" t="str">
        <f t="shared" si="17"/>
        <v>2045-Nov</v>
      </c>
      <c r="BK78" s="49" t="str">
        <f t="shared" si="17"/>
        <v>2046-May</v>
      </c>
      <c r="BL78" s="49" t="str">
        <f t="shared" si="17"/>
        <v>2046-Nov</v>
      </c>
      <c r="BM78" s="49" t="str">
        <f t="shared" si="17"/>
        <v>2047-May</v>
      </c>
      <c r="BN78" s="49" t="str">
        <f t="shared" si="17"/>
        <v>2047-Nov</v>
      </c>
      <c r="BO78" s="49" t="str">
        <f t="shared" si="17"/>
        <v>2048-May</v>
      </c>
      <c r="BP78" s="49" t="str">
        <f t="shared" si="17"/>
        <v>2048-Nov</v>
      </c>
      <c r="BQ78" s="49" t="str">
        <f t="shared" si="17"/>
        <v>2049-May</v>
      </c>
      <c r="BR78" s="49" t="str">
        <f t="shared" si="17"/>
        <v>2049-Nov</v>
      </c>
    </row>
    <row r="79" spans="1:16384" s="67" customFormat="1">
      <c r="B79" s="121" t="s">
        <v>201</v>
      </c>
      <c r="C79" s="149">
        <v>172.17401747984218</v>
      </c>
      <c r="D79" s="149">
        <v>837.6858701849892</v>
      </c>
      <c r="E79" s="149">
        <v>1160.1665927649483</v>
      </c>
      <c r="F79" s="149">
        <v>977.77863486296337</v>
      </c>
      <c r="G79" s="149">
        <v>1102.491956804487</v>
      </c>
      <c r="H79" s="149">
        <v>1006.6346677214051</v>
      </c>
      <c r="I79" s="149">
        <v>1127.3539554856952</v>
      </c>
      <c r="J79" s="149">
        <v>1024.8943484298306</v>
      </c>
      <c r="K79" s="149">
        <v>1006.6722319054679</v>
      </c>
      <c r="L79" s="149">
        <v>316.79673821182087</v>
      </c>
      <c r="M79" s="149">
        <v>547.73212288875129</v>
      </c>
      <c r="N79" s="149">
        <v>756.14687610517603</v>
      </c>
      <c r="O79" s="149">
        <v>744.59830479512357</v>
      </c>
      <c r="P79" s="149">
        <v>736.19794676429774</v>
      </c>
      <c r="Q79" s="149">
        <v>741.05021522486595</v>
      </c>
      <c r="R79" s="149">
        <v>651.31072803213283</v>
      </c>
      <c r="S79" s="149">
        <v>614.59823881095508</v>
      </c>
      <c r="T79" s="149">
        <v>352.38414648143589</v>
      </c>
      <c r="U79" s="149">
        <v>226.44262490045094</v>
      </c>
      <c r="V79" s="132">
        <v>68.232701200339761</v>
      </c>
      <c r="W79" s="132">
        <v>-9.5183143893391389</v>
      </c>
      <c r="X79" s="132">
        <v>-42.988635098668965</v>
      </c>
      <c r="Y79" s="132">
        <v>-60.207956545641537</v>
      </c>
      <c r="Z79" s="132">
        <v>-130.06690259529023</v>
      </c>
      <c r="AA79" s="132">
        <v>-166.60589320110103</v>
      </c>
      <c r="AB79" s="132">
        <v>-295.98070050907518</v>
      </c>
      <c r="AC79" s="132">
        <v>-364.21629429206541</v>
      </c>
      <c r="AD79" s="132">
        <v>-558.00928353535437</v>
      </c>
      <c r="AE79" s="132">
        <v>-661.79881321235735</v>
      </c>
      <c r="AF79" s="132">
        <v>-647.64372710891439</v>
      </c>
      <c r="AG79" s="132">
        <v>-648.51271422045329</v>
      </c>
      <c r="AH79" s="132">
        <v>-724.74635748222045</v>
      </c>
      <c r="AI79" s="132">
        <v>-771.86059187095225</v>
      </c>
      <c r="AJ79" s="132">
        <v>-805.67903705289291</v>
      </c>
      <c r="AK79" s="132">
        <v>-832.53704920405107</v>
      </c>
      <c r="AL79" s="132">
        <v>-892.8210072709021</v>
      </c>
      <c r="AM79" s="132">
        <v>-902.05976993739159</v>
      </c>
      <c r="AN79" s="132">
        <v>-901.89203080786137</v>
      </c>
      <c r="AO79" s="132">
        <v>-912.86140831776538</v>
      </c>
      <c r="AP79" s="132">
        <v>-912.80860928475568</v>
      </c>
      <c r="AQ79" s="132">
        <v>-923.98523993451772</v>
      </c>
      <c r="AR79" s="132">
        <v>-924.01032099661847</v>
      </c>
      <c r="AS79" s="132">
        <v>-935.36341500063736</v>
      </c>
      <c r="AT79" s="132">
        <v>-935.46954609728209</v>
      </c>
      <c r="AU79" s="132">
        <v>-947.00385067188813</v>
      </c>
      <c r="AV79" s="132">
        <v>-947.19431351465096</v>
      </c>
      <c r="AW79" s="132">
        <v>-958.91473036402067</v>
      </c>
      <c r="AX79" s="132">
        <v>-959.19292228632366</v>
      </c>
      <c r="AY79" s="132">
        <v>-971.10451284455075</v>
      </c>
      <c r="AZ79" s="132">
        <v>-971.473950783394</v>
      </c>
      <c r="BA79" s="132">
        <v>-983.58194163585608</v>
      </c>
      <c r="BB79" s="132">
        <v>-984.04626625012133</v>
      </c>
      <c r="BC79" s="132">
        <v>-996.35605474027625</v>
      </c>
      <c r="BD79" s="132">
        <v>-996.91903467025372</v>
      </c>
      <c r="BE79" s="132">
        <v>-1009.4361946982344</v>
      </c>
      <c r="BF79" s="132">
        <v>-1010.1017309712556</v>
      </c>
      <c r="BG79" s="132">
        <v>-1022.8320189908062</v>
      </c>
      <c r="BH79" s="132">
        <v>-1023.6041495779282</v>
      </c>
      <c r="BI79" s="132">
        <v>-1036.5535107985149</v>
      </c>
      <c r="BJ79" s="132">
        <v>-1037.4364153275058</v>
      </c>
      <c r="BK79" s="132">
        <v>-1050.6109901285749</v>
      </c>
      <c r="BL79" s="132">
        <v>-1051.6089947584803</v>
      </c>
      <c r="BM79" s="132">
        <v>-1065.0151253232098</v>
      </c>
      <c r="BN79" s="132">
        <v>-1066.1327077861001</v>
      </c>
      <c r="BO79" s="132">
        <v>0</v>
      </c>
      <c r="BP79" s="132">
        <v>0</v>
      </c>
      <c r="BQ79" s="132">
        <v>0</v>
      </c>
      <c r="BR79" s="132">
        <v>0</v>
      </c>
    </row>
    <row r="80" spans="1:16384" s="67" customFormat="1">
      <c r="B80" s="121" t="s">
        <v>221</v>
      </c>
      <c r="C80" s="67">
        <v>2017</v>
      </c>
      <c r="D80" s="124">
        <v>2017</v>
      </c>
      <c r="E80" s="67">
        <f t="shared" ref="E80:AJ80" si="18">E35</f>
        <v>2017</v>
      </c>
      <c r="F80" s="67">
        <f t="shared" si="18"/>
        <v>2018</v>
      </c>
      <c r="G80" s="67">
        <f t="shared" si="18"/>
        <v>2018</v>
      </c>
      <c r="H80" s="67">
        <f t="shared" si="18"/>
        <v>2019</v>
      </c>
      <c r="I80" s="67">
        <f t="shared" si="18"/>
        <v>2019</v>
      </c>
      <c r="J80" s="67">
        <f t="shared" si="18"/>
        <v>2020</v>
      </c>
      <c r="K80" s="67">
        <f t="shared" si="18"/>
        <v>2020</v>
      </c>
      <c r="L80" s="67">
        <f t="shared" si="18"/>
        <v>2021</v>
      </c>
      <c r="M80" s="124">
        <f t="shared" si="18"/>
        <v>2021</v>
      </c>
      <c r="N80" s="67">
        <f t="shared" si="18"/>
        <v>2021</v>
      </c>
      <c r="O80" s="67">
        <f t="shared" si="18"/>
        <v>2022</v>
      </c>
      <c r="P80" s="67">
        <f t="shared" si="18"/>
        <v>2022</v>
      </c>
      <c r="Q80" s="67">
        <f t="shared" si="18"/>
        <v>2023</v>
      </c>
      <c r="R80" s="67">
        <f t="shared" si="18"/>
        <v>2023</v>
      </c>
      <c r="S80" s="67">
        <f t="shared" si="18"/>
        <v>2024</v>
      </c>
      <c r="T80" s="67">
        <f t="shared" si="18"/>
        <v>2024</v>
      </c>
      <c r="U80" s="67">
        <f t="shared" si="18"/>
        <v>2025</v>
      </c>
      <c r="V80" s="67">
        <f t="shared" si="18"/>
        <v>2025</v>
      </c>
      <c r="W80" s="67">
        <f t="shared" si="18"/>
        <v>2026</v>
      </c>
      <c r="X80" s="67">
        <f t="shared" si="18"/>
        <v>2026</v>
      </c>
      <c r="Y80" s="67">
        <f t="shared" si="18"/>
        <v>2027</v>
      </c>
      <c r="Z80" s="67">
        <f t="shared" si="18"/>
        <v>2027</v>
      </c>
      <c r="AA80" s="67">
        <f t="shared" si="18"/>
        <v>2028</v>
      </c>
      <c r="AB80" s="67">
        <f t="shared" si="18"/>
        <v>2028</v>
      </c>
      <c r="AC80" s="67">
        <f t="shared" si="18"/>
        <v>2029</v>
      </c>
      <c r="AD80" s="67">
        <f t="shared" si="18"/>
        <v>2029</v>
      </c>
      <c r="AE80" s="67">
        <f t="shared" si="18"/>
        <v>2030</v>
      </c>
      <c r="AF80" s="67">
        <f t="shared" si="18"/>
        <v>2030</v>
      </c>
      <c r="AG80" s="67">
        <f t="shared" si="18"/>
        <v>2031</v>
      </c>
      <c r="AH80" s="67">
        <f t="shared" si="18"/>
        <v>2031</v>
      </c>
      <c r="AI80" s="67">
        <f t="shared" si="18"/>
        <v>2032</v>
      </c>
      <c r="AJ80" s="67">
        <f t="shared" si="18"/>
        <v>2032</v>
      </c>
      <c r="AK80" s="67">
        <f t="shared" ref="AK80:BR80" si="19">AK35</f>
        <v>2033</v>
      </c>
      <c r="AL80" s="67">
        <f t="shared" si="19"/>
        <v>2033</v>
      </c>
      <c r="AM80" s="67">
        <f t="shared" si="19"/>
        <v>2034</v>
      </c>
      <c r="AN80" s="67">
        <f t="shared" si="19"/>
        <v>2034</v>
      </c>
      <c r="AO80" s="67">
        <f t="shared" si="19"/>
        <v>2035</v>
      </c>
      <c r="AP80" s="67">
        <f t="shared" si="19"/>
        <v>2035</v>
      </c>
      <c r="AQ80" s="67">
        <f t="shared" si="19"/>
        <v>2036</v>
      </c>
      <c r="AR80" s="67">
        <f t="shared" si="19"/>
        <v>2036</v>
      </c>
      <c r="AS80" s="67">
        <f t="shared" si="19"/>
        <v>2037</v>
      </c>
      <c r="AT80" s="67">
        <f t="shared" si="19"/>
        <v>2037</v>
      </c>
      <c r="AU80" s="67">
        <f t="shared" si="19"/>
        <v>2038</v>
      </c>
      <c r="AV80" s="67">
        <f t="shared" si="19"/>
        <v>2038</v>
      </c>
      <c r="AW80" s="67">
        <f t="shared" si="19"/>
        <v>2039</v>
      </c>
      <c r="AX80" s="67">
        <f t="shared" si="19"/>
        <v>2039</v>
      </c>
      <c r="AY80" s="67">
        <f t="shared" si="19"/>
        <v>2040</v>
      </c>
      <c r="AZ80" s="67">
        <f t="shared" si="19"/>
        <v>2040</v>
      </c>
      <c r="BA80" s="67">
        <f t="shared" si="19"/>
        <v>2041</v>
      </c>
      <c r="BB80" s="67">
        <f t="shared" si="19"/>
        <v>2041</v>
      </c>
      <c r="BC80" s="67">
        <f t="shared" si="19"/>
        <v>2042</v>
      </c>
      <c r="BD80" s="67">
        <f t="shared" si="19"/>
        <v>2042</v>
      </c>
      <c r="BE80" s="67">
        <f t="shared" si="19"/>
        <v>2043</v>
      </c>
      <c r="BF80" s="67">
        <f t="shared" si="19"/>
        <v>2043</v>
      </c>
      <c r="BG80" s="67">
        <f t="shared" si="19"/>
        <v>2044</v>
      </c>
      <c r="BH80" s="67">
        <f t="shared" si="19"/>
        <v>2044</v>
      </c>
      <c r="BI80" s="67">
        <f t="shared" si="19"/>
        <v>2045</v>
      </c>
      <c r="BJ80" s="67">
        <f t="shared" si="19"/>
        <v>2045</v>
      </c>
      <c r="BK80" s="67">
        <f t="shared" si="19"/>
        <v>2046</v>
      </c>
      <c r="BL80" s="67">
        <f t="shared" si="19"/>
        <v>2046</v>
      </c>
      <c r="BM80" s="67">
        <f t="shared" si="19"/>
        <v>2047</v>
      </c>
      <c r="BN80" s="67">
        <f t="shared" si="19"/>
        <v>2047</v>
      </c>
      <c r="BO80" s="67">
        <f t="shared" si="19"/>
        <v>2048</v>
      </c>
      <c r="BP80" s="67">
        <f t="shared" si="19"/>
        <v>2048</v>
      </c>
      <c r="BQ80" s="67">
        <f t="shared" si="19"/>
        <v>2049</v>
      </c>
      <c r="BR80" s="67">
        <f t="shared" si="19"/>
        <v>2049</v>
      </c>
    </row>
    <row r="81" spans="2:70" s="67" customFormat="1">
      <c r="B81" s="121" t="s">
        <v>222</v>
      </c>
      <c r="C81" s="123">
        <v>1</v>
      </c>
      <c r="D81" s="126">
        <v>1</v>
      </c>
      <c r="E81" s="123">
        <f>2/6</f>
        <v>0.33333333333333331</v>
      </c>
      <c r="F81" s="123">
        <v>1</v>
      </c>
      <c r="G81" s="123">
        <f>2/6</f>
        <v>0.33333333333333331</v>
      </c>
      <c r="H81" s="123">
        <v>1</v>
      </c>
      <c r="I81" s="123">
        <f>2/6</f>
        <v>0.33333333333333331</v>
      </c>
      <c r="J81" s="123">
        <v>1</v>
      </c>
      <c r="K81" s="123">
        <f>2/6</f>
        <v>0.33333333333333331</v>
      </c>
      <c r="L81" s="123">
        <v>1</v>
      </c>
      <c r="M81" s="126">
        <v>1</v>
      </c>
      <c r="N81" s="123">
        <f>2/6</f>
        <v>0.33333333333333331</v>
      </c>
      <c r="O81" s="123">
        <v>1</v>
      </c>
      <c r="P81" s="123">
        <f>2/6</f>
        <v>0.33333333333333331</v>
      </c>
      <c r="Q81" s="123">
        <v>1</v>
      </c>
      <c r="R81" s="123">
        <f>2/6</f>
        <v>0.33333333333333331</v>
      </c>
      <c r="S81" s="123">
        <v>1</v>
      </c>
      <c r="T81" s="123">
        <f>2/6</f>
        <v>0.33333333333333331</v>
      </c>
      <c r="U81" s="123">
        <v>1</v>
      </c>
      <c r="V81" s="123">
        <f>2/6</f>
        <v>0.33333333333333331</v>
      </c>
      <c r="W81" s="123">
        <v>1</v>
      </c>
      <c r="X81" s="123">
        <f>2/6</f>
        <v>0.33333333333333331</v>
      </c>
      <c r="Y81" s="123">
        <v>1</v>
      </c>
      <c r="Z81" s="123">
        <f>2/6</f>
        <v>0.33333333333333331</v>
      </c>
      <c r="AA81" s="123">
        <v>1</v>
      </c>
      <c r="AB81" s="123">
        <f>2/6</f>
        <v>0.33333333333333331</v>
      </c>
      <c r="AC81" s="123">
        <v>1</v>
      </c>
      <c r="AD81" s="123">
        <f>2/6</f>
        <v>0.33333333333333331</v>
      </c>
      <c r="AE81" s="123">
        <v>1</v>
      </c>
      <c r="AF81" s="123">
        <f>2/6</f>
        <v>0.33333333333333331</v>
      </c>
      <c r="AG81" s="123">
        <v>1</v>
      </c>
      <c r="AH81" s="123">
        <f>2/6</f>
        <v>0.33333333333333331</v>
      </c>
      <c r="AI81" s="123">
        <v>1</v>
      </c>
      <c r="AJ81" s="123">
        <f>2/6</f>
        <v>0.33333333333333331</v>
      </c>
      <c r="AK81" s="123">
        <v>1</v>
      </c>
      <c r="AL81" s="123">
        <f>2/6</f>
        <v>0.33333333333333331</v>
      </c>
      <c r="AM81" s="123">
        <v>1</v>
      </c>
      <c r="AN81" s="123">
        <f>2/6</f>
        <v>0.33333333333333331</v>
      </c>
      <c r="AO81" s="123">
        <v>1</v>
      </c>
      <c r="AP81" s="123">
        <f>2/6</f>
        <v>0.33333333333333331</v>
      </c>
      <c r="AQ81" s="123">
        <v>1</v>
      </c>
      <c r="AR81" s="123">
        <f>2/6</f>
        <v>0.33333333333333331</v>
      </c>
      <c r="AS81" s="123">
        <v>1</v>
      </c>
      <c r="AT81" s="123">
        <f>2/6</f>
        <v>0.33333333333333331</v>
      </c>
      <c r="AU81" s="123">
        <v>1</v>
      </c>
      <c r="AV81" s="123">
        <f>2/6</f>
        <v>0.33333333333333331</v>
      </c>
      <c r="AW81" s="123">
        <v>1</v>
      </c>
      <c r="AX81" s="123">
        <f>2/6</f>
        <v>0.33333333333333331</v>
      </c>
      <c r="AY81" s="123">
        <v>1</v>
      </c>
      <c r="AZ81" s="123">
        <f>2/6</f>
        <v>0.33333333333333331</v>
      </c>
      <c r="BA81" s="123">
        <v>1</v>
      </c>
      <c r="BB81" s="123">
        <f>2/6</f>
        <v>0.33333333333333331</v>
      </c>
      <c r="BC81" s="123">
        <v>1</v>
      </c>
      <c r="BD81" s="123">
        <f>2/6</f>
        <v>0.33333333333333331</v>
      </c>
      <c r="BE81" s="123">
        <v>1</v>
      </c>
      <c r="BF81" s="123">
        <f>2/6</f>
        <v>0.33333333333333331</v>
      </c>
      <c r="BG81" s="123">
        <v>1</v>
      </c>
      <c r="BH81" s="123">
        <f>2/6</f>
        <v>0.33333333333333331</v>
      </c>
      <c r="BI81" s="123">
        <v>1</v>
      </c>
      <c r="BJ81" s="123">
        <f>2/6</f>
        <v>0.33333333333333331</v>
      </c>
      <c r="BK81" s="123">
        <v>1</v>
      </c>
      <c r="BL81" s="123">
        <f>2/6</f>
        <v>0.33333333333333331</v>
      </c>
      <c r="BM81" s="123">
        <v>1</v>
      </c>
      <c r="BN81" s="123">
        <f>2/6</f>
        <v>0.33333333333333331</v>
      </c>
      <c r="BO81" s="123">
        <v>1</v>
      </c>
      <c r="BP81" s="123">
        <f>2/6</f>
        <v>0.33333333333333331</v>
      </c>
      <c r="BQ81" s="123">
        <v>1</v>
      </c>
      <c r="BR81" s="123">
        <f>2/6</f>
        <v>0.33333333333333331</v>
      </c>
    </row>
    <row r="82" spans="2:70" s="67" customFormat="1">
      <c r="B82" s="121" t="s">
        <v>223</v>
      </c>
      <c r="C82" s="123">
        <v>0</v>
      </c>
      <c r="D82" s="126">
        <v>0</v>
      </c>
      <c r="E82" s="123">
        <f>4/6</f>
        <v>0.66666666666666663</v>
      </c>
      <c r="F82" s="123">
        <v>0</v>
      </c>
      <c r="G82" s="123">
        <f>4/6</f>
        <v>0.66666666666666663</v>
      </c>
      <c r="H82" s="123">
        <v>0</v>
      </c>
      <c r="I82" s="123">
        <f>4/6</f>
        <v>0.66666666666666663</v>
      </c>
      <c r="J82" s="123">
        <v>0</v>
      </c>
      <c r="K82" s="123">
        <f>4/6</f>
        <v>0.66666666666666663</v>
      </c>
      <c r="L82" s="123">
        <v>0</v>
      </c>
      <c r="M82" s="126">
        <v>0</v>
      </c>
      <c r="N82" s="123">
        <f>4/6</f>
        <v>0.66666666666666663</v>
      </c>
      <c r="O82" s="123">
        <v>0</v>
      </c>
      <c r="P82" s="123">
        <f>4/6</f>
        <v>0.66666666666666663</v>
      </c>
      <c r="Q82" s="123">
        <v>0</v>
      </c>
      <c r="R82" s="123">
        <f>4/6</f>
        <v>0.66666666666666663</v>
      </c>
      <c r="S82" s="123">
        <v>0</v>
      </c>
      <c r="T82" s="123">
        <f>4/6</f>
        <v>0.66666666666666663</v>
      </c>
      <c r="U82" s="123">
        <v>0</v>
      </c>
      <c r="V82" s="123">
        <f>4/6</f>
        <v>0.66666666666666663</v>
      </c>
      <c r="W82" s="123">
        <v>0</v>
      </c>
      <c r="X82" s="123">
        <f>4/6</f>
        <v>0.66666666666666663</v>
      </c>
      <c r="Y82" s="123">
        <v>0</v>
      </c>
      <c r="Z82" s="123">
        <f>4/6</f>
        <v>0.66666666666666663</v>
      </c>
      <c r="AA82" s="123">
        <v>0</v>
      </c>
      <c r="AB82" s="123">
        <f>4/6</f>
        <v>0.66666666666666663</v>
      </c>
      <c r="AC82" s="123">
        <v>0</v>
      </c>
      <c r="AD82" s="123">
        <f>4/6</f>
        <v>0.66666666666666663</v>
      </c>
      <c r="AE82" s="123">
        <v>0</v>
      </c>
      <c r="AF82" s="123">
        <f>4/6</f>
        <v>0.66666666666666663</v>
      </c>
      <c r="AG82" s="123">
        <v>0</v>
      </c>
      <c r="AH82" s="123">
        <f>4/6</f>
        <v>0.66666666666666663</v>
      </c>
      <c r="AI82" s="123">
        <v>0</v>
      </c>
      <c r="AJ82" s="123">
        <f>4/6</f>
        <v>0.66666666666666663</v>
      </c>
      <c r="AK82" s="123">
        <v>0</v>
      </c>
      <c r="AL82" s="123">
        <f>4/6</f>
        <v>0.66666666666666663</v>
      </c>
      <c r="AM82" s="123">
        <v>0</v>
      </c>
      <c r="AN82" s="123">
        <f>4/6</f>
        <v>0.66666666666666663</v>
      </c>
      <c r="AO82" s="123">
        <v>0</v>
      </c>
      <c r="AP82" s="123">
        <f>4/6</f>
        <v>0.66666666666666663</v>
      </c>
      <c r="AQ82" s="123">
        <v>0</v>
      </c>
      <c r="AR82" s="123">
        <f>4/6</f>
        <v>0.66666666666666663</v>
      </c>
      <c r="AS82" s="123">
        <v>0</v>
      </c>
      <c r="AT82" s="123">
        <f>4/6</f>
        <v>0.66666666666666663</v>
      </c>
      <c r="AU82" s="123">
        <v>0</v>
      </c>
      <c r="AV82" s="123">
        <f>4/6</f>
        <v>0.66666666666666663</v>
      </c>
      <c r="AW82" s="123">
        <v>0</v>
      </c>
      <c r="AX82" s="123">
        <f>4/6</f>
        <v>0.66666666666666663</v>
      </c>
      <c r="AY82" s="123">
        <v>0</v>
      </c>
      <c r="AZ82" s="123">
        <f>4/6</f>
        <v>0.66666666666666663</v>
      </c>
      <c r="BA82" s="123">
        <v>0</v>
      </c>
      <c r="BB82" s="123">
        <f>4/6</f>
        <v>0.66666666666666663</v>
      </c>
      <c r="BC82" s="123">
        <v>0</v>
      </c>
      <c r="BD82" s="123">
        <f>4/6</f>
        <v>0.66666666666666663</v>
      </c>
      <c r="BE82" s="123">
        <v>0</v>
      </c>
      <c r="BF82" s="123">
        <f>4/6</f>
        <v>0.66666666666666663</v>
      </c>
      <c r="BG82" s="123">
        <v>0</v>
      </c>
      <c r="BH82" s="123">
        <f>4/6</f>
        <v>0.66666666666666663</v>
      </c>
      <c r="BI82" s="123">
        <v>0</v>
      </c>
      <c r="BJ82" s="123">
        <f>4/6</f>
        <v>0.66666666666666663</v>
      </c>
      <c r="BK82" s="123">
        <v>0</v>
      </c>
      <c r="BL82" s="123">
        <f>4/6</f>
        <v>0.66666666666666663</v>
      </c>
      <c r="BM82" s="123">
        <v>0</v>
      </c>
      <c r="BN82" s="123">
        <f>4/6</f>
        <v>0.66666666666666663</v>
      </c>
      <c r="BO82" s="123">
        <v>0</v>
      </c>
      <c r="BP82" s="123">
        <f>4/6</f>
        <v>0.66666666666666663</v>
      </c>
      <c r="BQ82" s="123">
        <v>0</v>
      </c>
      <c r="BR82" s="123">
        <f>4/6</f>
        <v>0.66666666666666663</v>
      </c>
    </row>
    <row r="83" spans="2:70" s="67" customFormat="1">
      <c r="B83" s="121" t="s">
        <v>224</v>
      </c>
      <c r="C83" s="118">
        <f>(C79*C81)</f>
        <v>172.17401747984218</v>
      </c>
      <c r="D83" s="125">
        <f>(D79*D81)</f>
        <v>837.6858701849892</v>
      </c>
      <c r="E83" s="118">
        <f>E79*E81</f>
        <v>386.72219758831608</v>
      </c>
      <c r="F83" s="118">
        <f>(F79*F81)+(E79*E82)</f>
        <v>1751.2230300395954</v>
      </c>
      <c r="G83" s="118">
        <f>G79*G81</f>
        <v>367.49731893482897</v>
      </c>
      <c r="H83" s="118">
        <f>(H79*H81)+(G79*G82)</f>
        <v>1741.629305591063</v>
      </c>
      <c r="I83" s="118">
        <f>I79*I81</f>
        <v>375.78465182856507</v>
      </c>
      <c r="J83" s="118">
        <f>(J79*J81)+(I79*I82)</f>
        <v>1776.4636520869608</v>
      </c>
      <c r="K83" s="118">
        <f>K79*K81</f>
        <v>335.55741063515597</v>
      </c>
      <c r="L83" s="118">
        <f>(L79*L81)+(K79*K82)</f>
        <v>987.91155948213282</v>
      </c>
      <c r="M83" s="125">
        <f>M79*M81</f>
        <v>547.73212288875129</v>
      </c>
      <c r="N83" s="118">
        <f>N79*N81</f>
        <v>252.04895870172533</v>
      </c>
      <c r="O83" s="118">
        <f>(O79*O81)+(N79*N82)</f>
        <v>1248.6962221985741</v>
      </c>
      <c r="P83" s="118">
        <f>P79*P81</f>
        <v>245.39931558809923</v>
      </c>
      <c r="Q83" s="118">
        <f>(Q79*Q81)+(P79*P82)</f>
        <v>1231.8488464010643</v>
      </c>
      <c r="R83" s="118">
        <f>R79*R81</f>
        <v>217.10357601071092</v>
      </c>
      <c r="S83" s="118">
        <f>(S79*S81)+(R79*R82)</f>
        <v>1048.8053908323768</v>
      </c>
      <c r="T83" s="118">
        <f>T79*T81</f>
        <v>117.46138216047862</v>
      </c>
      <c r="U83" s="118">
        <f>(U79*U81)+(T79*T82)</f>
        <v>461.36538922140818</v>
      </c>
      <c r="V83" s="118">
        <f>V79*V81</f>
        <v>22.744233733446585</v>
      </c>
      <c r="W83" s="118">
        <f>(W79*W81)+(V79*V82)</f>
        <v>35.970153077554031</v>
      </c>
      <c r="X83" s="118">
        <f>X79*X81</f>
        <v>-14.329545032889655</v>
      </c>
      <c r="Y83" s="118">
        <f>(Y79*Y81)+(X79*X82)</f>
        <v>-88.867046611420847</v>
      </c>
      <c r="Z83" s="118">
        <f>Z79*Z81</f>
        <v>-43.355634198430074</v>
      </c>
      <c r="AA83" s="118">
        <f>(AA79*AA81)+(Z79*Z82)</f>
        <v>-253.31716159796116</v>
      </c>
      <c r="AB83" s="118">
        <f>AB79*AB81</f>
        <v>-98.660233503025054</v>
      </c>
      <c r="AC83" s="118">
        <f>(AC79*AC81)+(AB79*AB82)</f>
        <v>-561.53676129811549</v>
      </c>
      <c r="AD83" s="118">
        <f>AD79*AD81</f>
        <v>-186.00309451178478</v>
      </c>
      <c r="AE83" s="118">
        <f>(AE79*AE81)+(AD79*AD82)</f>
        <v>-1033.8050022359268</v>
      </c>
      <c r="AF83" s="118">
        <f>AF79*AF81</f>
        <v>-215.88124236963813</v>
      </c>
      <c r="AG83" s="118">
        <f>(AG79*AG81)+(AF79*AF82)</f>
        <v>-1080.2751989597296</v>
      </c>
      <c r="AH83" s="118">
        <f>AH79*AH81</f>
        <v>-241.58211916074015</v>
      </c>
      <c r="AI83" s="118">
        <f>(AI79*AI81)+(AH79*AH82)</f>
        <v>-1255.0248301924325</v>
      </c>
      <c r="AJ83" s="118">
        <f>AJ79*AJ81</f>
        <v>-268.55967901763097</v>
      </c>
      <c r="AK83" s="118">
        <f>(AK79*AK81)+(AJ79*AJ82)</f>
        <v>-1369.656407239313</v>
      </c>
      <c r="AL83" s="118">
        <f>AL79*AL81</f>
        <v>-297.60700242363401</v>
      </c>
      <c r="AM83" s="118">
        <f>(AM79*AM81)+(AL79*AL82)</f>
        <v>-1497.2737747846595</v>
      </c>
      <c r="AN83" s="118">
        <f>AN79*AN81</f>
        <v>-300.63067693595377</v>
      </c>
      <c r="AO83" s="118">
        <f>(AO79*AO81)+(AN79*AN82)</f>
        <v>-1514.1227621896728</v>
      </c>
      <c r="AP83" s="118">
        <f>AP79*AP81</f>
        <v>-304.26953642825185</v>
      </c>
      <c r="AQ83" s="118">
        <f>(AQ79*AQ81)+(AP79*AP82)</f>
        <v>-1532.5243127910214</v>
      </c>
      <c r="AR83" s="118">
        <f>AR79*AR81</f>
        <v>-308.00344033220614</v>
      </c>
      <c r="AS83" s="118">
        <f>(AS79*AS81)+(AR79*AR82)</f>
        <v>-1551.3702956650495</v>
      </c>
      <c r="AT83" s="118">
        <f>AT79*AT81</f>
        <v>-311.82318203242733</v>
      </c>
      <c r="AU83" s="118">
        <f>(AU79*AU81)+(AT79*AT82)</f>
        <v>-1570.6502147367428</v>
      </c>
      <c r="AV83" s="118">
        <f>AV79*AV81</f>
        <v>-315.73143783821695</v>
      </c>
      <c r="AW83" s="118">
        <f>(AW79*AW81)+(AV79*AV82)</f>
        <v>-1590.3776060404546</v>
      </c>
      <c r="AX83" s="118">
        <f>AX79*AX81</f>
        <v>-319.73097409544118</v>
      </c>
      <c r="AY83" s="118">
        <f>(AY79*AY81)+(AX79*AX82)</f>
        <v>-1610.5664610354331</v>
      </c>
      <c r="AZ83" s="118">
        <f>AZ79*AZ81</f>
        <v>-323.8246502611313</v>
      </c>
      <c r="BA83" s="118">
        <f>(BA79*BA81)+(AZ79*AZ82)</f>
        <v>-1631.2312421581187</v>
      </c>
      <c r="BB83" s="118">
        <f>BB79*BB81</f>
        <v>-328.01542208337378</v>
      </c>
      <c r="BC83" s="118">
        <f>(BC79*BC81)+(BB79*BB82)</f>
        <v>-1652.3868989070238</v>
      </c>
      <c r="BD83" s="118">
        <f>BD79*BD81</f>
        <v>-332.30634489008457</v>
      </c>
      <c r="BE83" s="118">
        <f>(BE79*BE81)+(BD79*BD82)</f>
        <v>-1674.0488844784036</v>
      </c>
      <c r="BF83" s="118">
        <f>BF79*BF81</f>
        <v>-336.70057699041854</v>
      </c>
      <c r="BG83" s="118">
        <f>(BG79*BG81)+(BF79*BF82)</f>
        <v>-1696.2331729716434</v>
      </c>
      <c r="BH83" s="118">
        <f>BH79*BH81</f>
        <v>-341.20138319264271</v>
      </c>
      <c r="BI83" s="118">
        <f>(BI79*BI81)+(BH79*BH82)</f>
        <v>-1718.9562771838005</v>
      </c>
      <c r="BJ83" s="118">
        <f>BJ79*BJ81</f>
        <v>-345.81213844250192</v>
      </c>
      <c r="BK83" s="118">
        <f>(BK79*BK81)+(BJ79*BJ82)</f>
        <v>-1742.2352670135788</v>
      </c>
      <c r="BL83" s="118">
        <f>BL79*BL81</f>
        <v>-350.53633158616009</v>
      </c>
      <c r="BM83" s="118">
        <f>(BM79*BM81)+(BL79*BL82)</f>
        <v>-1766.0877884955298</v>
      </c>
      <c r="BN83" s="118">
        <f>BN79*BN81</f>
        <v>-355.37756926203338</v>
      </c>
      <c r="BO83" s="118">
        <f>(BO79*BO81)+(BN79*BN82)</f>
        <v>-710.75513852406675</v>
      </c>
      <c r="BP83" s="118">
        <f>BP79*BP81</f>
        <v>0</v>
      </c>
      <c r="BQ83" s="118">
        <f>(BQ79*BQ81)+(BP79*BP82)</f>
        <v>0</v>
      </c>
      <c r="BR83" s="118">
        <f>BR79*BR81</f>
        <v>0</v>
      </c>
    </row>
    <row r="84" spans="2:70" s="67" customFormat="1">
      <c r="B84" s="130" t="s">
        <v>221</v>
      </c>
      <c r="C84" s="131">
        <v>2017</v>
      </c>
      <c r="D84" s="131">
        <v>2018</v>
      </c>
      <c r="E84" s="131">
        <v>2019</v>
      </c>
      <c r="F84" s="131">
        <v>2020</v>
      </c>
      <c r="G84" s="131">
        <v>2021</v>
      </c>
      <c r="H84" s="131">
        <v>2022</v>
      </c>
      <c r="I84" s="131">
        <v>2023</v>
      </c>
      <c r="J84" s="131">
        <v>2024</v>
      </c>
      <c r="K84" s="131">
        <v>2025</v>
      </c>
      <c r="L84" s="131">
        <v>2026</v>
      </c>
      <c r="M84" s="131">
        <v>2027</v>
      </c>
      <c r="N84" s="131">
        <v>2028</v>
      </c>
      <c r="O84" s="131">
        <v>2029</v>
      </c>
      <c r="P84" s="131">
        <v>2030</v>
      </c>
      <c r="Q84" s="131">
        <v>2031</v>
      </c>
      <c r="R84" s="131">
        <v>2032</v>
      </c>
      <c r="S84" s="131">
        <v>2033</v>
      </c>
      <c r="T84" s="131">
        <v>2034</v>
      </c>
      <c r="U84" s="131">
        <v>2035</v>
      </c>
      <c r="V84" s="131">
        <v>2036</v>
      </c>
      <c r="W84" s="131">
        <v>2037</v>
      </c>
      <c r="X84" s="131">
        <v>2038</v>
      </c>
      <c r="Y84" s="131">
        <v>2039</v>
      </c>
      <c r="Z84" s="131">
        <v>2040</v>
      </c>
      <c r="AA84" s="131">
        <v>2041</v>
      </c>
      <c r="AB84" s="131">
        <v>2042</v>
      </c>
      <c r="AC84" s="131">
        <v>2043</v>
      </c>
      <c r="AD84" s="131">
        <v>2044</v>
      </c>
      <c r="AE84" s="131">
        <v>2045</v>
      </c>
      <c r="AF84" s="131">
        <v>2046</v>
      </c>
      <c r="AG84" s="131">
        <v>2047</v>
      </c>
      <c r="AH84" s="131">
        <v>2048</v>
      </c>
    </row>
    <row r="85" spans="2:70" s="67" customFormat="1">
      <c r="B85" s="118" t="s">
        <v>225</v>
      </c>
      <c r="C85" s="150">
        <f>SUMIF($C$80:$BR$80,C84,$C$83:$BR$83)</f>
        <v>1396.5820852531474</v>
      </c>
      <c r="D85" s="150">
        <f t="shared" ref="D85:AH85" si="20">SUMIF($C$80:$BR$80,D84,$C$83:$BR$83)</f>
        <v>2118.7203489744243</v>
      </c>
      <c r="E85" s="150">
        <f t="shared" si="20"/>
        <v>2117.4139574196279</v>
      </c>
      <c r="F85" s="150">
        <f t="shared" si="20"/>
        <v>2112.0210627221168</v>
      </c>
      <c r="G85" s="150">
        <f t="shared" si="20"/>
        <v>1787.6926410726094</v>
      </c>
      <c r="H85" s="150">
        <f t="shared" si="20"/>
        <v>1494.0955377866733</v>
      </c>
      <c r="I85" s="150">
        <f t="shared" si="20"/>
        <v>1448.9524224117752</v>
      </c>
      <c r="J85" s="118">
        <f t="shared" si="20"/>
        <v>1166.2667729928555</v>
      </c>
      <c r="K85" s="118">
        <f t="shared" si="20"/>
        <v>484.10962295485479</v>
      </c>
      <c r="L85" s="118">
        <f t="shared" si="20"/>
        <v>21.640608044664376</v>
      </c>
      <c r="M85" s="118">
        <f t="shared" si="20"/>
        <v>-132.22268080985091</v>
      </c>
      <c r="N85" s="118">
        <f t="shared" si="20"/>
        <v>-351.9773951009862</v>
      </c>
      <c r="O85" s="118">
        <f t="shared" si="20"/>
        <v>-747.53985580990025</v>
      </c>
      <c r="P85" s="118">
        <f t="shared" si="20"/>
        <v>-1249.686244605565</v>
      </c>
      <c r="Q85" s="118">
        <f t="shared" si="20"/>
        <v>-1321.8573181204697</v>
      </c>
      <c r="R85" s="118">
        <f t="shared" si="20"/>
        <v>-1523.5845092100635</v>
      </c>
      <c r="S85" s="118">
        <f t="shared" si="20"/>
        <v>-1667.263409662947</v>
      </c>
      <c r="T85" s="118">
        <f t="shared" si="20"/>
        <v>-1797.9044517206132</v>
      </c>
      <c r="U85" s="118">
        <f t="shared" si="20"/>
        <v>-1818.3922986179246</v>
      </c>
      <c r="V85" s="118">
        <f t="shared" si="20"/>
        <v>-1840.5277531232275</v>
      </c>
      <c r="W85" s="118">
        <f t="shared" si="20"/>
        <v>-1863.1934776974767</v>
      </c>
      <c r="X85" s="118">
        <f t="shared" si="20"/>
        <v>-1886.3816525749598</v>
      </c>
      <c r="Y85" s="118">
        <f t="shared" si="20"/>
        <v>-1910.1085801358959</v>
      </c>
      <c r="Z85" s="118">
        <f t="shared" si="20"/>
        <v>-1934.3911112965643</v>
      </c>
      <c r="AA85" s="118">
        <f t="shared" si="20"/>
        <v>-1959.2466642414925</v>
      </c>
      <c r="AB85" s="118">
        <f t="shared" si="20"/>
        <v>-1984.6932437971084</v>
      </c>
      <c r="AC85" s="118">
        <f t="shared" si="20"/>
        <v>-2010.7494614688221</v>
      </c>
      <c r="AD85" s="118">
        <f t="shared" si="20"/>
        <v>-2037.4345561642861</v>
      </c>
      <c r="AE85" s="118">
        <f t="shared" si="20"/>
        <v>-2064.7684156263022</v>
      </c>
      <c r="AF85" s="118">
        <f t="shared" si="20"/>
        <v>-2092.7715985997388</v>
      </c>
      <c r="AG85" s="118">
        <f t="shared" si="20"/>
        <v>-2121.4653577575632</v>
      </c>
      <c r="AH85" s="118">
        <f t="shared" si="20"/>
        <v>-710.75513852406675</v>
      </c>
    </row>
    <row r="86" spans="2:70">
      <c r="B86" s="121" t="s">
        <v>226</v>
      </c>
      <c r="C86" s="132">
        <v>1396.5820852531474</v>
      </c>
      <c r="D86" s="132">
        <v>2192.6033148435622</v>
      </c>
      <c r="E86" s="132">
        <v>2305.1646925116765</v>
      </c>
      <c r="F86" s="132">
        <v>2419.244675862496</v>
      </c>
      <c r="G86" s="132">
        <v>2100.871563066908</v>
      </c>
      <c r="H86" s="132">
        <v>1494.0596875148487</v>
      </c>
      <c r="I86" s="132">
        <v>1067.0614870089246</v>
      </c>
      <c r="J86" s="132">
        <v>692.78614551193243</v>
      </c>
      <c r="K86" s="132">
        <v>196.028817479266</v>
      </c>
      <c r="L86" s="132">
        <v>-63.502019670151334</v>
      </c>
      <c r="M86" s="132">
        <v>-139.7914896465054</v>
      </c>
      <c r="N86" s="132">
        <v>-351.9773951009862</v>
      </c>
      <c r="O86" s="132">
        <v>-747.53985580990025</v>
      </c>
      <c r="P86" s="132">
        <v>-1249.686244605565</v>
      </c>
      <c r="Q86" s="132">
        <v>-1321.8573181204697</v>
      </c>
      <c r="R86" s="132">
        <v>-1523.5845092100635</v>
      </c>
      <c r="S86" s="132">
        <v>-1665.7553953313329</v>
      </c>
      <c r="T86" s="132">
        <v>-1788.818362937466</v>
      </c>
      <c r="U86" s="132">
        <v>-1809.2690834947393</v>
      </c>
      <c r="V86" s="132">
        <v>-1831.3488964851902</v>
      </c>
      <c r="W86" s="132">
        <v>-1853.9568693965948</v>
      </c>
      <c r="X86" s="132">
        <v>-1877.0869292484883</v>
      </c>
      <c r="Y86" s="132">
        <v>-1900.7553761348759</v>
      </c>
      <c r="Z86" s="132">
        <v>-1924.9790586714421</v>
      </c>
      <c r="AA86" s="132">
        <v>-1949.7753927276453</v>
      </c>
      <c r="AB86" s="132">
        <v>-1975.1623808002755</v>
      </c>
      <c r="AC86" s="132">
        <v>-2001.1586320504493</v>
      </c>
      <c r="AD86" s="132">
        <v>-2027.7833830267782</v>
      </c>
      <c r="AE86" s="132">
        <v>-2055.0565190981738</v>
      </c>
      <c r="AF86" s="132">
        <v>-2082.9985966206837</v>
      </c>
      <c r="AG86" s="132">
        <v>-2111.6308658634211</v>
      </c>
      <c r="AH86" s="132">
        <v>-707.47664860190071</v>
      </c>
    </row>
    <row r="87" spans="2:70">
      <c r="B87" s="121" t="s">
        <v>227</v>
      </c>
      <c r="C87" s="78">
        <f>(C85-C86)/1000</f>
        <v>0</v>
      </c>
      <c r="D87" s="78">
        <f t="shared" ref="D87:AH87" si="21">(D85-D86)/1000</f>
        <v>-7.3882965869137937E-2</v>
      </c>
      <c r="E87" s="78">
        <f t="shared" si="21"/>
        <v>-0.18775073509204868</v>
      </c>
      <c r="F87" s="78">
        <f t="shared" si="21"/>
        <v>-0.30722361314037927</v>
      </c>
      <c r="G87" s="78">
        <f t="shared" si="21"/>
        <v>-0.31317892199429864</v>
      </c>
      <c r="H87" s="78">
        <f t="shared" si="21"/>
        <v>3.5850271824529042E-5</v>
      </c>
      <c r="I87" s="78">
        <f t="shared" si="21"/>
        <v>0.38189093540285057</v>
      </c>
      <c r="J87" s="78">
        <f t="shared" si="21"/>
        <v>0.47348062748092307</v>
      </c>
      <c r="K87" s="78">
        <f t="shared" si="21"/>
        <v>0.28808080547558884</v>
      </c>
      <c r="L87" s="78">
        <f t="shared" si="21"/>
        <v>8.5142627714815719E-2</v>
      </c>
      <c r="M87" s="78">
        <f t="shared" si="21"/>
        <v>7.5688088366544833E-3</v>
      </c>
      <c r="N87" s="78">
        <f t="shared" si="21"/>
        <v>0</v>
      </c>
      <c r="O87" s="78">
        <f t="shared" si="21"/>
        <v>0</v>
      </c>
      <c r="P87" s="78">
        <f t="shared" si="21"/>
        <v>0</v>
      </c>
      <c r="Q87" s="78">
        <f t="shared" si="21"/>
        <v>0</v>
      </c>
      <c r="R87" s="78">
        <f t="shared" si="21"/>
        <v>0</v>
      </c>
      <c r="S87" s="78">
        <f t="shared" si="21"/>
        <v>-1.5080143316140494E-3</v>
      </c>
      <c r="T87" s="78">
        <f t="shared" si="21"/>
        <v>-9.0860887831472614E-3</v>
      </c>
      <c r="U87" s="78">
        <f t="shared" si="21"/>
        <v>-9.1232151231852177E-3</v>
      </c>
      <c r="V87" s="78">
        <f t="shared" si="21"/>
        <v>-9.1788566380373599E-3</v>
      </c>
      <c r="W87" s="78">
        <f t="shared" si="21"/>
        <v>-9.2366083008819256E-3</v>
      </c>
      <c r="X87" s="78">
        <f t="shared" si="21"/>
        <v>-9.2947233264715125E-3</v>
      </c>
      <c r="Y87" s="78">
        <f t="shared" si="21"/>
        <v>-9.3532040010200039E-3</v>
      </c>
      <c r="Z87" s="78">
        <f t="shared" si="21"/>
        <v>-9.412052625122215E-3</v>
      </c>
      <c r="AA87" s="78">
        <f t="shared" si="21"/>
        <v>-9.471271513847114E-3</v>
      </c>
      <c r="AB87" s="78">
        <f t="shared" si="21"/>
        <v>-9.5308629968328656E-3</v>
      </c>
      <c r="AC87" s="78">
        <f t="shared" si="21"/>
        <v>-9.5908294183727778E-3</v>
      </c>
      <c r="AD87" s="78">
        <f t="shared" si="21"/>
        <v>-9.6511731375078392E-3</v>
      </c>
      <c r="AE87" s="78">
        <f t="shared" si="21"/>
        <v>-9.7118965281283633E-3</v>
      </c>
      <c r="AF87" s="78">
        <f t="shared" si="21"/>
        <v>-9.7730019790551528E-3</v>
      </c>
      <c r="AG87" s="78">
        <f t="shared" si="21"/>
        <v>-9.8344918941420476E-3</v>
      </c>
      <c r="AH87" s="78">
        <f t="shared" si="21"/>
        <v>-3.2784899221660452E-3</v>
      </c>
    </row>
    <row r="88" spans="2:70">
      <c r="C88" s="78"/>
      <c r="D88" s="78"/>
      <c r="E88" s="78"/>
      <c r="F88" s="78" t="s">
        <v>284</v>
      </c>
      <c r="G88" s="186">
        <v>1</v>
      </c>
      <c r="H88" s="186">
        <v>2</v>
      </c>
      <c r="I88" s="186">
        <v>5</v>
      </c>
      <c r="J88" s="186">
        <v>4</v>
      </c>
      <c r="K88" s="186">
        <v>1</v>
      </c>
      <c r="L88" s="186">
        <v>0</v>
      </c>
      <c r="M88" s="150">
        <f>SUM(G88:L88)</f>
        <v>13</v>
      </c>
      <c r="N88" s="78"/>
      <c r="O88" s="78"/>
      <c r="P88" s="78"/>
      <c r="Q88" s="78"/>
      <c r="R88" s="78"/>
    </row>
    <row r="89" spans="2:70">
      <c r="F89" t="s">
        <v>283</v>
      </c>
    </row>
    <row r="90" spans="2:70">
      <c r="C90" s="75" t="str">
        <f>B10</f>
        <v>Maximum debt ($ million)</v>
      </c>
      <c r="D90" s="102">
        <f ca="1">C10</f>
        <v>19648.986075581619</v>
      </c>
      <c r="E90" s="102">
        <v>21301.304354151081</v>
      </c>
      <c r="F90" s="85">
        <f ca="1">D90-E90</f>
        <v>-1652.3182785694626</v>
      </c>
      <c r="G90" s="46"/>
      <c r="H90" s="150"/>
      <c r="I90" s="150"/>
      <c r="J90" s="150"/>
      <c r="K90" s="150"/>
      <c r="L90" s="46"/>
      <c r="M90" s="46"/>
      <c r="N90" s="46"/>
    </row>
    <row r="91" spans="2:70">
      <c r="B91" s="49"/>
      <c r="C91" s="75" t="str">
        <f>B11</f>
        <v>Total Interest Cost ($ million)</v>
      </c>
      <c r="D91" s="102">
        <f ca="1">C11</f>
        <v>19424.863090521641</v>
      </c>
      <c r="E91" s="102">
        <v>21274.815225452934</v>
      </c>
    </row>
    <row r="92" spans="2:70">
      <c r="B92" s="49"/>
    </row>
    <row r="93" spans="2:70">
      <c r="B93" s="49"/>
    </row>
    <row r="94" spans="2:70">
      <c r="B94" s="49"/>
    </row>
    <row r="95" spans="2:70">
      <c r="B95" s="49"/>
    </row>
    <row r="96" spans="2:70">
      <c r="B96" s="49"/>
    </row>
    <row r="97" spans="2:2">
      <c r="B97" s="49"/>
    </row>
    <row r="98" spans="2:2">
      <c r="B98" s="49"/>
    </row>
    <row r="99" spans="2:2">
      <c r="B99" s="49"/>
    </row>
    <row r="100" spans="2:2">
      <c r="B100" s="49"/>
    </row>
    <row r="101" spans="2:2">
      <c r="B101" s="49"/>
    </row>
  </sheetData>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disablePrompts="1" count="3">
        <x14:dataValidation type="list" allowBlank="1" showInputMessage="1" showErrorMessage="1">
          <x14:formula1>
            <xm:f>'Res Bill Annual'!$K$2:$K$3</xm:f>
          </x14:formula1>
          <xm:sqref>C12</xm:sqref>
        </x14:dataValidation>
        <x14:dataValidation type="list" allowBlank="1" showInputMessage="1" showErrorMessage="1">
          <x14:formula1>
            <xm:f>'Res Bill Annual'!$K$5:$K$6</xm:f>
          </x14:formula1>
          <xm:sqref>C13</xm:sqref>
        </x14:dataValidation>
        <x14:dataValidation type="list" allowBlank="1" showInputMessage="1" showErrorMessage="1">
          <x14:formula1>
            <xm:f>'Res Bill Annual'!D1:G1</xm:f>
          </x14:formula1>
          <xm:sqref>C7</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V23"/>
  <sheetViews>
    <sheetView zoomScale="90" zoomScaleNormal="90" workbookViewId="0">
      <selection activeCell="F20" sqref="F20"/>
    </sheetView>
  </sheetViews>
  <sheetFormatPr defaultRowHeight="15"/>
  <cols>
    <col min="1" max="1" width="27" customWidth="1"/>
    <col min="2" max="2" width="26.5703125" customWidth="1"/>
    <col min="3" max="3" width="10.5703125" bestFit="1" customWidth="1"/>
  </cols>
  <sheetData>
    <row r="1" spans="1:22">
      <c r="A1" t="s">
        <v>238</v>
      </c>
    </row>
    <row r="2" spans="1:22">
      <c r="B2" s="4" t="s">
        <v>0</v>
      </c>
      <c r="C2" s="3"/>
      <c r="D2" s="3"/>
      <c r="E2" s="3"/>
      <c r="F2" s="3"/>
      <c r="G2" s="3"/>
      <c r="H2" s="3"/>
      <c r="I2" s="3"/>
      <c r="J2" s="3"/>
      <c r="K2" s="3"/>
      <c r="L2" s="3"/>
      <c r="M2" s="3"/>
      <c r="N2" s="3"/>
      <c r="O2" s="3"/>
      <c r="P2" s="3"/>
      <c r="Q2" s="3"/>
      <c r="R2" s="3"/>
      <c r="S2" s="3"/>
      <c r="T2" s="3"/>
      <c r="U2" s="3"/>
      <c r="V2" s="3"/>
    </row>
    <row r="3" spans="1:22">
      <c r="B3" s="3"/>
      <c r="C3" s="3">
        <v>2016</v>
      </c>
      <c r="D3" s="3">
        <v>2017</v>
      </c>
      <c r="E3" s="3">
        <v>2018</v>
      </c>
      <c r="F3" s="3">
        <v>2019</v>
      </c>
      <c r="G3" s="3">
        <v>2020</v>
      </c>
      <c r="H3" s="3">
        <v>2021</v>
      </c>
      <c r="I3" s="3">
        <v>2022</v>
      </c>
      <c r="J3" s="3">
        <v>2023</v>
      </c>
      <c r="K3" s="3">
        <v>2024</v>
      </c>
      <c r="L3" s="3">
        <v>2025</v>
      </c>
      <c r="M3" s="3">
        <v>2026</v>
      </c>
      <c r="N3" s="3">
        <v>2027</v>
      </c>
      <c r="O3" s="3">
        <v>2028</v>
      </c>
      <c r="P3" s="3">
        <v>2029</v>
      </c>
      <c r="Q3" s="3">
        <v>2030</v>
      </c>
      <c r="R3" s="3">
        <v>2031</v>
      </c>
      <c r="S3" s="3">
        <v>2032</v>
      </c>
      <c r="T3" s="3">
        <v>2033</v>
      </c>
      <c r="U3" s="3">
        <v>2034</v>
      </c>
      <c r="V3" s="3">
        <v>2035</v>
      </c>
    </row>
    <row r="4" spans="1:22">
      <c r="B4" s="3" t="s">
        <v>1</v>
      </c>
      <c r="C4" s="5">
        <v>18.137578551912288</v>
      </c>
      <c r="D4" s="5">
        <v>23.934740867580583</v>
      </c>
      <c r="E4" s="5">
        <v>25.744051369863712</v>
      </c>
      <c r="F4" s="5">
        <v>27.174449771689495</v>
      </c>
      <c r="G4" s="5">
        <v>30.500462204007722</v>
      </c>
      <c r="H4" s="5">
        <v>34.237067351597915</v>
      </c>
      <c r="I4" s="5">
        <v>36.075020547945378</v>
      </c>
      <c r="J4" s="5">
        <v>40.45125913242088</v>
      </c>
      <c r="K4" s="5">
        <v>34.824615209471759</v>
      </c>
      <c r="L4" s="5">
        <v>44.054005707762848</v>
      </c>
      <c r="M4" s="5">
        <v>39.058687214612128</v>
      </c>
      <c r="N4" s="5">
        <v>39.894207762556725</v>
      </c>
      <c r="O4" s="5">
        <v>39.219793943533737</v>
      </c>
      <c r="P4" s="5">
        <v>40.291285388128287</v>
      </c>
      <c r="Q4" s="5">
        <v>41.660391552510973</v>
      </c>
      <c r="R4" s="5">
        <v>47.073474885844611</v>
      </c>
      <c r="S4" s="5">
        <v>46.062777777778493</v>
      </c>
      <c r="T4" s="5">
        <v>48.012502283104723</v>
      </c>
      <c r="U4" s="5">
        <v>49.791178082191173</v>
      </c>
      <c r="V4" s="5">
        <v>55.807228310501493</v>
      </c>
    </row>
    <row r="7" spans="1:22">
      <c r="B7" s="4" t="s">
        <v>2</v>
      </c>
      <c r="C7" s="3"/>
      <c r="D7" s="3"/>
      <c r="E7" s="3"/>
      <c r="F7" s="3"/>
      <c r="G7" s="3"/>
      <c r="H7" s="3"/>
      <c r="I7" s="3"/>
      <c r="J7" s="3"/>
      <c r="K7" s="3"/>
      <c r="L7" s="3"/>
      <c r="M7" s="3"/>
      <c r="N7" s="3"/>
      <c r="O7" s="3"/>
      <c r="P7" s="3"/>
      <c r="Q7" s="3"/>
      <c r="R7" s="3"/>
      <c r="S7" s="3"/>
      <c r="T7" s="3"/>
      <c r="U7" s="3"/>
      <c r="V7" s="3"/>
    </row>
    <row r="8" spans="1:22">
      <c r="B8" s="3"/>
      <c r="C8" s="3">
        <v>2016</v>
      </c>
      <c r="D8" s="3">
        <v>2017</v>
      </c>
      <c r="E8" s="3">
        <v>2018</v>
      </c>
      <c r="F8" s="3">
        <v>2019</v>
      </c>
      <c r="G8" s="3">
        <v>2020</v>
      </c>
      <c r="H8" s="3">
        <v>2021</v>
      </c>
      <c r="I8" s="3">
        <v>2022</v>
      </c>
      <c r="J8" s="3">
        <v>2023</v>
      </c>
      <c r="K8" s="3">
        <v>2024</v>
      </c>
      <c r="L8" s="3">
        <v>2025</v>
      </c>
      <c r="M8" s="3">
        <v>2026</v>
      </c>
      <c r="N8" s="3">
        <v>2027</v>
      </c>
      <c r="O8" s="3">
        <v>2028</v>
      </c>
      <c r="P8" s="3">
        <v>2029</v>
      </c>
      <c r="Q8" s="3">
        <v>2030</v>
      </c>
      <c r="R8" s="3">
        <v>2031</v>
      </c>
      <c r="S8" s="3">
        <v>2032</v>
      </c>
      <c r="T8" s="3">
        <v>2033</v>
      </c>
      <c r="U8" s="3">
        <v>2034</v>
      </c>
      <c r="V8" s="3">
        <v>2035</v>
      </c>
    </row>
    <row r="9" spans="1:22">
      <c r="B9" s="3" t="s">
        <v>1</v>
      </c>
      <c r="C9" s="6">
        <v>40.720502180612648</v>
      </c>
      <c r="D9" s="6">
        <v>39.884572948947927</v>
      </c>
      <c r="E9" s="6">
        <v>38.259754847688896</v>
      </c>
      <c r="F9" s="6">
        <v>36.87179517987407</v>
      </c>
      <c r="G9" s="6">
        <v>38.077414118674881</v>
      </c>
      <c r="H9" s="6">
        <v>33.266300894558505</v>
      </c>
      <c r="I9" s="6">
        <v>31.982619123421138</v>
      </c>
      <c r="J9" s="6">
        <v>30.204938663640306</v>
      </c>
      <c r="K9" s="6">
        <v>32.170221689868221</v>
      </c>
      <c r="L9" s="6">
        <v>29.83578630115268</v>
      </c>
      <c r="M9" s="6">
        <v>28.07659404567752</v>
      </c>
      <c r="N9" s="6">
        <v>30.082416588950078</v>
      </c>
      <c r="O9" s="6">
        <v>28.894996333938145</v>
      </c>
      <c r="P9" s="6">
        <v>26.206484402006819</v>
      </c>
      <c r="Q9" s="6">
        <v>24.780729241328398</v>
      </c>
      <c r="R9" s="6">
        <v>21.628410775613105</v>
      </c>
      <c r="S9" s="6">
        <v>21.459635534923706</v>
      </c>
      <c r="T9" s="6">
        <v>19.515284845855689</v>
      </c>
      <c r="U9" s="6">
        <v>17.890736782584202</v>
      </c>
      <c r="V9" s="6">
        <v>12.631401240470279</v>
      </c>
    </row>
    <row r="12" spans="1:22">
      <c r="B12" s="4" t="s">
        <v>3</v>
      </c>
      <c r="C12" s="3"/>
      <c r="D12" s="3"/>
      <c r="E12" s="3"/>
      <c r="F12" s="3"/>
      <c r="G12" s="3"/>
      <c r="H12" s="3"/>
      <c r="I12" s="3"/>
      <c r="J12" s="3"/>
      <c r="K12" s="3"/>
      <c r="L12" s="3"/>
      <c r="M12" s="3"/>
      <c r="N12" s="3"/>
      <c r="O12" s="3"/>
      <c r="P12" s="3"/>
      <c r="Q12" s="3"/>
      <c r="R12" s="3"/>
      <c r="S12" s="3"/>
      <c r="T12" s="3"/>
      <c r="U12" s="3"/>
      <c r="V12" s="3"/>
    </row>
    <row r="13" spans="1:22">
      <c r="B13" s="3"/>
      <c r="C13" s="3">
        <v>2016</v>
      </c>
      <c r="D13" s="3">
        <v>2017</v>
      </c>
      <c r="E13" s="3">
        <v>2018</v>
      </c>
      <c r="F13" s="3">
        <v>2019</v>
      </c>
      <c r="G13" s="3">
        <v>2020</v>
      </c>
      <c r="H13" s="3">
        <v>2021</v>
      </c>
      <c r="I13" s="3">
        <v>2022</v>
      </c>
      <c r="J13" s="3">
        <v>2023</v>
      </c>
      <c r="K13" s="3">
        <v>2024</v>
      </c>
      <c r="L13" s="3">
        <v>2025</v>
      </c>
      <c r="M13" s="3">
        <v>2026</v>
      </c>
      <c r="N13" s="3">
        <v>2027</v>
      </c>
      <c r="O13" s="3">
        <v>2028</v>
      </c>
      <c r="P13" s="3">
        <v>2029</v>
      </c>
      <c r="Q13" s="3">
        <v>2030</v>
      </c>
      <c r="R13" s="3">
        <v>2031</v>
      </c>
      <c r="S13" s="3">
        <v>2032</v>
      </c>
      <c r="T13" s="3">
        <v>2033</v>
      </c>
      <c r="U13" s="3">
        <v>2034</v>
      </c>
      <c r="V13" s="3">
        <v>2035</v>
      </c>
    </row>
    <row r="14" spans="1:22">
      <c r="B14" s="49" t="s">
        <v>235</v>
      </c>
      <c r="C14" s="6">
        <v>90.857322870794135</v>
      </c>
      <c r="D14" s="6">
        <v>79.159144068046572</v>
      </c>
      <c r="E14" s="6">
        <v>76.70082919772959</v>
      </c>
      <c r="F14" s="6">
        <v>78.72256464176526</v>
      </c>
      <c r="G14" s="6">
        <v>74.102585916044234</v>
      </c>
      <c r="H14" s="6">
        <v>65.347251465099347</v>
      </c>
      <c r="I14" s="6">
        <v>61.539833671429861</v>
      </c>
      <c r="J14" s="6">
        <v>55.046932261203331</v>
      </c>
      <c r="K14" s="6">
        <v>59.399055333463778</v>
      </c>
      <c r="L14" s="6">
        <v>51.395131785109108</v>
      </c>
      <c r="M14" s="6">
        <v>54.873573061276353</v>
      </c>
      <c r="N14" s="6">
        <v>53.941693163296705</v>
      </c>
      <c r="O14" s="6">
        <v>52.173212625104398</v>
      </c>
      <c r="P14" s="6">
        <v>48.349504511435732</v>
      </c>
      <c r="Q14" s="6">
        <v>43.823811008813706</v>
      </c>
      <c r="R14" s="6">
        <v>37.331727860501303</v>
      </c>
      <c r="S14" s="6">
        <v>35.123792096263671</v>
      </c>
      <c r="T14" s="6">
        <v>29.828469208466707</v>
      </c>
      <c r="U14" s="6">
        <v>23.772098800652444</v>
      </c>
      <c r="V14" s="6">
        <v>17.207015982946235</v>
      </c>
    </row>
    <row r="16" spans="1:22" s="122" customFormat="1">
      <c r="A16" s="119" t="s">
        <v>236</v>
      </c>
    </row>
    <row r="17" spans="2:22">
      <c r="B17" s="49" t="s">
        <v>233</v>
      </c>
      <c r="C17" s="9"/>
      <c r="D17" s="9"/>
      <c r="E17" s="9"/>
      <c r="F17" s="9"/>
      <c r="G17" s="9"/>
      <c r="H17" s="9"/>
      <c r="I17" s="9"/>
      <c r="J17" s="9"/>
      <c r="K17" s="9"/>
      <c r="L17" s="9"/>
      <c r="M17" s="9"/>
      <c r="N17" s="9"/>
      <c r="O17" s="9"/>
      <c r="P17" s="9"/>
      <c r="Q17" s="9"/>
      <c r="R17" s="9"/>
      <c r="S17" s="9"/>
      <c r="T17" s="9"/>
      <c r="U17" s="9"/>
      <c r="V17" s="9"/>
    </row>
    <row r="18" spans="2:22">
      <c r="B18" s="49" t="s">
        <v>234</v>
      </c>
      <c r="C18" t="s">
        <v>190</v>
      </c>
      <c r="D18" s="123">
        <v>80.742326949407499</v>
      </c>
      <c r="E18" s="123">
        <v>79.799542697317861</v>
      </c>
      <c r="F18" s="123">
        <v>83.541015378358424</v>
      </c>
      <c r="G18" s="123">
        <v>80.211022134689344</v>
      </c>
      <c r="H18" s="123">
        <v>72.14864588449926</v>
      </c>
      <c r="I18" s="123">
        <v>69.303847968521623</v>
      </c>
      <c r="J18" s="123">
        <v>63.231622136505031</v>
      </c>
      <c r="K18" s="123">
        <v>69.59546040412549</v>
      </c>
      <c r="L18" s="123">
        <v>61.421940059748216</v>
      </c>
      <c r="M18" s="123">
        <v>66.890579366870497</v>
      </c>
      <c r="N18" s="123">
        <v>67.069715430550573</v>
      </c>
      <c r="O18" s="123">
        <v>66.168248807755646</v>
      </c>
      <c r="P18" s="123">
        <v>62.545239615148994</v>
      </c>
      <c r="Q18" s="123">
        <v>57.824587942610592</v>
      </c>
      <c r="R18" s="123">
        <v>50.24359054238149</v>
      </c>
      <c r="S18" s="123">
        <v>48.217439698325393</v>
      </c>
      <c r="T18" s="123">
        <v>41.767058056800956</v>
      </c>
      <c r="U18" s="123">
        <v>33.952410909044268</v>
      </c>
      <c r="V18" s="123">
        <v>25.067373129820467</v>
      </c>
    </row>
    <row r="19" spans="2:22">
      <c r="B19" s="49" t="s">
        <v>235</v>
      </c>
      <c r="C19" s="49" t="s">
        <v>190</v>
      </c>
      <c r="D19" s="78">
        <f>D18/1.02^(D3-2016)</f>
        <v>79.159144068046572</v>
      </c>
      <c r="E19" s="78">
        <f t="shared" ref="E19:V19" si="0">E18/1.02^(E3-2016)</f>
        <v>76.70082919772959</v>
      </c>
      <c r="F19" s="78">
        <f t="shared" si="0"/>
        <v>78.72256464176526</v>
      </c>
      <c r="G19" s="78">
        <f t="shared" si="0"/>
        <v>74.102585916044234</v>
      </c>
      <c r="H19" s="78">
        <f t="shared" si="0"/>
        <v>65.347251465099347</v>
      </c>
      <c r="I19" s="78">
        <f t="shared" si="0"/>
        <v>61.539833671429861</v>
      </c>
      <c r="J19" s="78">
        <f t="shared" si="0"/>
        <v>55.046932261203331</v>
      </c>
      <c r="K19" s="78">
        <f t="shared" si="0"/>
        <v>59.399055333463778</v>
      </c>
      <c r="L19" s="78">
        <f t="shared" si="0"/>
        <v>51.395131785109108</v>
      </c>
      <c r="M19" s="78">
        <f t="shared" si="0"/>
        <v>54.873573061276353</v>
      </c>
      <c r="N19" s="78">
        <f t="shared" si="0"/>
        <v>53.941693163296705</v>
      </c>
      <c r="O19" s="78">
        <f t="shared" si="0"/>
        <v>52.173212625104398</v>
      </c>
      <c r="P19" s="78">
        <f t="shared" si="0"/>
        <v>48.349504511435732</v>
      </c>
      <c r="Q19" s="78">
        <f t="shared" si="0"/>
        <v>43.823811008813706</v>
      </c>
      <c r="R19" s="78">
        <f t="shared" si="0"/>
        <v>37.331727860501303</v>
      </c>
      <c r="S19" s="78">
        <f t="shared" si="0"/>
        <v>35.123792096263671</v>
      </c>
      <c r="T19" s="78">
        <f t="shared" si="0"/>
        <v>29.828469208466707</v>
      </c>
      <c r="U19" s="78">
        <f t="shared" si="0"/>
        <v>23.772098800652444</v>
      </c>
      <c r="V19" s="78">
        <f t="shared" si="0"/>
        <v>17.207015982946235</v>
      </c>
    </row>
    <row r="21" spans="2:22">
      <c r="B21" t="s">
        <v>237</v>
      </c>
      <c r="D21" s="78"/>
      <c r="E21" s="78"/>
      <c r="F21" s="78"/>
      <c r="G21" s="78"/>
      <c r="H21" s="78"/>
      <c r="I21" s="78"/>
      <c r="J21" s="78"/>
      <c r="K21" s="78"/>
      <c r="L21" s="78"/>
      <c r="M21" s="78"/>
      <c r="N21" s="78"/>
      <c r="O21" s="78"/>
      <c r="P21" s="78"/>
      <c r="Q21" s="78"/>
      <c r="R21" s="78"/>
      <c r="S21" s="78"/>
      <c r="T21" s="78"/>
      <c r="U21" s="78"/>
      <c r="V21" s="78"/>
    </row>
    <row r="22" spans="2:22">
      <c r="B22" s="4" t="s">
        <v>3</v>
      </c>
    </row>
    <row r="23" spans="2:22">
      <c r="B23" s="49" t="s">
        <v>1</v>
      </c>
      <c r="C23" s="9">
        <v>90.857322870794135</v>
      </c>
      <c r="D23" s="9">
        <v>88.992161882316481</v>
      </c>
      <c r="E23" s="9">
        <v>85.366798369420309</v>
      </c>
      <c r="F23" s="9">
        <v>82.269923504985755</v>
      </c>
      <c r="G23" s="9">
        <v>84.959951950507261</v>
      </c>
      <c r="H23" s="9">
        <v>74.22519073286179</v>
      </c>
      <c r="I23" s="9">
        <v>71.360985163238198</v>
      </c>
      <c r="J23" s="9">
        <v>67.39454863013701</v>
      </c>
      <c r="K23" s="9">
        <v>71.779572018465828</v>
      </c>
      <c r="L23" s="9">
        <v>66.570880119412607</v>
      </c>
      <c r="M23" s="9">
        <v>62.645695257041098</v>
      </c>
      <c r="N23" s="9">
        <v>67.12117214647887</v>
      </c>
      <c r="O23" s="9">
        <v>64.471749381149991</v>
      </c>
      <c r="P23" s="9">
        <v>58.473026782935889</v>
      </c>
      <c r="Q23" s="9">
        <v>55.291821001290728</v>
      </c>
      <c r="R23" s="9">
        <v>48.258233464459622</v>
      </c>
      <c r="S23" s="9">
        <v>47.88165494222288</v>
      </c>
      <c r="T23" s="9">
        <v>43.543336678190968</v>
      </c>
      <c r="U23" s="9">
        <v>39.918575685580805</v>
      </c>
      <c r="V23" s="9">
        <v>28.183721696889208</v>
      </c>
    </row>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2:AV34"/>
  <sheetViews>
    <sheetView topLeftCell="B1" zoomScale="70" zoomScaleNormal="70" workbookViewId="0">
      <pane xSplit="2" ySplit="5" topLeftCell="T6" activePane="bottomRight" state="frozen"/>
      <selection activeCell="B1" sqref="B1"/>
      <selection pane="topRight" activeCell="D1" sqref="D1"/>
      <selection pane="bottomLeft" activeCell="B6" sqref="B6"/>
      <selection pane="bottomRight" activeCell="Y11" sqref="Y11"/>
    </sheetView>
  </sheetViews>
  <sheetFormatPr defaultRowHeight="15"/>
  <cols>
    <col min="1" max="1" width="2.42578125" style="89" customWidth="1"/>
    <col min="2" max="2" width="46" style="89" customWidth="1"/>
    <col min="3" max="3" width="18.28515625" style="89" customWidth="1"/>
    <col min="4" max="9" width="26.42578125" style="89" customWidth="1"/>
    <col min="10" max="23" width="22.140625" style="89" bestFit="1" customWidth="1"/>
    <col min="24" max="38" width="13.5703125" style="89" customWidth="1"/>
    <col min="39" max="16384" width="9.140625" style="89"/>
  </cols>
  <sheetData>
    <row r="2" spans="2:48" s="160" customFormat="1">
      <c r="B2" s="163" t="s">
        <v>268</v>
      </c>
    </row>
    <row r="3" spans="2:48" ht="18.75">
      <c r="B3" s="88" t="s">
        <v>232</v>
      </c>
      <c r="C3" s="88"/>
    </row>
    <row r="4" spans="2:48">
      <c r="B4" s="89" t="s">
        <v>39</v>
      </c>
      <c r="S4" s="95"/>
      <c r="T4" s="95"/>
      <c r="U4" s="95"/>
      <c r="V4" s="95"/>
      <c r="W4" s="95"/>
    </row>
    <row r="5" spans="2:48" ht="30">
      <c r="B5" s="24" t="s">
        <v>40</v>
      </c>
      <c r="C5" s="97" t="s">
        <v>207</v>
      </c>
      <c r="D5" s="98" t="s">
        <v>29</v>
      </c>
      <c r="E5" s="98">
        <v>2017</v>
      </c>
      <c r="F5" s="98">
        <v>2018</v>
      </c>
      <c r="G5" s="98">
        <v>2019</v>
      </c>
      <c r="H5" s="98">
        <v>2020</v>
      </c>
      <c r="I5" s="98">
        <v>2021</v>
      </c>
      <c r="J5" s="98">
        <v>2022</v>
      </c>
      <c r="K5" s="98">
        <v>2023</v>
      </c>
      <c r="L5" s="98">
        <v>2024</v>
      </c>
      <c r="M5" s="98">
        <v>2025</v>
      </c>
      <c r="N5" s="98">
        <v>2026</v>
      </c>
      <c r="O5" s="98">
        <v>2027</v>
      </c>
      <c r="P5" s="98">
        <v>2028</v>
      </c>
      <c r="Q5" s="98">
        <v>2029</v>
      </c>
      <c r="R5" s="98">
        <v>2030</v>
      </c>
      <c r="S5" s="98">
        <v>2031</v>
      </c>
      <c r="T5" s="98">
        <v>2032</v>
      </c>
      <c r="U5" s="98">
        <v>2033</v>
      </c>
      <c r="V5" s="98">
        <v>2034</v>
      </c>
      <c r="W5" s="98">
        <v>2035</v>
      </c>
      <c r="X5" s="98">
        <v>2036</v>
      </c>
      <c r="Y5" s="98">
        <v>2037</v>
      </c>
      <c r="Z5" s="98">
        <v>2038</v>
      </c>
      <c r="AA5" s="98">
        <v>2039</v>
      </c>
      <c r="AB5" s="98">
        <v>2040</v>
      </c>
      <c r="AC5" s="98">
        <v>2041</v>
      </c>
      <c r="AD5" s="98">
        <v>2042</v>
      </c>
      <c r="AE5" s="98">
        <v>2043</v>
      </c>
      <c r="AF5" s="98">
        <v>2044</v>
      </c>
      <c r="AG5" s="98">
        <v>2045</v>
      </c>
      <c r="AH5" s="98">
        <v>2046</v>
      </c>
      <c r="AI5" s="98">
        <v>2047</v>
      </c>
      <c r="AJ5" s="98">
        <v>2048</v>
      </c>
      <c r="AK5" s="98">
        <v>2049</v>
      </c>
      <c r="AL5" s="98">
        <v>2050</v>
      </c>
      <c r="AM5" s="90"/>
      <c r="AN5" s="90"/>
      <c r="AO5" s="90"/>
      <c r="AP5" s="90"/>
      <c r="AQ5" s="90"/>
      <c r="AR5" s="90"/>
      <c r="AS5" s="90"/>
      <c r="AT5" s="90"/>
      <c r="AU5" s="90"/>
      <c r="AV5" s="90"/>
    </row>
    <row r="6" spans="2:48">
      <c r="B6" s="91" t="s">
        <v>16</v>
      </c>
      <c r="C6" s="99">
        <f>(W6/R6)^(1/COUNT($S$5:$W$5))-1</f>
        <v>1.7376456462485645E-2</v>
      </c>
      <c r="D6" s="86">
        <v>39.906489333333347</v>
      </c>
      <c r="E6" s="86">
        <v>40.066836110832156</v>
      </c>
      <c r="F6" s="86">
        <v>41.708350560751846</v>
      </c>
      <c r="G6" s="86">
        <v>42.40243757834947</v>
      </c>
      <c r="H6" s="86">
        <v>43.270335127552165</v>
      </c>
      <c r="I6" s="86">
        <v>44.019086138305816</v>
      </c>
      <c r="J6" s="86">
        <v>44.899809521837611</v>
      </c>
      <c r="K6" s="86">
        <v>45.806823685597166</v>
      </c>
      <c r="L6" s="86">
        <v>46.787623343303864</v>
      </c>
      <c r="M6" s="86">
        <v>47.686345871731888</v>
      </c>
      <c r="N6" s="86">
        <v>48.675567772307232</v>
      </c>
      <c r="O6" s="86">
        <v>49.652868804988742</v>
      </c>
      <c r="P6" s="86">
        <v>50.605080276552151</v>
      </c>
      <c r="Q6" s="86">
        <v>51.521658062735639</v>
      </c>
      <c r="R6" s="86">
        <v>52.468672227737976</v>
      </c>
      <c r="S6" s="86">
        <v>53.357369193477197</v>
      </c>
      <c r="T6" s="86">
        <v>54.375297763939699</v>
      </c>
      <c r="U6" s="86">
        <v>55.325536555711075</v>
      </c>
      <c r="V6" s="86">
        <v>56.226660406419555</v>
      </c>
      <c r="W6" s="86">
        <v>57.188471637926902</v>
      </c>
      <c r="X6" s="100">
        <f>W6*(1+$C6)</f>
        <v>58.182204625499438</v>
      </c>
      <c r="Y6" s="100">
        <f t="shared" ref="Y6:AL6" si="0">X6*(1+$C6)</f>
        <v>59.193205171065863</v>
      </c>
      <c r="Z6" s="100">
        <f t="shared" si="0"/>
        <v>60.221773323595869</v>
      </c>
      <c r="AA6" s="100">
        <f t="shared" si="0"/>
        <v>61.268214345847014</v>
      </c>
      <c r="AB6" s="100">
        <f t="shared" si="0"/>
        <v>62.33283880496186</v>
      </c>
      <c r="AC6" s="100">
        <f t="shared" si="0"/>
        <v>63.415962664639416</v>
      </c>
      <c r="AD6" s="100">
        <f t="shared" si="0"/>
        <v>64.517907378908134</v>
      </c>
      <c r="AE6" s="100">
        <f t="shared" si="0"/>
        <v>65.638999987528408</v>
      </c>
      <c r="AF6" s="100">
        <f t="shared" si="0"/>
        <v>66.779573213052785</v>
      </c>
      <c r="AG6" s="100">
        <f t="shared" si="0"/>
        <v>67.939965559572769</v>
      </c>
      <c r="AH6" s="100">
        <f t="shared" si="0"/>
        <v>69.120521413181464</v>
      </c>
      <c r="AI6" s="100">
        <f t="shared" si="0"/>
        <v>70.321591144181923</v>
      </c>
      <c r="AJ6" s="100">
        <f t="shared" si="0"/>
        <v>71.54353121107151</v>
      </c>
      <c r="AK6" s="100">
        <f t="shared" si="0"/>
        <v>72.786704266333174</v>
      </c>
      <c r="AL6" s="100">
        <f t="shared" si="0"/>
        <v>74.051479264064938</v>
      </c>
    </row>
    <row r="7" spans="2:48">
      <c r="B7" s="91" t="s">
        <v>17</v>
      </c>
      <c r="C7" s="99">
        <f t="shared" ref="C7:C16" si="1">(W7/R7)^(1/COUNT($S$5:$W$5))-1</f>
        <v>1.8438467053037977E-2</v>
      </c>
      <c r="D7" s="86">
        <v>12.796202000000001</v>
      </c>
      <c r="E7" s="86">
        <v>13.710418166449834</v>
      </c>
      <c r="F7" s="86">
        <v>14.457092250212472</v>
      </c>
      <c r="G7" s="86">
        <v>14.872212460598146</v>
      </c>
      <c r="H7" s="86">
        <v>15.807478982297722</v>
      </c>
      <c r="I7" s="86">
        <v>16.198316290955326</v>
      </c>
      <c r="J7" s="86">
        <v>17.006714882582244</v>
      </c>
      <c r="K7" s="86">
        <v>17.348089145560273</v>
      </c>
      <c r="L7" s="86">
        <v>17.65042227396162</v>
      </c>
      <c r="M7" s="86">
        <v>18.007873438883689</v>
      </c>
      <c r="N7" s="86">
        <v>18.374486681361425</v>
      </c>
      <c r="O7" s="86">
        <v>18.674295644948405</v>
      </c>
      <c r="P7" s="86">
        <v>18.922954077774794</v>
      </c>
      <c r="Q7" s="86">
        <v>19.207261719002844</v>
      </c>
      <c r="R7" s="86">
        <v>19.461629085393611</v>
      </c>
      <c r="S7" s="86">
        <v>19.732149057914924</v>
      </c>
      <c r="T7" s="86">
        <v>19.965065660941036</v>
      </c>
      <c r="U7" s="86">
        <v>21.02957041941923</v>
      </c>
      <c r="V7" s="86">
        <v>21.183640228878616</v>
      </c>
      <c r="W7" s="86">
        <v>21.323238465998848</v>
      </c>
      <c r="X7" s="100">
        <f t="shared" ref="X7:AL10" si="2">W7*(1+$C7)</f>
        <v>21.71640629591824</v>
      </c>
      <c r="Y7" s="100">
        <f t="shared" si="2"/>
        <v>22.116823537915916</v>
      </c>
      <c r="Z7" s="100">
        <f t="shared" si="2"/>
        <v>22.524623860037632</v>
      </c>
      <c r="AA7" s="100">
        <f t="shared" si="2"/>
        <v>22.939943394963009</v>
      </c>
      <c r="AB7" s="100">
        <f t="shared" si="2"/>
        <v>23.362920785449592</v>
      </c>
      <c r="AC7" s="100">
        <f t="shared" si="2"/>
        <v>23.793697230614839</v>
      </c>
      <c r="AD7" s="100">
        <f t="shared" si="2"/>
        <v>24.232416533071493</v>
      </c>
      <c r="AE7" s="100">
        <f t="shared" si="2"/>
        <v>24.679225146932026</v>
      </c>
      <c r="AF7" s="100">
        <f t="shared" si="2"/>
        <v>25.13427222669824</v>
      </c>
      <c r="AG7" s="100">
        <f t="shared" si="2"/>
        <v>25.597709677052304</v>
      </c>
      <c r="AH7" s="100">
        <f t="shared" si="2"/>
        <v>26.069692203565864</v>
      </c>
      <c r="AI7" s="100">
        <f t="shared" si="2"/>
        <v>26.550377364344154</v>
      </c>
      <c r="AJ7" s="100">
        <f t="shared" si="2"/>
        <v>27.039925622622338</v>
      </c>
      <c r="AK7" s="100">
        <f t="shared" si="2"/>
        <v>27.538500400331657</v>
      </c>
      <c r="AL7" s="100">
        <f t="shared" si="2"/>
        <v>28.046268132653246</v>
      </c>
    </row>
    <row r="8" spans="2:48">
      <c r="B8" s="92" t="s">
        <v>30</v>
      </c>
      <c r="C8" s="99">
        <f t="shared" si="1"/>
        <v>8.8957588749958294E-3</v>
      </c>
      <c r="D8" s="86">
        <v>4.8802899999999996</v>
      </c>
      <c r="E8" s="86">
        <v>4.0144903458051528</v>
      </c>
      <c r="F8" s="152">
        <f>F18-'Res Bill Annual'!D23</f>
        <v>6.086924238784249</v>
      </c>
      <c r="G8" s="152">
        <f>G18-'Res Bill Annual'!E23</f>
        <v>6.2688894465573579</v>
      </c>
      <c r="H8" s="152">
        <f>H18-'Res Bill Annual'!F23</f>
        <v>6.4145822779397204</v>
      </c>
      <c r="I8" s="152">
        <f>I18-'Res Bill Annual'!G23</f>
        <v>6.5010451521151609</v>
      </c>
      <c r="J8" s="152">
        <f>J18-'Res Bill Annual'!H23</f>
        <v>6.6552181528136733</v>
      </c>
      <c r="K8" s="152">
        <f>K18-'Res Bill Annual'!I23</f>
        <v>6.8254490685329507</v>
      </c>
      <c r="L8" s="152">
        <f>L18-'Res Bill Annual'!J23</f>
        <v>7.0091972596693761</v>
      </c>
      <c r="M8" s="152">
        <f>M18-'Res Bill Annual'!K23</f>
        <v>7.1660863419153111</v>
      </c>
      <c r="N8" s="152">
        <f>N18-'Res Bill Annual'!L23</f>
        <v>7.3387728472343694</v>
      </c>
      <c r="O8" s="152">
        <f>O18-'Res Bill Annual'!M23</f>
        <v>7.4985793159501224</v>
      </c>
      <c r="P8" s="152">
        <f>P18-'Res Bill Annual'!N23</f>
        <v>7.6328813811104261</v>
      </c>
      <c r="Q8" s="152">
        <f>Q18-'Res Bill Annual'!O23</f>
        <v>7.7504740322900494</v>
      </c>
      <c r="R8" s="152">
        <f>R18-'Res Bill Annual'!P23</f>
        <v>7.8728605012138377</v>
      </c>
      <c r="S8" s="152">
        <f>S18-'Res Bill Annual'!Q23</f>
        <v>7.9657169025209518</v>
      </c>
      <c r="T8" s="152">
        <f>T18-'Res Bill Annual'!R23</f>
        <v>8.1025096113154262</v>
      </c>
      <c r="U8" s="152">
        <f>U18-'Res Bill Annual'!S23</f>
        <v>8.200858570693601</v>
      </c>
      <c r="V8" s="152">
        <f>V18-'Res Bill Annual'!T23</f>
        <v>8.2643199548742885</v>
      </c>
      <c r="W8" s="152">
        <f>W18-'Res Bill Annual'!U23</f>
        <v>8.2293216642957123</v>
      </c>
      <c r="X8" s="100">
        <f t="shared" si="2"/>
        <v>8.3025277255260672</v>
      </c>
      <c r="Y8" s="100">
        <f t="shared" si="2"/>
        <v>8.3763850102253148</v>
      </c>
      <c r="Z8" s="100">
        <f t="shared" si="2"/>
        <v>8.4508993115204092</v>
      </c>
      <c r="AA8" s="100">
        <f t="shared" si="2"/>
        <v>8.5260764740725623</v>
      </c>
      <c r="AB8" s="100">
        <f t="shared" si="2"/>
        <v>8.601922394535686</v>
      </c>
      <c r="AC8" s="100">
        <f t="shared" si="2"/>
        <v>8.6784430220189019</v>
      </c>
      <c r="AD8" s="100">
        <f t="shared" si="2"/>
        <v>8.7556443585531714</v>
      </c>
      <c r="AE8" s="100">
        <f t="shared" si="2"/>
        <v>8.8335324595620772</v>
      </c>
      <c r="AF8" s="100">
        <f t="shared" si="2"/>
        <v>8.9121134343367903</v>
      </c>
      <c r="AG8" s="100">
        <f t="shared" si="2"/>
        <v>8.9913934465152607</v>
      </c>
      <c r="AH8" s="100">
        <f t="shared" si="2"/>
        <v>9.0713787145656788</v>
      </c>
      <c r="AI8" s="100">
        <f t="shared" si="2"/>
        <v>9.1520755122742248</v>
      </c>
      <c r="AJ8" s="100">
        <f t="shared" si="2"/>
        <v>9.2334901692371698</v>
      </c>
      <c r="AK8" s="100">
        <f t="shared" si="2"/>
        <v>9.315629071357348</v>
      </c>
      <c r="AL8" s="100">
        <f t="shared" si="2"/>
        <v>9.3984986613450445</v>
      </c>
    </row>
    <row r="9" spans="2:48">
      <c r="B9" s="91" t="s">
        <v>19</v>
      </c>
      <c r="C9" s="99"/>
      <c r="D9" s="86">
        <v>0</v>
      </c>
      <c r="E9" s="86">
        <v>0</v>
      </c>
      <c r="F9" s="86">
        <v>0</v>
      </c>
      <c r="G9" s="86">
        <v>0</v>
      </c>
      <c r="H9" s="86">
        <v>0</v>
      </c>
      <c r="I9" s="86">
        <v>0</v>
      </c>
      <c r="J9" s="86">
        <v>0</v>
      </c>
      <c r="K9" s="86">
        <v>0</v>
      </c>
      <c r="L9" s="86">
        <v>0</v>
      </c>
      <c r="M9" s="86">
        <v>0</v>
      </c>
      <c r="N9" s="86">
        <v>0</v>
      </c>
      <c r="O9" s="86">
        <v>0</v>
      </c>
      <c r="P9" s="86">
        <v>0</v>
      </c>
      <c r="Q9" s="86">
        <v>0</v>
      </c>
      <c r="R9" s="86">
        <v>0</v>
      </c>
      <c r="S9" s="86">
        <v>0</v>
      </c>
      <c r="T9" s="86">
        <v>0</v>
      </c>
      <c r="U9" s="86">
        <v>0</v>
      </c>
      <c r="V9" s="86">
        <v>0</v>
      </c>
      <c r="W9" s="86">
        <v>0</v>
      </c>
      <c r="X9" s="100">
        <f t="shared" si="2"/>
        <v>0</v>
      </c>
      <c r="Y9" s="100">
        <f t="shared" si="2"/>
        <v>0</v>
      </c>
      <c r="Z9" s="100">
        <f t="shared" si="2"/>
        <v>0</v>
      </c>
      <c r="AA9" s="100">
        <f t="shared" si="2"/>
        <v>0</v>
      </c>
      <c r="AB9" s="100">
        <f t="shared" si="2"/>
        <v>0</v>
      </c>
      <c r="AC9" s="100">
        <f t="shared" si="2"/>
        <v>0</v>
      </c>
      <c r="AD9" s="100">
        <f t="shared" si="2"/>
        <v>0</v>
      </c>
      <c r="AE9" s="100">
        <f t="shared" si="2"/>
        <v>0</v>
      </c>
      <c r="AF9" s="100">
        <f t="shared" si="2"/>
        <v>0</v>
      </c>
      <c r="AG9" s="100">
        <f t="shared" si="2"/>
        <v>0</v>
      </c>
      <c r="AH9" s="100">
        <f t="shared" si="2"/>
        <v>0</v>
      </c>
      <c r="AI9" s="100">
        <f t="shared" si="2"/>
        <v>0</v>
      </c>
      <c r="AJ9" s="100">
        <f t="shared" si="2"/>
        <v>0</v>
      </c>
      <c r="AK9" s="100">
        <f t="shared" si="2"/>
        <v>0</v>
      </c>
      <c r="AL9" s="100">
        <f t="shared" si="2"/>
        <v>0</v>
      </c>
    </row>
    <row r="10" spans="2:48">
      <c r="B10" s="91" t="s">
        <v>23</v>
      </c>
      <c r="C10" s="99">
        <f t="shared" si="1"/>
        <v>-2.1453220636579062E-2</v>
      </c>
      <c r="D10" s="86">
        <v>82.497500000000002</v>
      </c>
      <c r="E10" s="86">
        <v>77.705036007404999</v>
      </c>
      <c r="F10" s="86">
        <v>79.426450697719133</v>
      </c>
      <c r="G10" s="86">
        <v>82.403324299841913</v>
      </c>
      <c r="H10" s="86">
        <v>84.562326205048691</v>
      </c>
      <c r="I10" s="86">
        <v>83.135000195236998</v>
      </c>
      <c r="J10" s="86">
        <v>84.792423895885349</v>
      </c>
      <c r="K10" s="86">
        <v>86.714766473012986</v>
      </c>
      <c r="L10" s="86">
        <v>90.156300057270144</v>
      </c>
      <c r="M10" s="86">
        <v>90.962607064217508</v>
      </c>
      <c r="N10" s="86">
        <v>93.71431293815354</v>
      </c>
      <c r="O10" s="86">
        <v>95.678047432047293</v>
      </c>
      <c r="P10" s="86">
        <v>96.493955612758967</v>
      </c>
      <c r="Q10" s="86">
        <v>95.872087990648268</v>
      </c>
      <c r="R10" s="86">
        <v>95.559957414722831</v>
      </c>
      <c r="S10" s="86">
        <v>93.186620320226424</v>
      </c>
      <c r="T10" s="86">
        <v>93.73060942658131</v>
      </c>
      <c r="U10" s="86">
        <v>91.9441550993878</v>
      </c>
      <c r="V10" s="86">
        <v>88.310806832805056</v>
      </c>
      <c r="W10" s="86">
        <v>85.7400844794888</v>
      </c>
      <c r="X10" s="100">
        <f t="shared" si="2"/>
        <v>83.900683529751404</v>
      </c>
      <c r="Y10" s="100">
        <f t="shared" si="2"/>
        <v>82.100743654427859</v>
      </c>
      <c r="Z10" s="100">
        <f t="shared" si="2"/>
        <v>80.339418286382198</v>
      </c>
      <c r="AA10" s="100">
        <f t="shared" si="2"/>
        <v>78.615879020070025</v>
      </c>
      <c r="AB10" s="100">
        <f t="shared" si="2"/>
        <v>76.929315221913853</v>
      </c>
      <c r="AC10" s="100">
        <f t="shared" si="2"/>
        <v>75.278933649037199</v>
      </c>
      <c r="AD10" s="100">
        <f t="shared" si="2"/>
        <v>73.663958076178005</v>
      </c>
      <c r="AE10" s="100">
        <f t="shared" si="2"/>
        <v>72.083628930606054</v>
      </c>
      <c r="AF10" s="100">
        <f t="shared" si="2"/>
        <v>70.537202934872468</v>
      </c>
      <c r="AG10" s="100">
        <f t="shared" si="2"/>
        <v>69.023952757223498</v>
      </c>
      <c r="AH10" s="100">
        <f t="shared" si="2"/>
        <v>67.543166669513965</v>
      </c>
      <c r="AI10" s="100">
        <f t="shared" si="2"/>
        <v>66.094148212459643</v>
      </c>
      <c r="AJ10" s="100">
        <f t="shared" si="2"/>
        <v>64.676215868070983</v>
      </c>
      <c r="AK10" s="100">
        <f t="shared" si="2"/>
        <v>63.288702739114242</v>
      </c>
      <c r="AL10" s="100">
        <f t="shared" si="2"/>
        <v>61.930956235449159</v>
      </c>
    </row>
    <row r="11" spans="2:48">
      <c r="B11" s="91" t="s">
        <v>205</v>
      </c>
      <c r="C11" s="99">
        <f t="shared" si="1"/>
        <v>2.0826122510768652E-3</v>
      </c>
      <c r="D11" s="87" t="e">
        <f>INDEX('Nav commod adjust'!$D$12:$AW$12,MATCH('IESO Res Bill'!D5,'Nav commod adjust'!$D$5:$AW$5,0))+D10</f>
        <v>#N/A</v>
      </c>
      <c r="E11" s="87">
        <f>INDEX('Nav commod adjust'!$D$12:$AW$12,MATCH('IESO Res Bill'!E5,'Nav commod adjust'!$D$5:$AW$5,0))+E10</f>
        <v>63.157305952684709</v>
      </c>
      <c r="F11" s="87">
        <f>INDEX('Nav commod adjust'!$D$12:$AW$12,MATCH('IESO Res Bill'!F5,'Nav commod adjust'!$D$5:$AW$5,0))+F10</f>
        <v>57.356447062568883</v>
      </c>
      <c r="G11" s="87">
        <f>INDEX('Nav commod adjust'!$D$12:$AW$12,MATCH('IESO Res Bill'!G5,'Nav commod adjust'!$D$5:$AW$5,0))+G10</f>
        <v>60.346928910054118</v>
      </c>
      <c r="H11" s="87">
        <f>INDEX('Nav commod adjust'!$D$12:$AW$12,MATCH('IESO Res Bill'!H5,'Nav commod adjust'!$D$5:$AW$5,0))+H10</f>
        <v>62.562106801693304</v>
      </c>
      <c r="I11" s="87">
        <f>INDEX('Nav commod adjust'!$D$12:$AW$12,MATCH('IESO Res Bill'!I5,'Nav commod adjust'!$D$5:$AW$5,0))+I10</f>
        <v>64.864166861903669</v>
      </c>
      <c r="J11" s="87">
        <f>INDEX('Nav commod adjust'!$D$12:$AW$12,MATCH('IESO Res Bill'!J5,'Nav commod adjust'!$D$5:$AW$5,0))+J10</f>
        <v>68.563257229218678</v>
      </c>
      <c r="K11" s="87">
        <f>INDEX('Nav commod adjust'!$D$12:$AW$12,MATCH('IESO Res Bill'!K5,'Nav commod adjust'!$D$5:$AW$5,0))+K10</f>
        <v>73.485599806346315</v>
      </c>
      <c r="L11" s="87">
        <f>INDEX('Nav commod adjust'!$D$12:$AW$12,MATCH('IESO Res Bill'!L5,'Nav commod adjust'!$D$5:$AW$5,0))+L10</f>
        <v>78.531300057270144</v>
      </c>
      <c r="M11" s="87">
        <f>INDEX('Nav commod adjust'!$D$12:$AW$12,MATCH('IESO Res Bill'!M5,'Nav commod adjust'!$D$5:$AW$5,0))+M10</f>
        <v>84.364884072061045</v>
      </c>
      <c r="N11" s="87">
        <f>INDEX('Nav commod adjust'!$D$12:$AW$12,MATCH('IESO Res Bill'!N5,'Nav commod adjust'!$D$5:$AW$5,0))+N10</f>
        <v>90.967889452102028</v>
      </c>
      <c r="O11" s="87">
        <f>INDEX('Nav commod adjust'!$D$12:$AW$12,MATCH('IESO Res Bill'!O5,'Nav commod adjust'!$D$5:$AW$5,0))+O10</f>
        <v>93.907328154618668</v>
      </c>
      <c r="P11" s="87">
        <f>INDEX('Nav commod adjust'!$D$12:$AW$12,MATCH('IESO Res Bill'!P5,'Nav commod adjust'!$D$5:$AW$5,0))+P10</f>
        <v>96.83504107246668</v>
      </c>
      <c r="Q11" s="87">
        <f>INDEX('Nav commod adjust'!$D$12:$AW$12,MATCH('IESO Res Bill'!Q5,'Nav commod adjust'!$D$5:$AW$5,0))+Q10</f>
        <v>100.18173070347066</v>
      </c>
      <c r="R11" s="87">
        <f>INDEX('Nav commod adjust'!$D$12:$AW$12,MATCH('IESO Res Bill'!R5,'Nav commod adjust'!$D$5:$AW$5,0))+R10</f>
        <v>105.82150295269309</v>
      </c>
      <c r="S11" s="87">
        <f>INDEX('Nav commod adjust'!$D$12:$AW$12,MATCH('IESO Res Bill'!S5,'Nav commod adjust'!$D$5:$AW$5,0))+S10</f>
        <v>103.00337216974559</v>
      </c>
      <c r="T11" s="87">
        <f>INDEX('Nav commod adjust'!$D$12:$AW$12,MATCH('IESO Res Bill'!T5,'Nav commod adjust'!$D$5:$AW$5,0))+T10</f>
        <v>105.82585212779999</v>
      </c>
      <c r="U11" s="87">
        <f>INDEX('Nav commod adjust'!$D$12:$AW$12,MATCH('IESO Res Bill'!U5,'Nav commod adjust'!$D$5:$AW$5,0))+U10</f>
        <v>105.00387515626397</v>
      </c>
      <c r="V11" s="87">
        <f>INDEX('Nav commod adjust'!$D$12:$AW$12,MATCH('IESO Res Bill'!V5,'Nav commod adjust'!$D$5:$AW$5,0))+V10</f>
        <v>107.58685752473546</v>
      </c>
      <c r="W11" s="87">
        <f>INDEX('Nav commod adjust'!$D$12:$AW$12,MATCH('IESO Res Bill'!W5,'Nav commod adjust'!$D$5:$AW$5,0))+W10</f>
        <v>106.92802808205171</v>
      </c>
      <c r="X11" s="87">
        <f>INDEX('Nav commod adjust'!$D$12:$AW$12,MATCH('IESO Res Bill'!X5,'Nav commod adjust'!$D$5:$AW$5,0))+X10</f>
        <v>106.72426224727027</v>
      </c>
      <c r="Y11" s="87">
        <f>INDEX('Nav commod adjust'!$D$12:$AW$12,MATCH('IESO Res Bill'!Y5,'Nav commod adjust'!$D$5:$AW$5,0))+Y10</f>
        <v>104.07175824916852</v>
      </c>
      <c r="Z11" s="87">
        <f>INDEX('Nav commod adjust'!$D$12:$AW$12,MATCH('IESO Res Bill'!Z5,'Nav commod adjust'!$D$5:$AW$5,0))+Z10</f>
        <v>103.05012687948881</v>
      </c>
      <c r="AA11" s="87">
        <f>INDEX('Nav commod adjust'!$D$12:$AW$12,MATCH('IESO Res Bill'!AA5,'Nav commod adjust'!$D$5:$AW$5,0))+AA10</f>
        <v>98.783249671233023</v>
      </c>
      <c r="AB11" s="87">
        <f>INDEX('Nav commod adjust'!$D$12:$AW$12,MATCH('IESO Res Bill'!AB5,'Nav commod adjust'!$D$5:$AW$5,0))+AB10</f>
        <v>95.941528954088199</v>
      </c>
      <c r="AC11" s="87">
        <f>INDEX('Nav commod adjust'!$D$12:$AW$12,MATCH('IESO Res Bill'!AC5,'Nav commod adjust'!$D$5:$AW$5,0))+AC10</f>
        <v>94.24960615854846</v>
      </c>
      <c r="AD11" s="87">
        <f>INDEX('Nav commod adjust'!$D$12:$AW$12,MATCH('IESO Res Bill'!AD5,'Nav commod adjust'!$D$5:$AW$5,0))+AD10</f>
        <v>92.601681142825726</v>
      </c>
      <c r="AE11" s="87">
        <f>INDEX('Nav commod adjust'!$D$12:$AW$12,MATCH('IESO Res Bill'!AE5,'Nav commod adjust'!$D$5:$AW$5,0))+AE10</f>
        <v>89.585087342153514</v>
      </c>
      <c r="AF11" s="87">
        <f>INDEX('Nav commod adjust'!$D$12:$AW$12,MATCH('IESO Res Bill'!AF5,'Nav commod adjust'!$D$5:$AW$5,0))+AF10</f>
        <v>87.96912930015867</v>
      </c>
      <c r="AG11" s="87">
        <f>INDEX('Nav commod adjust'!$D$12:$AW$12,MATCH('IESO Res Bill'!AG5,'Nav commod adjust'!$D$5:$AW$5,0))+AG10</f>
        <v>85.362532421008055</v>
      </c>
      <c r="AH11" s="87">
        <f>INDEX('Nav commod adjust'!$D$12:$AW$12,MATCH('IESO Res Bill'!AH5,'Nav commod adjust'!$D$5:$AW$5,0))+AH10</f>
        <v>83.858646420819895</v>
      </c>
      <c r="AI11" s="87">
        <f>INDEX('Nav commod adjust'!$D$12:$AW$12,MATCH('IESO Res Bill'!AI5,'Nav commod adjust'!$D$5:$AW$5,0))+AI10</f>
        <v>82.697994362978505</v>
      </c>
      <c r="AJ11" s="87">
        <f>INDEX('Nav commod adjust'!$D$12:$AW$12,MATCH('IESO Res Bill'!AJ5,'Nav commod adjust'!$D$5:$AW$5,0))+AJ10</f>
        <v>81.873346500522729</v>
      </c>
      <c r="AK11" s="87">
        <f>INDEX('Nav commod adjust'!$D$12:$AW$12,MATCH('IESO Res Bill'!AK5,'Nav commod adjust'!$D$5:$AW$5,0))+AK10</f>
        <v>80.807887677175785</v>
      </c>
      <c r="AL11" s="87">
        <f>INDEX('Nav commod adjust'!$D$12:$AW$12,MATCH('IESO Res Bill'!AL5,'Nav commod adjust'!$D$5:$AW$5,0))+AL10</f>
        <v>84.195453161474475</v>
      </c>
    </row>
    <row r="12" spans="2:48">
      <c r="B12" s="93" t="s">
        <v>206</v>
      </c>
      <c r="C12" s="99">
        <f t="shared" si="1"/>
        <v>8.5209224956244167E-3</v>
      </c>
      <c r="D12" s="87" t="e">
        <f>D6+D7+D8+D9+D11</f>
        <v>#N/A</v>
      </c>
      <c r="E12" s="87">
        <f t="shared" ref="E12:W12" si="3">E6+E7+E8+E9+E11</f>
        <v>120.94905057577185</v>
      </c>
      <c r="F12" s="87">
        <f t="shared" si="3"/>
        <v>119.60881411231745</v>
      </c>
      <c r="G12" s="87">
        <f t="shared" si="3"/>
        <v>123.89046839555908</v>
      </c>
      <c r="H12" s="87">
        <f t="shared" si="3"/>
        <v>128.05450318948292</v>
      </c>
      <c r="I12" s="87">
        <f t="shared" si="3"/>
        <v>131.58261444327997</v>
      </c>
      <c r="J12" s="87">
        <f t="shared" si="3"/>
        <v>137.12499978645221</v>
      </c>
      <c r="K12" s="87">
        <f t="shared" si="3"/>
        <v>143.46596170603669</v>
      </c>
      <c r="L12" s="87">
        <f t="shared" si="3"/>
        <v>149.978542934205</v>
      </c>
      <c r="M12" s="87">
        <f t="shared" si="3"/>
        <v>157.22518972459193</v>
      </c>
      <c r="N12" s="87">
        <f t="shared" si="3"/>
        <v>165.35671675300506</v>
      </c>
      <c r="O12" s="87">
        <f t="shared" si="3"/>
        <v>169.73307192050595</v>
      </c>
      <c r="P12" s="87">
        <f t="shared" si="3"/>
        <v>173.99595680790407</v>
      </c>
      <c r="Q12" s="87">
        <f t="shared" si="3"/>
        <v>178.66112451749919</v>
      </c>
      <c r="R12" s="87">
        <f t="shared" si="3"/>
        <v>185.62466476703852</v>
      </c>
      <c r="S12" s="87">
        <f t="shared" si="3"/>
        <v>184.05860732365866</v>
      </c>
      <c r="T12" s="87">
        <f t="shared" si="3"/>
        <v>188.26872516399615</v>
      </c>
      <c r="U12" s="87">
        <f t="shared" si="3"/>
        <v>189.55984070208785</v>
      </c>
      <c r="V12" s="87">
        <f t="shared" si="3"/>
        <v>193.2614781149079</v>
      </c>
      <c r="W12" s="87">
        <f t="shared" si="3"/>
        <v>193.66905985027319</v>
      </c>
      <c r="X12" s="101">
        <f t="shared" ref="X12" si="4">X6+X7+X8+X9+X11</f>
        <v>194.92540089421402</v>
      </c>
      <c r="Y12" s="101">
        <f t="shared" ref="Y12" si="5">Y6+Y7+Y8+Y9+Y11</f>
        <v>193.75817196837562</v>
      </c>
      <c r="Z12" s="101">
        <f t="shared" ref="Z12" si="6">Z6+Z7+Z8+Z9+Z11</f>
        <v>194.24742337464272</v>
      </c>
      <c r="AA12" s="101">
        <f t="shared" ref="AA12" si="7">AA6+AA7+AA8+AA9+AA11</f>
        <v>191.5174838861156</v>
      </c>
      <c r="AB12" s="101">
        <f t="shared" ref="AB12" si="8">AB6+AB7+AB8+AB9+AB11</f>
        <v>190.23921093903533</v>
      </c>
      <c r="AC12" s="101">
        <f t="shared" ref="AC12" si="9">AC6+AC7+AC8+AC9+AC11</f>
        <v>190.13770907582159</v>
      </c>
      <c r="AD12" s="101">
        <f t="shared" ref="AD12" si="10">AD6+AD7+AD8+AD9+AD11</f>
        <v>190.1076494133585</v>
      </c>
      <c r="AE12" s="101">
        <f t="shared" ref="AE12" si="11">AE6+AE7+AE8+AE9+AE11</f>
        <v>188.73684493617603</v>
      </c>
      <c r="AF12" s="101">
        <f t="shared" ref="AF12" si="12">AF6+AF7+AF8+AF9+AF11</f>
        <v>188.79508817424647</v>
      </c>
      <c r="AG12" s="101">
        <f t="shared" ref="AG12" si="13">AG6+AG7+AG8+AG9+AG11</f>
        <v>187.89160110414838</v>
      </c>
      <c r="AH12" s="101">
        <f t="shared" ref="AH12" si="14">AH6+AH7+AH8+AH9+AH11</f>
        <v>188.12023875213291</v>
      </c>
      <c r="AI12" s="101">
        <f t="shared" ref="AI12" si="15">AI6+AI7+AI8+AI9+AI11</f>
        <v>188.72203838377879</v>
      </c>
      <c r="AJ12" s="101">
        <f t="shared" ref="AJ12" si="16">AJ6+AJ7+AJ8+AJ9+AJ11</f>
        <v>189.69029350345374</v>
      </c>
      <c r="AK12" s="101">
        <f t="shared" ref="AK12" si="17">AK6+AK7+AK8+AK9+AK11</f>
        <v>190.44872141519795</v>
      </c>
      <c r="AL12" s="101">
        <f t="shared" ref="AL12" si="18">AL6+AL7+AL8+AL9+AL11</f>
        <v>195.6916992195377</v>
      </c>
    </row>
    <row r="13" spans="2:48">
      <c r="B13" s="93" t="s">
        <v>25</v>
      </c>
      <c r="C13" s="99">
        <f t="shared" si="1"/>
        <v>-3.3087204252587599E-3</v>
      </c>
      <c r="D13" s="86">
        <f>D6+D7+D8+D9+D10</f>
        <v>140.08048133333335</v>
      </c>
      <c r="E13" s="151">
        <v>143.03</v>
      </c>
      <c r="F13" s="86">
        <f t="shared" ref="F13:W13" si="19">F6+F7+F8+F9+F10</f>
        <v>141.67881774746769</v>
      </c>
      <c r="G13" s="86">
        <f t="shared" si="19"/>
        <v>145.94686378534689</v>
      </c>
      <c r="H13" s="86">
        <f t="shared" si="19"/>
        <v>150.05472259283829</v>
      </c>
      <c r="I13" s="86">
        <f t="shared" si="19"/>
        <v>149.85344777661328</v>
      </c>
      <c r="J13" s="86">
        <f t="shared" si="19"/>
        <v>153.35416645311886</v>
      </c>
      <c r="K13" s="86">
        <f t="shared" si="19"/>
        <v>156.69512837270338</v>
      </c>
      <c r="L13" s="86">
        <f t="shared" si="19"/>
        <v>161.603542934205</v>
      </c>
      <c r="M13" s="86">
        <f t="shared" si="19"/>
        <v>163.82291271674842</v>
      </c>
      <c r="N13" s="86">
        <f t="shared" si="19"/>
        <v>168.10314023905656</v>
      </c>
      <c r="O13" s="86">
        <f t="shared" si="19"/>
        <v>171.50379119793456</v>
      </c>
      <c r="P13" s="86">
        <f t="shared" si="19"/>
        <v>173.65487134819634</v>
      </c>
      <c r="Q13" s="86">
        <f t="shared" si="19"/>
        <v>174.35148180467678</v>
      </c>
      <c r="R13" s="86">
        <f t="shared" si="19"/>
        <v>175.36311922906827</v>
      </c>
      <c r="S13" s="86">
        <f t="shared" si="19"/>
        <v>174.2418554741395</v>
      </c>
      <c r="T13" s="86">
        <f t="shared" si="19"/>
        <v>176.17348246277749</v>
      </c>
      <c r="U13" s="86">
        <f t="shared" si="19"/>
        <v>176.50012064521169</v>
      </c>
      <c r="V13" s="86">
        <f t="shared" si="19"/>
        <v>173.98542742297752</v>
      </c>
      <c r="W13" s="86">
        <f t="shared" si="19"/>
        <v>172.48111624771025</v>
      </c>
    </row>
    <row r="14" spans="2:48">
      <c r="B14" s="93" t="s">
        <v>24</v>
      </c>
      <c r="C14" s="99">
        <f t="shared" si="1"/>
        <v>-3.3087204252587599E-3</v>
      </c>
      <c r="D14" s="86">
        <v>18.210462573333338</v>
      </c>
      <c r="E14" s="152">
        <f>E13*0.13</f>
        <v>18.593900000000001</v>
      </c>
      <c r="F14" s="152">
        <f>F13*0.13</f>
        <v>18.418246307170801</v>
      </c>
      <c r="G14" s="152">
        <f t="shared" ref="G14:W14" si="20">G13*0.13</f>
        <v>18.973092292095096</v>
      </c>
      <c r="H14" s="152">
        <f t="shared" si="20"/>
        <v>19.507113937068979</v>
      </c>
      <c r="I14" s="152">
        <f t="shared" si="20"/>
        <v>19.480948210959728</v>
      </c>
      <c r="J14" s="152">
        <f t="shared" si="20"/>
        <v>19.936041638905454</v>
      </c>
      <c r="K14" s="152">
        <f t="shared" si="20"/>
        <v>20.37036668845144</v>
      </c>
      <c r="L14" s="152">
        <f t="shared" si="20"/>
        <v>21.008460581446649</v>
      </c>
      <c r="M14" s="152">
        <f t="shared" si="20"/>
        <v>21.296978653177295</v>
      </c>
      <c r="N14" s="152">
        <f t="shared" si="20"/>
        <v>21.853408231077353</v>
      </c>
      <c r="O14" s="152">
        <f t="shared" si="20"/>
        <v>22.295492855731492</v>
      </c>
      <c r="P14" s="152">
        <f t="shared" si="20"/>
        <v>22.575133275265525</v>
      </c>
      <c r="Q14" s="152">
        <f t="shared" si="20"/>
        <v>22.665692634607982</v>
      </c>
      <c r="R14" s="152">
        <f t="shared" si="20"/>
        <v>22.797205499778876</v>
      </c>
      <c r="S14" s="152">
        <f t="shared" si="20"/>
        <v>22.651441211638137</v>
      </c>
      <c r="T14" s="152">
        <f t="shared" si="20"/>
        <v>22.902552720161076</v>
      </c>
      <c r="U14" s="152">
        <f t="shared" si="20"/>
        <v>22.945015683877521</v>
      </c>
      <c r="V14" s="152">
        <f t="shared" si="20"/>
        <v>22.618105564987079</v>
      </c>
      <c r="W14" s="152">
        <f t="shared" si="20"/>
        <v>22.422545112202332</v>
      </c>
    </row>
    <row r="15" spans="2:48">
      <c r="B15" s="93" t="s">
        <v>31</v>
      </c>
      <c r="C15" s="99">
        <f t="shared" si="1"/>
        <v>-3.3087204252587599E-3</v>
      </c>
      <c r="D15" s="152"/>
      <c r="E15" s="152">
        <f>(E13*0.08)*-1</f>
        <v>-11.442400000000001</v>
      </c>
      <c r="F15" s="152">
        <f t="shared" ref="F15:W15" si="21">(F13*0.08)*-1</f>
        <v>-11.334305419797415</v>
      </c>
      <c r="G15" s="152">
        <f t="shared" si="21"/>
        <v>-11.675749102827751</v>
      </c>
      <c r="H15" s="152">
        <f t="shared" si="21"/>
        <v>-12.004377807427064</v>
      </c>
      <c r="I15" s="152">
        <f t="shared" si="21"/>
        <v>-11.988275822129063</v>
      </c>
      <c r="J15" s="152">
        <f t="shared" si="21"/>
        <v>-12.26833331624951</v>
      </c>
      <c r="K15" s="152">
        <f t="shared" si="21"/>
        <v>-12.535610269816271</v>
      </c>
      <c r="L15" s="152">
        <f t="shared" si="21"/>
        <v>-12.9282834347364</v>
      </c>
      <c r="M15" s="152">
        <f t="shared" si="21"/>
        <v>-13.105833017339874</v>
      </c>
      <c r="N15" s="152">
        <f t="shared" si="21"/>
        <v>-13.448251219124526</v>
      </c>
      <c r="O15" s="152">
        <f t="shared" si="21"/>
        <v>-13.720303295834766</v>
      </c>
      <c r="P15" s="152">
        <f t="shared" si="21"/>
        <v>-13.892389707855708</v>
      </c>
      <c r="Q15" s="152">
        <f t="shared" si="21"/>
        <v>-13.948118544374143</v>
      </c>
      <c r="R15" s="152">
        <f t="shared" si="21"/>
        <v>-14.029049538325463</v>
      </c>
      <c r="S15" s="152">
        <f t="shared" si="21"/>
        <v>-13.939348437931161</v>
      </c>
      <c r="T15" s="152">
        <f t="shared" si="21"/>
        <v>-14.093878597022199</v>
      </c>
      <c r="U15" s="152">
        <f t="shared" si="21"/>
        <v>-14.120009651616936</v>
      </c>
      <c r="V15" s="152">
        <f t="shared" si="21"/>
        <v>-13.918834193838203</v>
      </c>
      <c r="W15" s="152">
        <f t="shared" si="21"/>
        <v>-13.79848929981682</v>
      </c>
    </row>
    <row r="16" spans="2:48" s="94" customFormat="1">
      <c r="B16" s="93" t="s">
        <v>32</v>
      </c>
      <c r="C16" s="99">
        <f t="shared" si="1"/>
        <v>-3.3087204252586488E-3</v>
      </c>
      <c r="D16" s="153"/>
      <c r="E16" s="153">
        <f>E13+E14+E15</f>
        <v>150.1815</v>
      </c>
      <c r="F16" s="153">
        <f t="shared" ref="F16:W16" si="22">F13+F14+F15</f>
        <v>148.76275863484108</v>
      </c>
      <c r="G16" s="153">
        <f t="shared" si="22"/>
        <v>153.24420697461423</v>
      </c>
      <c r="H16" s="153">
        <f t="shared" si="22"/>
        <v>157.55745872248022</v>
      </c>
      <c r="I16" s="153">
        <f t="shared" si="22"/>
        <v>157.34612016544395</v>
      </c>
      <c r="J16" s="153">
        <f t="shared" si="22"/>
        <v>161.02187477577482</v>
      </c>
      <c r="K16" s="153">
        <f t="shared" si="22"/>
        <v>164.52988479133856</v>
      </c>
      <c r="L16" s="153">
        <f t="shared" si="22"/>
        <v>169.68372008091524</v>
      </c>
      <c r="M16" s="153">
        <f t="shared" si="22"/>
        <v>172.01405835258583</v>
      </c>
      <c r="N16" s="153">
        <f t="shared" si="22"/>
        <v>176.50829725100937</v>
      </c>
      <c r="O16" s="153">
        <f t="shared" si="22"/>
        <v>180.07898075783129</v>
      </c>
      <c r="P16" s="153">
        <f t="shared" si="22"/>
        <v>182.33761491560617</v>
      </c>
      <c r="Q16" s="153">
        <f t="shared" si="22"/>
        <v>183.0690558949106</v>
      </c>
      <c r="R16" s="153">
        <f t="shared" si="22"/>
        <v>184.13127519052168</v>
      </c>
      <c r="S16" s="153">
        <f t="shared" si="22"/>
        <v>182.95394824784648</v>
      </c>
      <c r="T16" s="153">
        <f t="shared" si="22"/>
        <v>184.98215658591636</v>
      </c>
      <c r="U16" s="153">
        <f t="shared" si="22"/>
        <v>185.3251266774723</v>
      </c>
      <c r="V16" s="153">
        <f t="shared" si="22"/>
        <v>182.6846987941264</v>
      </c>
      <c r="W16" s="153">
        <f t="shared" si="22"/>
        <v>181.10517206009575</v>
      </c>
    </row>
    <row r="17" spans="2:38">
      <c r="E17" s="95"/>
      <c r="F17" s="95"/>
      <c r="G17" s="95"/>
      <c r="H17" s="95"/>
      <c r="I17" s="95"/>
      <c r="J17" s="95"/>
      <c r="K17" s="95"/>
      <c r="L17" s="95"/>
      <c r="M17" s="95"/>
      <c r="N17" s="95"/>
      <c r="O17" s="95"/>
      <c r="P17" s="95"/>
      <c r="Q17" s="95"/>
      <c r="R17" s="95"/>
      <c r="S17" s="95"/>
      <c r="T17" s="95"/>
      <c r="U17" s="95"/>
      <c r="V17" s="95"/>
      <c r="W17" s="95"/>
    </row>
    <row r="18" spans="2:38">
      <c r="B18" s="89" t="s">
        <v>30</v>
      </c>
      <c r="C18" s="172">
        <v>-4.7056807298473391E-3</v>
      </c>
      <c r="D18" s="173">
        <v>4.8802899999999996</v>
      </c>
      <c r="E18" s="173">
        <v>4.0144903458051528</v>
      </c>
      <c r="F18" s="174">
        <v>3.6369242387842493</v>
      </c>
      <c r="G18" s="174">
        <v>3.7788894465573586</v>
      </c>
      <c r="H18" s="174">
        <v>3.8745822779397203</v>
      </c>
      <c r="I18" s="174">
        <v>3.9210451521151604</v>
      </c>
      <c r="J18" s="174">
        <v>4.0059741533830726</v>
      </c>
      <c r="K18" s="174">
        <v>4.1051026466263441</v>
      </c>
      <c r="L18" s="174">
        <v>4.2158401144722513</v>
      </c>
      <c r="M18" s="174">
        <v>4.2977589561866001</v>
      </c>
      <c r="N18" s="174">
        <v>4.3934631127210944</v>
      </c>
      <c r="O18" s="174">
        <v>4.4742211219098786</v>
      </c>
      <c r="P18" s="174">
        <v>4.527353164951557</v>
      </c>
      <c r="Q18" s="174">
        <v>4.5615972913128005</v>
      </c>
      <c r="R18" s="174">
        <v>4.5983982644084938</v>
      </c>
      <c r="S18" s="174">
        <v>4.6033721613509293</v>
      </c>
      <c r="T18" s="174">
        <v>4.6499237083845273</v>
      </c>
      <c r="U18" s="174">
        <v>4.6556095451671036</v>
      </c>
      <c r="V18" s="174">
        <v>4.6239208434931811</v>
      </c>
      <c r="W18" s="174">
        <v>4.491218756792267</v>
      </c>
    </row>
    <row r="19" spans="2:38" s="162" customFormat="1">
      <c r="B19" s="164" t="s">
        <v>269</v>
      </c>
      <c r="E19" s="161"/>
      <c r="F19" s="161"/>
      <c r="G19" s="161"/>
      <c r="H19" s="161"/>
      <c r="I19" s="161"/>
      <c r="J19" s="161"/>
      <c r="K19" s="161"/>
      <c r="L19" s="161"/>
      <c r="M19" s="161"/>
      <c r="N19" s="161"/>
      <c r="O19" s="161"/>
      <c r="P19" s="161"/>
      <c r="Q19" s="161"/>
      <c r="R19" s="161"/>
      <c r="S19" s="161"/>
      <c r="T19" s="161"/>
      <c r="U19" s="161"/>
      <c r="V19" s="161"/>
      <c r="W19" s="161"/>
    </row>
    <row r="20" spans="2:38">
      <c r="B20" s="91" t="s">
        <v>16</v>
      </c>
      <c r="C20" s="99">
        <f>(W20/R20)^(1/COUNT($S$5:$W$5))-1</f>
        <v>1.7392385791038967E-2</v>
      </c>
      <c r="D20" s="152">
        <f>D6</f>
        <v>39.906489333333347</v>
      </c>
      <c r="E20" s="152">
        <f>E6</f>
        <v>40.066836110832156</v>
      </c>
      <c r="F20" s="86">
        <v>41.573553047546206</v>
      </c>
      <c r="G20" s="86">
        <v>42.294922064729612</v>
      </c>
      <c r="H20" s="86">
        <v>43.156108124474081</v>
      </c>
      <c r="I20" s="86">
        <v>43.924831458392042</v>
      </c>
      <c r="J20" s="86">
        <v>44.803625092644566</v>
      </c>
      <c r="K20" s="86">
        <v>45.708694969321179</v>
      </c>
      <c r="L20" s="86">
        <v>46.688423050510956</v>
      </c>
      <c r="M20" s="86">
        <v>47.585124429455057</v>
      </c>
      <c r="N20" s="86">
        <v>48.57227403334079</v>
      </c>
      <c r="O20" s="86">
        <v>49.547878734662085</v>
      </c>
      <c r="P20" s="86">
        <v>50.498681965224613</v>
      </c>
      <c r="Q20" s="86">
        <v>51.413651607502011</v>
      </c>
      <c r="R20" s="86">
        <v>52.359226546453975</v>
      </c>
      <c r="S20" s="86">
        <v>53.246450716884503</v>
      </c>
      <c r="T20" s="86">
        <v>54.263155760312173</v>
      </c>
      <c r="U20" s="86">
        <v>55.212277073040127</v>
      </c>
      <c r="V20" s="86">
        <v>56.112584283063825</v>
      </c>
      <c r="W20" s="86">
        <v>57.073648687258874</v>
      </c>
      <c r="X20" s="100">
        <f t="shared" ref="X20:Y24" si="23">W20*(1+$C20)</f>
        <v>58.066295603729905</v>
      </c>
      <c r="Y20" s="100">
        <f t="shared" si="23"/>
        <v>59.076207018326485</v>
      </c>
      <c r="Z20" s="100">
        <f t="shared" ref="Z20:Z24" si="24">Y20*(1+$C20)</f>
        <v>60.103683201860505</v>
      </c>
      <c r="AA20" s="100">
        <f t="shared" ref="AA20:AA24" si="25">Z20*(1+$C20)</f>
        <v>61.149029647569648</v>
      </c>
      <c r="AB20" s="100">
        <f t="shared" ref="AB20:AB24" si="26">AA20*(1+$C20)</f>
        <v>62.212557161947856</v>
      </c>
      <c r="AC20" s="100">
        <f t="shared" ref="AC20:AC24" si="27">AB20*(1+$C20)</f>
        <v>63.294581957155515</v>
      </c>
      <c r="AD20" s="100">
        <f t="shared" ref="AD20:AD24" si="28">AC20*(1+$C20)</f>
        <v>64.395425745036903</v>
      </c>
      <c r="AE20" s="100">
        <f t="shared" ref="AE20:AE24" si="29">AD20*(1+$C20)</f>
        <v>65.515415832772788</v>
      </c>
      <c r="AF20" s="100">
        <f t="shared" ref="AF20:AF24" si="30">AE20*(1+$C20)</f>
        <v>66.654885220196718</v>
      </c>
      <c r="AG20" s="100">
        <f t="shared" ref="AG20:AG24" si="31">AF20*(1+$C20)</f>
        <v>67.814172698803802</v>
      </c>
      <c r="AH20" s="100">
        <f t="shared" ref="AH20:AH24" si="32">AG20*(1+$C20)</f>
        <v>68.993622952481545</v>
      </c>
      <c r="AI20" s="100">
        <f t="shared" ref="AI20:AI24" si="33">AH20*(1+$C20)</f>
        <v>70.19358665999259</v>
      </c>
      <c r="AJ20" s="100">
        <f t="shared" ref="AJ20:AJ24" si="34">AI20*(1+$C20)</f>
        <v>71.414420599239904</v>
      </c>
      <c r="AK20" s="100">
        <f t="shared" ref="AK20:AK24" si="35">AJ20*(1+$C20)</f>
        <v>72.656487753345402</v>
      </c>
      <c r="AL20" s="100">
        <f t="shared" ref="AL20:AL24" si="36">AK20*(1+$C20)</f>
        <v>73.920157418573481</v>
      </c>
    </row>
    <row r="21" spans="2:38">
      <c r="B21" s="91" t="s">
        <v>17</v>
      </c>
      <c r="C21" s="99">
        <f t="shared" ref="C21:C22" si="37">(W21/R21)^(1/COUNT($S$5:$W$5))-1</f>
        <v>1.8438467053037977E-2</v>
      </c>
      <c r="D21" s="152">
        <f t="shared" ref="D21:E30" si="38">D7</f>
        <v>12.796202000000001</v>
      </c>
      <c r="E21" s="152">
        <f t="shared" si="38"/>
        <v>13.710418166449834</v>
      </c>
      <c r="F21" s="86">
        <v>14.457092250212472</v>
      </c>
      <c r="G21" s="86">
        <v>14.872212460598146</v>
      </c>
      <c r="H21" s="86">
        <v>15.807478982297722</v>
      </c>
      <c r="I21" s="86">
        <v>16.198316290955326</v>
      </c>
      <c r="J21" s="86">
        <v>17.006714882582244</v>
      </c>
      <c r="K21" s="86">
        <v>17.348089145560273</v>
      </c>
      <c r="L21" s="86">
        <v>17.65042227396162</v>
      </c>
      <c r="M21" s="86">
        <v>18.007873438883689</v>
      </c>
      <c r="N21" s="86">
        <v>18.374486681361425</v>
      </c>
      <c r="O21" s="86">
        <v>18.674295644948405</v>
      </c>
      <c r="P21" s="86">
        <v>18.922954077774794</v>
      </c>
      <c r="Q21" s="86">
        <v>19.207261719002844</v>
      </c>
      <c r="R21" s="86">
        <v>19.461629085393611</v>
      </c>
      <c r="S21" s="86">
        <v>19.732149057914924</v>
      </c>
      <c r="T21" s="86">
        <v>19.965065660941036</v>
      </c>
      <c r="U21" s="86">
        <v>21.02957041941923</v>
      </c>
      <c r="V21" s="86">
        <v>21.183640228878616</v>
      </c>
      <c r="W21" s="86">
        <v>21.323238465998848</v>
      </c>
      <c r="X21" s="100">
        <f t="shared" si="23"/>
        <v>21.71640629591824</v>
      </c>
      <c r="Y21" s="100">
        <f t="shared" si="23"/>
        <v>22.116823537915916</v>
      </c>
      <c r="Z21" s="100">
        <f t="shared" si="24"/>
        <v>22.524623860037632</v>
      </c>
      <c r="AA21" s="100">
        <f t="shared" si="25"/>
        <v>22.939943394963009</v>
      </c>
      <c r="AB21" s="100">
        <f t="shared" si="26"/>
        <v>23.362920785449592</v>
      </c>
      <c r="AC21" s="100">
        <f t="shared" si="27"/>
        <v>23.793697230614839</v>
      </c>
      <c r="AD21" s="100">
        <f t="shared" si="28"/>
        <v>24.232416533071493</v>
      </c>
      <c r="AE21" s="100">
        <f t="shared" si="29"/>
        <v>24.679225146932026</v>
      </c>
      <c r="AF21" s="100">
        <f t="shared" si="30"/>
        <v>25.13427222669824</v>
      </c>
      <c r="AG21" s="100">
        <f t="shared" si="31"/>
        <v>25.597709677052304</v>
      </c>
      <c r="AH21" s="100">
        <f t="shared" si="32"/>
        <v>26.069692203565864</v>
      </c>
      <c r="AI21" s="100">
        <f t="shared" si="33"/>
        <v>26.550377364344154</v>
      </c>
      <c r="AJ21" s="100">
        <f t="shared" si="34"/>
        <v>27.039925622622338</v>
      </c>
      <c r="AK21" s="100">
        <f t="shared" si="35"/>
        <v>27.538500400331657</v>
      </c>
      <c r="AL21" s="100">
        <f t="shared" si="36"/>
        <v>28.046268132653246</v>
      </c>
    </row>
    <row r="22" spans="2:38">
      <c r="B22" s="92" t="s">
        <v>30</v>
      </c>
      <c r="C22" s="99">
        <f t="shared" si="37"/>
        <v>8.8957588749958294E-3</v>
      </c>
      <c r="D22" s="152">
        <f t="shared" si="38"/>
        <v>4.8802899999999996</v>
      </c>
      <c r="E22" s="152">
        <f t="shared" si="38"/>
        <v>4.0144903458051528</v>
      </c>
      <c r="F22" s="152">
        <f>F32-'Res Bill Annual'!D23</f>
        <v>6.086924238784249</v>
      </c>
      <c r="G22" s="152">
        <f>G32-'Res Bill Annual'!E23</f>
        <v>6.2688894465573579</v>
      </c>
      <c r="H22" s="152">
        <f>H32-'Res Bill Annual'!F23</f>
        <v>6.4145822779397204</v>
      </c>
      <c r="I22" s="152">
        <f>I32-'Res Bill Annual'!G23</f>
        <v>6.5010451521151609</v>
      </c>
      <c r="J22" s="152">
        <f>J32-'Res Bill Annual'!H23</f>
        <v>6.6552181528136733</v>
      </c>
      <c r="K22" s="152">
        <f>K32-'Res Bill Annual'!I23</f>
        <v>6.8254490685329507</v>
      </c>
      <c r="L22" s="152">
        <f>L32-'Res Bill Annual'!J23</f>
        <v>7.0091972596693761</v>
      </c>
      <c r="M22" s="152">
        <f>M32-'Res Bill Annual'!K23</f>
        <v>7.1660863419153111</v>
      </c>
      <c r="N22" s="152">
        <f>N32-'Res Bill Annual'!L23</f>
        <v>7.3387728472343694</v>
      </c>
      <c r="O22" s="152">
        <f>O32-'Res Bill Annual'!M23</f>
        <v>7.4985793159501224</v>
      </c>
      <c r="P22" s="152">
        <f>P32-'Res Bill Annual'!N23</f>
        <v>7.6328813811104261</v>
      </c>
      <c r="Q22" s="152">
        <f>Q32-'Res Bill Annual'!O23</f>
        <v>7.7504740322900494</v>
      </c>
      <c r="R22" s="152">
        <f>R32-'Res Bill Annual'!P23</f>
        <v>7.8728605012138377</v>
      </c>
      <c r="S22" s="152">
        <f>S32-'Res Bill Annual'!Q23</f>
        <v>7.9657169025209518</v>
      </c>
      <c r="T22" s="152">
        <f>T32-'Res Bill Annual'!R23</f>
        <v>8.1025096113154262</v>
      </c>
      <c r="U22" s="152">
        <f>U32-'Res Bill Annual'!S23</f>
        <v>8.200858570693601</v>
      </c>
      <c r="V22" s="152">
        <f>V32-'Res Bill Annual'!T23</f>
        <v>8.2643199548742885</v>
      </c>
      <c r="W22" s="152">
        <f>W32-'Res Bill Annual'!U23</f>
        <v>8.2293216642957123</v>
      </c>
      <c r="X22" s="100">
        <f t="shared" si="23"/>
        <v>8.3025277255260672</v>
      </c>
      <c r="Y22" s="100">
        <f t="shared" si="23"/>
        <v>8.3763850102253148</v>
      </c>
      <c r="Z22" s="100">
        <f t="shared" si="24"/>
        <v>8.4508993115204092</v>
      </c>
      <c r="AA22" s="100">
        <f t="shared" si="25"/>
        <v>8.5260764740725623</v>
      </c>
      <c r="AB22" s="100">
        <f t="shared" si="26"/>
        <v>8.601922394535686</v>
      </c>
      <c r="AC22" s="100">
        <f t="shared" si="27"/>
        <v>8.6784430220189019</v>
      </c>
      <c r="AD22" s="100">
        <f t="shared" si="28"/>
        <v>8.7556443585531714</v>
      </c>
      <c r="AE22" s="100">
        <f t="shared" si="29"/>
        <v>8.8335324595620772</v>
      </c>
      <c r="AF22" s="100">
        <f t="shared" si="30"/>
        <v>8.9121134343367903</v>
      </c>
      <c r="AG22" s="100">
        <f t="shared" si="31"/>
        <v>8.9913934465152607</v>
      </c>
      <c r="AH22" s="100">
        <f t="shared" si="32"/>
        <v>9.0713787145656788</v>
      </c>
      <c r="AI22" s="100">
        <f t="shared" si="33"/>
        <v>9.1520755122742248</v>
      </c>
      <c r="AJ22" s="100">
        <f t="shared" si="34"/>
        <v>9.2334901692371698</v>
      </c>
      <c r="AK22" s="100">
        <f t="shared" si="35"/>
        <v>9.315629071357348</v>
      </c>
      <c r="AL22" s="100">
        <f t="shared" si="36"/>
        <v>9.3984986613450445</v>
      </c>
    </row>
    <row r="23" spans="2:38">
      <c r="B23" s="91" t="s">
        <v>19</v>
      </c>
      <c r="C23" s="99"/>
      <c r="D23" s="152">
        <f t="shared" si="38"/>
        <v>0</v>
      </c>
      <c r="E23" s="152">
        <f t="shared" si="38"/>
        <v>0</v>
      </c>
      <c r="F23" s="86"/>
      <c r="G23" s="86"/>
      <c r="H23" s="86"/>
      <c r="I23" s="86"/>
      <c r="J23" s="86"/>
      <c r="K23" s="86"/>
      <c r="L23" s="86"/>
      <c r="M23" s="86"/>
      <c r="N23" s="86"/>
      <c r="O23" s="86"/>
      <c r="P23" s="86"/>
      <c r="Q23" s="86"/>
      <c r="R23" s="86"/>
      <c r="S23" s="86"/>
      <c r="T23" s="86"/>
      <c r="U23" s="86"/>
      <c r="V23" s="86"/>
      <c r="W23" s="86"/>
      <c r="X23" s="100">
        <f t="shared" si="23"/>
        <v>0</v>
      </c>
      <c r="Y23" s="100">
        <f t="shared" si="23"/>
        <v>0</v>
      </c>
      <c r="Z23" s="100">
        <f t="shared" si="24"/>
        <v>0</v>
      </c>
      <c r="AA23" s="100">
        <f t="shared" si="25"/>
        <v>0</v>
      </c>
      <c r="AB23" s="100">
        <f t="shared" si="26"/>
        <v>0</v>
      </c>
      <c r="AC23" s="100">
        <f t="shared" si="27"/>
        <v>0</v>
      </c>
      <c r="AD23" s="100">
        <f t="shared" si="28"/>
        <v>0</v>
      </c>
      <c r="AE23" s="100">
        <f t="shared" si="29"/>
        <v>0</v>
      </c>
      <c r="AF23" s="100">
        <f t="shared" si="30"/>
        <v>0</v>
      </c>
      <c r="AG23" s="100">
        <f t="shared" si="31"/>
        <v>0</v>
      </c>
      <c r="AH23" s="100">
        <f t="shared" si="32"/>
        <v>0</v>
      </c>
      <c r="AI23" s="100">
        <f t="shared" si="33"/>
        <v>0</v>
      </c>
      <c r="AJ23" s="100">
        <f t="shared" si="34"/>
        <v>0</v>
      </c>
      <c r="AK23" s="100">
        <f t="shared" si="35"/>
        <v>0</v>
      </c>
      <c r="AL23" s="100">
        <f t="shared" si="36"/>
        <v>0</v>
      </c>
    </row>
    <row r="24" spans="2:38">
      <c r="B24" s="91" t="s">
        <v>23</v>
      </c>
      <c r="C24" s="99">
        <f t="shared" ref="C24:C30" si="39">(W24/R24)^(1/COUNT($S$5:$W$5))-1</f>
        <v>-2.2496347737393063E-2</v>
      </c>
      <c r="D24" s="152">
        <f t="shared" si="38"/>
        <v>82.497500000000002</v>
      </c>
      <c r="E24" s="152">
        <f t="shared" si="38"/>
        <v>77.705036007404999</v>
      </c>
      <c r="F24" s="86">
        <v>75.841410452888226</v>
      </c>
      <c r="G24" s="86">
        <v>79.543869150377603</v>
      </c>
      <c r="H24" s="86">
        <v>81.52437399552511</v>
      </c>
      <c r="I24" s="86">
        <v>80.628226793274933</v>
      </c>
      <c r="J24" s="86">
        <v>82.234327374793935</v>
      </c>
      <c r="K24" s="86">
        <v>84.104960189077062</v>
      </c>
      <c r="L24" s="86">
        <v>87.517994397884422</v>
      </c>
      <c r="M24" s="86">
        <v>88.270547429195418</v>
      </c>
      <c r="N24" s="86">
        <v>90.967139029471639</v>
      </c>
      <c r="O24" s="86">
        <v>92.885758327614894</v>
      </c>
      <c r="P24" s="86">
        <v>93.664213290218129</v>
      </c>
      <c r="Q24" s="86">
        <v>92.999575883370923</v>
      </c>
      <c r="R24" s="86">
        <v>92.649168018871649</v>
      </c>
      <c r="S24" s="86">
        <v>90.236660836378192</v>
      </c>
      <c r="T24" s="86">
        <v>90.748109330104526</v>
      </c>
      <c r="U24" s="86">
        <v>88.931934815586075</v>
      </c>
      <c r="V24" s="86">
        <v>85.276867381854814</v>
      </c>
      <c r="W24" s="86">
        <v>82.686282600020036</v>
      </c>
      <c r="X24" s="100">
        <f t="shared" si="23"/>
        <v>80.826143233537636</v>
      </c>
      <c r="Y24" s="100">
        <f t="shared" si="23"/>
        <v>79.007850209083628</v>
      </c>
      <c r="Z24" s="100">
        <f t="shared" si="24"/>
        <v>77.23046213679622</v>
      </c>
      <c r="AA24" s="100">
        <f t="shared" si="25"/>
        <v>75.493058804647291</v>
      </c>
      <c r="AB24" s="100">
        <f t="shared" si="26"/>
        <v>73.794740702018487</v>
      </c>
      <c r="AC24" s="100">
        <f t="shared" si="27"/>
        <v>72.134628553995128</v>
      </c>
      <c r="AD24" s="100">
        <f t="shared" si="28"/>
        <v>70.511862866136767</v>
      </c>
      <c r="AE24" s="100">
        <f t="shared" si="29"/>
        <v>68.925603479488785</v>
      </c>
      <c r="AF24" s="100">
        <f t="shared" si="30"/>
        <v>67.375029135604535</v>
      </c>
      <c r="AG24" s="100">
        <f t="shared" si="31"/>
        <v>65.859337051352981</v>
      </c>
      <c r="AH24" s="100">
        <f t="shared" si="32"/>
        <v>64.377742503291572</v>
      </c>
      <c r="AI24" s="100">
        <f t="shared" si="33"/>
        <v>62.929478421389177</v>
      </c>
      <c r="AJ24" s="100">
        <f t="shared" si="34"/>
        <v>61.513794991888837</v>
      </c>
      <c r="AK24" s="100">
        <f t="shared" si="35"/>
        <v>60.129959269104596</v>
      </c>
      <c r="AL24" s="100">
        <f t="shared" si="36"/>
        <v>58.777254795951535</v>
      </c>
    </row>
    <row r="25" spans="2:38">
      <c r="B25" s="91" t="s">
        <v>205</v>
      </c>
      <c r="C25" s="99">
        <f t="shared" si="39"/>
        <v>7.0413456381834827E-4</v>
      </c>
      <c r="D25" s="152" t="e">
        <f t="shared" si="38"/>
        <v>#N/A</v>
      </c>
      <c r="E25" s="152">
        <f t="shared" si="38"/>
        <v>63.157305952684709</v>
      </c>
      <c r="F25" s="87">
        <f>INDEX('Nav commod adjust'!$D$22:$AW$22,MATCH('IESO Res Bill'!F5,'Nav commod adjust'!$D$5:$AW$5,0))+F24</f>
        <v>53.018306268959293</v>
      </c>
      <c r="G25" s="87">
        <f>INDEX('Nav commod adjust'!$D$22:$AW$22,MATCH('IESO Res Bill'!G5,'Nav commod adjust'!$D$5:$AW$5,0))+G24</f>
        <v>55.531736936714317</v>
      </c>
      <c r="H25" s="87">
        <f>INDEX('Nav commod adjust'!$D$22:$AW$22,MATCH('IESO Res Bill'!H5,'Nav commod adjust'!$D$5:$AW$5,0))+H24</f>
        <v>56.323908621957422</v>
      </c>
      <c r="I25" s="87">
        <f>INDEX('Nav commod adjust'!$D$22:$AW$22,MATCH('IESO Res Bill'!I5,'Nav commod adjust'!$D$5:$AW$5,0))+I24</f>
        <v>57.616029076168125</v>
      </c>
      <c r="J25" s="87">
        <f>INDEX('Nav commod adjust'!$D$22:$AW$22,MATCH('IESO Res Bill'!J5,'Nav commod adjust'!$D$5:$AW$5,0))+J24</f>
        <v>63.907951294578297</v>
      </c>
      <c r="K25" s="87">
        <f>INDEX('Nav commod adjust'!$D$22:$AW$22,MATCH('IESO Res Bill'!K5,'Nav commod adjust'!$D$5:$AW$5,0))+K24</f>
        <v>81.437969968543044</v>
      </c>
      <c r="L25" s="87">
        <f>INDEX('Nav commod adjust'!$D$22:$AW$22,MATCH('IESO Res Bill'!L5,'Nav commod adjust'!$D$5:$AW$5,0))+L24</f>
        <v>85.020702146160275</v>
      </c>
      <c r="M25" s="87">
        <f>INDEX('Nav commod adjust'!$D$22:$AW$22,MATCH('IESO Res Bill'!M5,'Nav commod adjust'!$D$5:$AW$5,0))+M24</f>
        <v>86.302729329716541</v>
      </c>
      <c r="N25" s="87">
        <f>INDEX('Nav commod adjust'!$D$22:$AW$22,MATCH('IESO Res Bill'!N5,'Nav commod adjust'!$D$5:$AW$5,0))+N24</f>
        <v>89.878649426202699</v>
      </c>
      <c r="O25" s="87">
        <f>INDEX('Nav commod adjust'!$D$22:$AW$22,MATCH('IESO Res Bill'!O5,'Nav commod adjust'!$D$5:$AW$5,0))+O24</f>
        <v>91.752773450585849</v>
      </c>
      <c r="P25" s="87">
        <f>INDEX('Nav commod adjust'!$D$22:$AW$22,MATCH('IESO Res Bill'!P5,'Nav commod adjust'!$D$5:$AW$5,0))+P24</f>
        <v>94.346901522548137</v>
      </c>
      <c r="Q25" s="87">
        <f>INDEX('Nav commod adjust'!$D$22:$AW$22,MATCH('IESO Res Bill'!Q5,'Nav commod adjust'!$D$5:$AW$5,0))+Q24</f>
        <v>97.360113952736086</v>
      </c>
      <c r="R25" s="87">
        <f>INDEX('Nav commod adjust'!$D$22:$AW$22,MATCH('IESO Res Bill'!R5,'Nav commod adjust'!$D$5:$AW$5,0))+R24</f>
        <v>102.67643419323693</v>
      </c>
      <c r="S25" s="87">
        <f>INDEX('Nav commod adjust'!$D$22:$AW$22,MATCH('IESO Res Bill'!S5,'Nav commod adjust'!$D$5:$AW$5,0))+S24</f>
        <v>99.539601951994982</v>
      </c>
      <c r="T25" s="87">
        <f>INDEX('Nav commod adjust'!$D$22:$AW$22,MATCH('IESO Res Bill'!T5,'Nav commod adjust'!$D$5:$AW$5,0))+T24</f>
        <v>102.05576614397086</v>
      </c>
      <c r="U25" s="87">
        <f>INDEX('Nav commod adjust'!$D$22:$AW$22,MATCH('IESO Res Bill'!U5,'Nav commod adjust'!$D$5:$AW$5,0))+U24</f>
        <v>101.18831726736285</v>
      </c>
      <c r="V25" s="87">
        <f>INDEX('Nav commod adjust'!$D$22:$AW$22,MATCH('IESO Res Bill'!V5,'Nav commod adjust'!$D$5:$AW$5,0))+V24</f>
        <v>103.73351371658383</v>
      </c>
      <c r="W25" s="87">
        <f>INDEX('Nav commod adjust'!$D$22:$AW$22,MATCH('IESO Res Bill'!W5,'Nav commod adjust'!$D$5:$AW$5,0))+W24</f>
        <v>103.03843375823753</v>
      </c>
      <c r="X25" s="87">
        <f>INDEX('Nav commod adjust'!$D$22:$AW$22,MATCH('IESO Res Bill'!X5,'Nav commod adjust'!$D$5:$AW$5,0))+X24</f>
        <v>102.79721365782417</v>
      </c>
      <c r="Y25" s="87">
        <f>INDEX('Nav commod adjust'!$D$22:$AW$22,MATCH('IESO Res Bill'!Y5,'Nav commod adjust'!$D$5:$AW$5,0))+Y24</f>
        <v>100.08306791697939</v>
      </c>
      <c r="Z25" s="87">
        <f>INDEX('Nav commod adjust'!$D$22:$AW$22,MATCH('IESO Res Bill'!Z5,'Nav commod adjust'!$D$5:$AW$5,0))+Z24</f>
        <v>98.971519595703057</v>
      </c>
      <c r="AA25" s="87">
        <f>INDEX('Nav commod adjust'!$D$22:$AW$22,MATCH('IESO Res Bill'!AA5,'Nav commod adjust'!$D$5:$AW$5,0))+AA24</f>
        <v>94.581269418826253</v>
      </c>
      <c r="AB25" s="87">
        <f>INDEX('Nav commod adjust'!$D$22:$AW$22,MATCH('IESO Res Bill'!AB5,'Nav commod adjust'!$D$5:$AW$5,0))+AB24</f>
        <v>91.576021373926295</v>
      </c>
      <c r="AC25" s="87">
        <f>INDEX('Nav commod adjust'!$D$22:$AW$22,MATCH('IESO Res Bill'!AC5,'Nav commod adjust'!$D$5:$AW$5,0))+AC24</f>
        <v>89.671556242939999</v>
      </c>
      <c r="AD25" s="87">
        <f>INDEX('Nav commod adjust'!$D$22:$AW$22,MATCH('IESO Res Bill'!AD5,'Nav commod adjust'!$D$5:$AW$5,0))+AD24</f>
        <v>87.750035332722007</v>
      </c>
      <c r="AE25" s="87">
        <f>INDEX('Nav commod adjust'!$D$22:$AW$22,MATCH('IESO Res Bill'!AE5,'Nav commod adjust'!$D$5:$AW$5,0))+AE24</f>
        <v>84.38190473041216</v>
      </c>
      <c r="AF25" s="87">
        <f>INDEX('Nav commod adjust'!$D$22:$AW$22,MATCH('IESO Res Bill'!AF5,'Nav commod adjust'!$D$5:$AW$5,0))+AF24</f>
        <v>82.311833156426928</v>
      </c>
      <c r="AG25" s="87">
        <f>INDEX('Nav commod adjust'!$D$22:$AW$22,MATCH('IESO Res Bill'!AG5,'Nav commod adjust'!$D$5:$AW$5,0))+AG24</f>
        <v>79.110780863501034</v>
      </c>
      <c r="AH25" s="87">
        <f>INDEX('Nav commod adjust'!$D$22:$AW$22,MATCH('IESO Res Bill'!AH5,'Nav commod adjust'!$D$5:$AW$5,0))+AH24</f>
        <v>76.810311718462629</v>
      </c>
      <c r="AI25" s="87">
        <f>INDEX('Nav commod adjust'!$D$22:$AW$22,MATCH('IESO Res Bill'!AI5,'Nav commod adjust'!$D$5:$AW$5,0))+AI24</f>
        <v>74.540344747105451</v>
      </c>
      <c r="AJ25" s="87">
        <f>INDEX('Nav commod adjust'!$D$22:$AW$22,MATCH('IESO Res Bill'!AJ5,'Nav commod adjust'!$D$5:$AW$5,0))+AJ24</f>
        <v>72.067322636402679</v>
      </c>
      <c r="AK25" s="87">
        <f>INDEX('Nav commod adjust'!$D$22:$AW$22,MATCH('IESO Res Bill'!AK5,'Nav commod adjust'!$D$5:$AW$5,0))+AK24</f>
        <v>68.235484448791738</v>
      </c>
      <c r="AL25" s="87">
        <f>INDEX('Nav commod adjust'!$D$22:$AW$22,MATCH('IESO Res Bill'!AL5,'Nav commod adjust'!$D$5:$AW$5,0))+AL24</f>
        <v>65.369375713057394</v>
      </c>
    </row>
    <row r="26" spans="2:38">
      <c r="B26" s="93" t="s">
        <v>206</v>
      </c>
      <c r="C26" s="99">
        <f t="shared" si="39"/>
        <v>7.8746550512791558E-3</v>
      </c>
      <c r="D26" s="152" t="e">
        <f t="shared" si="38"/>
        <v>#N/A</v>
      </c>
      <c r="E26" s="152">
        <f t="shared" si="38"/>
        <v>120.94905057577185</v>
      </c>
      <c r="F26" s="87">
        <f t="shared" ref="F26:AL26" si="40">F20+F21+F22+F23+F25</f>
        <v>115.13587580550222</v>
      </c>
      <c r="G26" s="87">
        <f t="shared" si="40"/>
        <v>118.96776090859943</v>
      </c>
      <c r="H26" s="87">
        <f t="shared" si="40"/>
        <v>121.70207800666896</v>
      </c>
      <c r="I26" s="87">
        <f t="shared" si="40"/>
        <v>124.24022197763065</v>
      </c>
      <c r="J26" s="87">
        <f t="shared" si="40"/>
        <v>132.37350942261878</v>
      </c>
      <c r="K26" s="87">
        <f t="shared" si="40"/>
        <v>151.32020315195746</v>
      </c>
      <c r="L26" s="87">
        <f t="shared" si="40"/>
        <v>156.36874473030224</v>
      </c>
      <c r="M26" s="87">
        <f t="shared" si="40"/>
        <v>159.06181353997061</v>
      </c>
      <c r="N26" s="87">
        <f t="shared" si="40"/>
        <v>164.16418298813926</v>
      </c>
      <c r="O26" s="87">
        <f t="shared" si="40"/>
        <v>167.47352714614647</v>
      </c>
      <c r="P26" s="87">
        <f t="shared" si="40"/>
        <v>171.40141894665797</v>
      </c>
      <c r="Q26" s="87">
        <f t="shared" si="40"/>
        <v>175.73150131153096</v>
      </c>
      <c r="R26" s="87">
        <f t="shared" si="40"/>
        <v>182.37015032629836</v>
      </c>
      <c r="S26" s="87">
        <f t="shared" si="40"/>
        <v>180.48391862931535</v>
      </c>
      <c r="T26" s="87">
        <f t="shared" si="40"/>
        <v>184.38649717653948</v>
      </c>
      <c r="U26" s="87">
        <f t="shared" si="40"/>
        <v>185.6310233305158</v>
      </c>
      <c r="V26" s="87">
        <f t="shared" si="40"/>
        <v>189.29405818340058</v>
      </c>
      <c r="W26" s="87">
        <f t="shared" si="40"/>
        <v>189.66464257579096</v>
      </c>
      <c r="X26" s="101">
        <f t="shared" si="40"/>
        <v>190.88244328299839</v>
      </c>
      <c r="Y26" s="101">
        <f t="shared" si="40"/>
        <v>189.6524834834471</v>
      </c>
      <c r="Z26" s="101">
        <f t="shared" si="40"/>
        <v>190.0507259691216</v>
      </c>
      <c r="AA26" s="101">
        <f t="shared" si="40"/>
        <v>187.19631893543146</v>
      </c>
      <c r="AB26" s="101">
        <f t="shared" si="40"/>
        <v>185.75342171585942</v>
      </c>
      <c r="AC26" s="101">
        <f t="shared" si="40"/>
        <v>185.43827845272926</v>
      </c>
      <c r="AD26" s="101">
        <f t="shared" si="40"/>
        <v>185.13352196938359</v>
      </c>
      <c r="AE26" s="101">
        <f t="shared" si="40"/>
        <v>183.41007816967905</v>
      </c>
      <c r="AF26" s="101">
        <f t="shared" si="40"/>
        <v>183.01310403765868</v>
      </c>
      <c r="AG26" s="101">
        <f t="shared" si="40"/>
        <v>181.51405668587239</v>
      </c>
      <c r="AH26" s="101">
        <f t="shared" si="40"/>
        <v>180.94500558907572</v>
      </c>
      <c r="AI26" s="101">
        <f t="shared" si="40"/>
        <v>180.43638428371642</v>
      </c>
      <c r="AJ26" s="101">
        <f t="shared" si="40"/>
        <v>179.75515902750209</v>
      </c>
      <c r="AK26" s="101">
        <f t="shared" si="40"/>
        <v>177.74610167382616</v>
      </c>
      <c r="AL26" s="101">
        <f t="shared" si="40"/>
        <v>176.73429992562916</v>
      </c>
    </row>
    <row r="27" spans="2:38">
      <c r="B27" s="93" t="s">
        <v>25</v>
      </c>
      <c r="C27" s="99">
        <f t="shared" si="39"/>
        <v>-3.5417004827954512E-3</v>
      </c>
      <c r="D27" s="152">
        <f t="shared" si="38"/>
        <v>140.08048133333335</v>
      </c>
      <c r="E27" s="152">
        <f t="shared" si="38"/>
        <v>143.03</v>
      </c>
      <c r="F27" s="86">
        <f t="shared" ref="F27:W27" si="41">F20+F21+F22+F23+F24</f>
        <v>137.95897998943116</v>
      </c>
      <c r="G27" s="86">
        <f t="shared" si="41"/>
        <v>142.97989312226272</v>
      </c>
      <c r="H27" s="86">
        <f t="shared" si="41"/>
        <v>146.90254338023664</v>
      </c>
      <c r="I27" s="86">
        <f t="shared" si="41"/>
        <v>147.25241969473745</v>
      </c>
      <c r="J27" s="86">
        <f t="shared" si="41"/>
        <v>150.69988550283443</v>
      </c>
      <c r="K27" s="86">
        <f t="shared" si="41"/>
        <v>153.98719337249145</v>
      </c>
      <c r="L27" s="86">
        <f t="shared" si="41"/>
        <v>158.86603698202637</v>
      </c>
      <c r="M27" s="86">
        <f t="shared" si="41"/>
        <v>161.02963163944946</v>
      </c>
      <c r="N27" s="86">
        <f t="shared" si="41"/>
        <v>165.25267259140821</v>
      </c>
      <c r="O27" s="86">
        <f t="shared" si="41"/>
        <v>168.60651202317553</v>
      </c>
      <c r="P27" s="86">
        <f t="shared" si="41"/>
        <v>170.71873071432796</v>
      </c>
      <c r="Q27" s="86">
        <f t="shared" si="41"/>
        <v>171.37096324216583</v>
      </c>
      <c r="R27" s="86">
        <f t="shared" si="41"/>
        <v>172.34288415193308</v>
      </c>
      <c r="S27" s="86">
        <f t="shared" si="41"/>
        <v>171.18097751369856</v>
      </c>
      <c r="T27" s="86">
        <f t="shared" si="41"/>
        <v>173.07884036267316</v>
      </c>
      <c r="U27" s="86">
        <f t="shared" si="41"/>
        <v>173.37464087873903</v>
      </c>
      <c r="V27" s="86">
        <f t="shared" si="41"/>
        <v>170.83741184867154</v>
      </c>
      <c r="W27" s="86">
        <f t="shared" si="41"/>
        <v>169.31249141757348</v>
      </c>
    </row>
    <row r="28" spans="2:38">
      <c r="B28" s="93" t="s">
        <v>24</v>
      </c>
      <c r="C28" s="99">
        <f t="shared" si="39"/>
        <v>-3.5417004827954512E-3</v>
      </c>
      <c r="D28" s="152">
        <f t="shared" si="38"/>
        <v>18.210462573333338</v>
      </c>
      <c r="E28" s="152">
        <f t="shared" si="38"/>
        <v>18.593900000000001</v>
      </c>
      <c r="F28" s="152">
        <f>F27*0.13</f>
        <v>17.934667398626051</v>
      </c>
      <c r="G28" s="152">
        <f t="shared" ref="G28:W28" si="42">G27*0.13</f>
        <v>18.587386105894154</v>
      </c>
      <c r="H28" s="152">
        <f t="shared" si="42"/>
        <v>19.097330639430762</v>
      </c>
      <c r="I28" s="152">
        <f t="shared" si="42"/>
        <v>19.14281456031587</v>
      </c>
      <c r="J28" s="152">
        <f t="shared" si="42"/>
        <v>19.590985115368476</v>
      </c>
      <c r="K28" s="152">
        <f t="shared" si="42"/>
        <v>20.01833513842389</v>
      </c>
      <c r="L28" s="152">
        <f t="shared" si="42"/>
        <v>20.65258480766343</v>
      </c>
      <c r="M28" s="152">
        <f t="shared" si="42"/>
        <v>20.933852113128431</v>
      </c>
      <c r="N28" s="152">
        <f t="shared" si="42"/>
        <v>21.48284743688307</v>
      </c>
      <c r="O28" s="152">
        <f t="shared" si="42"/>
        <v>21.918846563012821</v>
      </c>
      <c r="P28" s="152">
        <f t="shared" si="42"/>
        <v>22.193434992862635</v>
      </c>
      <c r="Q28" s="152">
        <f t="shared" si="42"/>
        <v>22.278225221481559</v>
      </c>
      <c r="R28" s="152">
        <f t="shared" si="42"/>
        <v>22.404574939751299</v>
      </c>
      <c r="S28" s="152">
        <f t="shared" si="42"/>
        <v>22.253527076780813</v>
      </c>
      <c r="T28" s="152">
        <f t="shared" si="42"/>
        <v>22.500249247147512</v>
      </c>
      <c r="U28" s="152">
        <f t="shared" si="42"/>
        <v>22.538703314236074</v>
      </c>
      <c r="V28" s="152">
        <f t="shared" si="42"/>
        <v>22.2088635403273</v>
      </c>
      <c r="W28" s="152">
        <f t="shared" si="42"/>
        <v>22.010623884284552</v>
      </c>
    </row>
    <row r="29" spans="2:38">
      <c r="B29" s="93" t="s">
        <v>31</v>
      </c>
      <c r="C29" s="99">
        <f t="shared" si="39"/>
        <v>-3.5417004827954512E-3</v>
      </c>
      <c r="D29" s="152">
        <f t="shared" si="38"/>
        <v>0</v>
      </c>
      <c r="E29" s="152">
        <f t="shared" si="38"/>
        <v>-11.442400000000001</v>
      </c>
      <c r="F29" s="152">
        <f t="shared" ref="F29:W29" si="43">(F27*0.08)*-1</f>
        <v>-11.036718399154493</v>
      </c>
      <c r="G29" s="152">
        <f t="shared" si="43"/>
        <v>-11.438391449781019</v>
      </c>
      <c r="H29" s="152">
        <f t="shared" si="43"/>
        <v>-11.752203470418932</v>
      </c>
      <c r="I29" s="152">
        <f t="shared" si="43"/>
        <v>-11.780193575578997</v>
      </c>
      <c r="J29" s="152">
        <f t="shared" si="43"/>
        <v>-12.055990840226755</v>
      </c>
      <c r="K29" s="152">
        <f t="shared" si="43"/>
        <v>-12.318975469799316</v>
      </c>
      <c r="L29" s="152">
        <f t="shared" si="43"/>
        <v>-12.70928295856211</v>
      </c>
      <c r="M29" s="152">
        <f t="shared" si="43"/>
        <v>-12.882370531155956</v>
      </c>
      <c r="N29" s="152">
        <f t="shared" si="43"/>
        <v>-13.220213807312657</v>
      </c>
      <c r="O29" s="152">
        <f t="shared" si="43"/>
        <v>-13.488520961854043</v>
      </c>
      <c r="P29" s="152">
        <f t="shared" si="43"/>
        <v>-13.657498457146238</v>
      </c>
      <c r="Q29" s="152">
        <f t="shared" si="43"/>
        <v>-13.709677059373266</v>
      </c>
      <c r="R29" s="152">
        <f t="shared" si="43"/>
        <v>-13.787430732154647</v>
      </c>
      <c r="S29" s="152">
        <f t="shared" si="43"/>
        <v>-13.694478201095885</v>
      </c>
      <c r="T29" s="152">
        <f t="shared" si="43"/>
        <v>-13.846307229013853</v>
      </c>
      <c r="U29" s="152">
        <f t="shared" si="43"/>
        <v>-13.869971270299123</v>
      </c>
      <c r="V29" s="152">
        <f t="shared" si="43"/>
        <v>-13.666992947893723</v>
      </c>
      <c r="W29" s="152">
        <f t="shared" si="43"/>
        <v>-13.54499931340588</v>
      </c>
    </row>
    <row r="30" spans="2:38" s="94" customFormat="1">
      <c r="B30" s="93" t="s">
        <v>32</v>
      </c>
      <c r="C30" s="99">
        <f t="shared" si="39"/>
        <v>-3.5417004827954512E-3</v>
      </c>
      <c r="D30" s="153">
        <f t="shared" si="38"/>
        <v>0</v>
      </c>
      <c r="E30" s="153">
        <f t="shared" si="38"/>
        <v>150.1815</v>
      </c>
      <c r="F30" s="153">
        <f t="shared" ref="F30:W30" si="44">F27+F28+F29</f>
        <v>144.85692898890272</v>
      </c>
      <c r="G30" s="153">
        <f t="shared" si="44"/>
        <v>150.12888777837586</v>
      </c>
      <c r="H30" s="153">
        <f t="shared" si="44"/>
        <v>154.24767054924848</v>
      </c>
      <c r="I30" s="153">
        <f t="shared" si="44"/>
        <v>154.6150406794743</v>
      </c>
      <c r="J30" s="153">
        <f t="shared" si="44"/>
        <v>158.23487977797618</v>
      </c>
      <c r="K30" s="153">
        <f t="shared" si="44"/>
        <v>161.68655304111601</v>
      </c>
      <c r="L30" s="153">
        <f t="shared" si="44"/>
        <v>166.80933883112769</v>
      </c>
      <c r="M30" s="153">
        <f t="shared" si="44"/>
        <v>169.08111322142196</v>
      </c>
      <c r="N30" s="153">
        <f t="shared" si="44"/>
        <v>173.51530622097863</v>
      </c>
      <c r="O30" s="153">
        <f t="shared" si="44"/>
        <v>177.03683762433431</v>
      </c>
      <c r="P30" s="153">
        <f t="shared" si="44"/>
        <v>179.25466725004435</v>
      </c>
      <c r="Q30" s="153">
        <f t="shared" si="44"/>
        <v>179.93951140427413</v>
      </c>
      <c r="R30" s="153">
        <f t="shared" si="44"/>
        <v>180.96002835952976</v>
      </c>
      <c r="S30" s="153">
        <f t="shared" si="44"/>
        <v>179.7400263893835</v>
      </c>
      <c r="T30" s="153">
        <f t="shared" si="44"/>
        <v>181.73278238080681</v>
      </c>
      <c r="U30" s="153">
        <f t="shared" si="44"/>
        <v>182.04337292267599</v>
      </c>
      <c r="V30" s="153">
        <f t="shared" si="44"/>
        <v>179.37928244110509</v>
      </c>
      <c r="W30" s="153">
        <f t="shared" si="44"/>
        <v>177.77811598845216</v>
      </c>
    </row>
    <row r="31" spans="2:38" ht="15.75">
      <c r="E31" s="82"/>
      <c r="F31" s="83"/>
      <c r="G31" s="83"/>
      <c r="H31" s="83"/>
      <c r="I31" s="83"/>
    </row>
    <row r="32" spans="2:38" ht="15.75">
      <c r="B32" s="89" t="s">
        <v>30</v>
      </c>
      <c r="C32" s="172">
        <v>-4.7056807298473391E-3</v>
      </c>
      <c r="D32" s="175">
        <v>4.8802899999999996</v>
      </c>
      <c r="E32" s="176">
        <v>4.0144903458051528</v>
      </c>
      <c r="F32" s="176">
        <v>3.6369242387842493</v>
      </c>
      <c r="G32" s="176">
        <v>3.7788894465573586</v>
      </c>
      <c r="H32" s="176">
        <v>3.8745822779397203</v>
      </c>
      <c r="I32" s="176">
        <v>3.9210451521151604</v>
      </c>
      <c r="J32" s="175">
        <v>4.0059741533830726</v>
      </c>
      <c r="K32" s="175">
        <v>4.1051026466263441</v>
      </c>
      <c r="L32" s="175">
        <v>4.2158401144722513</v>
      </c>
      <c r="M32" s="175">
        <v>4.2977589561866001</v>
      </c>
      <c r="N32" s="175">
        <v>4.3934631127210944</v>
      </c>
      <c r="O32" s="175">
        <v>4.4742211219098786</v>
      </c>
      <c r="P32" s="175">
        <v>4.527353164951557</v>
      </c>
      <c r="Q32" s="175">
        <v>4.5615972913128005</v>
      </c>
      <c r="R32" s="175">
        <v>4.5983982644084938</v>
      </c>
      <c r="S32" s="175">
        <v>4.6033721613509293</v>
      </c>
      <c r="T32" s="175">
        <v>4.6499237083845273</v>
      </c>
      <c r="U32" s="175">
        <v>4.6556095451671036</v>
      </c>
      <c r="V32" s="175">
        <v>4.6239208434931811</v>
      </c>
      <c r="W32" s="175">
        <v>4.491218756792267</v>
      </c>
    </row>
    <row r="34" spans="6:9">
      <c r="F34" s="96"/>
      <c r="G34" s="96"/>
      <c r="H34" s="96"/>
      <c r="I34" s="96"/>
    </row>
  </sheetData>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W33"/>
  <sheetViews>
    <sheetView topLeftCell="J1" zoomScale="70" zoomScaleNormal="70" workbookViewId="0">
      <selection activeCell="Y24" sqref="Y24:Y29"/>
    </sheetView>
  </sheetViews>
  <sheetFormatPr defaultRowHeight="15"/>
  <cols>
    <col min="2" max="2" width="30.140625" customWidth="1"/>
    <col min="3" max="3" width="22.42578125" style="49" bestFit="1" customWidth="1"/>
    <col min="4" max="4" width="9.28515625" customWidth="1"/>
    <col min="5" max="7" width="9.28515625" bestFit="1" customWidth="1"/>
    <col min="8" max="49" width="9.5703125" bestFit="1" customWidth="1"/>
  </cols>
  <sheetData>
    <row r="2" spans="2:49" s="49" customFormat="1">
      <c r="B2" s="49" t="s">
        <v>202</v>
      </c>
    </row>
    <row r="3" spans="2:49" s="49" customFormat="1">
      <c r="B3" s="49" t="s">
        <v>203</v>
      </c>
    </row>
    <row r="4" spans="2:49" s="165" customFormat="1">
      <c r="B4" s="166" t="s">
        <v>268</v>
      </c>
    </row>
    <row r="5" spans="2:49">
      <c r="B5" t="s">
        <v>201</v>
      </c>
      <c r="D5">
        <v>2005</v>
      </c>
      <c r="E5">
        <v>2006</v>
      </c>
      <c r="F5">
        <v>2007</v>
      </c>
      <c r="G5">
        <v>2008</v>
      </c>
      <c r="H5">
        <v>2009</v>
      </c>
      <c r="I5">
        <v>2010</v>
      </c>
      <c r="J5">
        <v>2011</v>
      </c>
      <c r="K5">
        <v>2012</v>
      </c>
      <c r="L5">
        <v>2013</v>
      </c>
      <c r="M5">
        <v>2014</v>
      </c>
      <c r="N5">
        <v>2015</v>
      </c>
      <c r="O5">
        <v>2016</v>
      </c>
      <c r="P5">
        <v>2017</v>
      </c>
      <c r="Q5">
        <v>2018</v>
      </c>
      <c r="R5">
        <v>2019</v>
      </c>
      <c r="S5">
        <v>2020</v>
      </c>
      <c r="T5">
        <v>2021</v>
      </c>
      <c r="U5">
        <v>2022</v>
      </c>
      <c r="V5">
        <v>2023</v>
      </c>
      <c r="W5">
        <v>2024</v>
      </c>
      <c r="X5">
        <v>2025</v>
      </c>
      <c r="Y5">
        <v>2026</v>
      </c>
      <c r="Z5">
        <v>2027</v>
      </c>
      <c r="AA5">
        <v>2028</v>
      </c>
      <c r="AB5">
        <v>2029</v>
      </c>
      <c r="AC5">
        <v>2030</v>
      </c>
      <c r="AD5">
        <v>2031</v>
      </c>
      <c r="AE5">
        <v>2032</v>
      </c>
      <c r="AF5">
        <v>2033</v>
      </c>
      <c r="AG5">
        <v>2034</v>
      </c>
      <c r="AH5">
        <v>2035</v>
      </c>
      <c r="AI5">
        <v>2036</v>
      </c>
      <c r="AJ5">
        <v>2037</v>
      </c>
      <c r="AK5">
        <v>2038</v>
      </c>
      <c r="AL5">
        <v>2039</v>
      </c>
      <c r="AM5">
        <v>2040</v>
      </c>
      <c r="AN5">
        <v>2041</v>
      </c>
      <c r="AO5">
        <v>2042</v>
      </c>
      <c r="AP5">
        <v>2043</v>
      </c>
      <c r="AQ5">
        <v>2044</v>
      </c>
      <c r="AR5">
        <v>2045</v>
      </c>
      <c r="AS5">
        <v>2046</v>
      </c>
      <c r="AT5">
        <v>2047</v>
      </c>
      <c r="AU5">
        <v>2048</v>
      </c>
      <c r="AV5">
        <v>2049</v>
      </c>
      <c r="AW5">
        <v>2050</v>
      </c>
    </row>
    <row r="6" spans="2:49">
      <c r="B6" t="s">
        <v>200</v>
      </c>
      <c r="C6" s="49" t="s">
        <v>212</v>
      </c>
      <c r="D6" s="84">
        <v>0</v>
      </c>
      <c r="E6" s="84">
        <v>177.73539501525059</v>
      </c>
      <c r="F6" s="84">
        <v>177.2475420384514</v>
      </c>
      <c r="G6" s="84">
        <v>468.20328466288049</v>
      </c>
      <c r="H6" s="84">
        <v>1369.802243336037</v>
      </c>
      <c r="I6" s="84">
        <v>2087.6737659110013</v>
      </c>
      <c r="J6" s="84">
        <v>2209.7258515330163</v>
      </c>
      <c r="K6" s="84">
        <v>2368.5075361655249</v>
      </c>
      <c r="L6" s="84">
        <v>2791.1859709180044</v>
      </c>
      <c r="M6" s="84">
        <v>3281.232359533049</v>
      </c>
      <c r="N6" s="84">
        <v>3918.0554029279256</v>
      </c>
      <c r="O6" s="84">
        <v>3973.7843612809766</v>
      </c>
      <c r="P6" s="84">
        <v>4074.0527451325238</v>
      </c>
      <c r="Q6" s="84">
        <v>4365.9611690491101</v>
      </c>
      <c r="R6" s="84">
        <v>4390.9340624390416</v>
      </c>
      <c r="S6" s="84">
        <v>4449.9121780849955</v>
      </c>
      <c r="T6" s="84">
        <v>4436.5498049945354</v>
      </c>
      <c r="U6" s="84">
        <v>4423.808594627304</v>
      </c>
      <c r="V6" s="84">
        <v>4411.6881291904438</v>
      </c>
      <c r="W6" s="84">
        <v>4400.1881773611794</v>
      </c>
      <c r="X6" s="84">
        <v>4346.3555282030757</v>
      </c>
      <c r="Y6" s="84">
        <v>4252.4462977189978</v>
      </c>
      <c r="Z6" s="84">
        <v>4250.214281344046</v>
      </c>
      <c r="AA6" s="84">
        <v>4067.3951683933337</v>
      </c>
      <c r="AB6" s="84">
        <v>3715.1577545103287</v>
      </c>
      <c r="AC6" s="84">
        <v>3157.6744170528846</v>
      </c>
      <c r="AD6" s="84">
        <v>3197.9814711280924</v>
      </c>
      <c r="AE6" s="84">
        <v>3014.6537016011125</v>
      </c>
      <c r="AF6" s="84">
        <v>2909.7106938352636</v>
      </c>
      <c r="AG6" s="84">
        <v>2394.6782421938933</v>
      </c>
      <c r="AH6" s="84">
        <v>2166.9247298593195</v>
      </c>
      <c r="AI6" s="84">
        <v>2080.1525305149626</v>
      </c>
      <c r="AJ6" s="84">
        <v>2102.6044221456855</v>
      </c>
      <c r="AK6" s="84">
        <v>2025.557364216862</v>
      </c>
      <c r="AL6" s="84">
        <v>2297.3835820585236</v>
      </c>
      <c r="AM6" s="84">
        <v>2553.8541964575084</v>
      </c>
      <c r="AN6" s="84">
        <v>2694.2768396015454</v>
      </c>
      <c r="AO6" s="84">
        <v>2729.4670080178093</v>
      </c>
      <c r="AP6" s="84">
        <v>2841.0829651483873</v>
      </c>
      <c r="AQ6" s="84">
        <v>2883.5849632441946</v>
      </c>
      <c r="AR6" s="84">
        <v>2992.3200176236896</v>
      </c>
      <c r="AS6" s="84">
        <v>2976.0144412365639</v>
      </c>
      <c r="AT6" s="84">
        <v>3005.0559467896142</v>
      </c>
      <c r="AU6" s="84">
        <v>2970.0537386053406</v>
      </c>
      <c r="AV6" s="84">
        <v>2890.7147170002636</v>
      </c>
      <c r="AW6" s="84">
        <v>2849.778382990035</v>
      </c>
    </row>
    <row r="7" spans="2:49">
      <c r="B7" s="49" t="s">
        <v>231</v>
      </c>
      <c r="C7" s="49" t="s">
        <v>212</v>
      </c>
      <c r="D7" s="84">
        <v>0</v>
      </c>
      <c r="E7" s="84">
        <v>177.73539501525059</v>
      </c>
      <c r="F7" s="84">
        <v>177.2475420384514</v>
      </c>
      <c r="G7" s="84">
        <v>468.20328466288049</v>
      </c>
      <c r="H7" s="84">
        <v>1369.802243336037</v>
      </c>
      <c r="I7" s="84">
        <v>2087.6737659110013</v>
      </c>
      <c r="J7" s="84">
        <v>2209.7258515330163</v>
      </c>
      <c r="K7" s="84">
        <v>2368.5075361655249</v>
      </c>
      <c r="L7" s="84">
        <v>2791.1859709180044</v>
      </c>
      <c r="M7" s="84">
        <v>3281.232359533049</v>
      </c>
      <c r="N7" s="84">
        <v>3918.0554029279256</v>
      </c>
      <c r="O7" s="84">
        <v>3973.7843612809766</v>
      </c>
      <c r="P7" s="84">
        <v>2677.4706598793764</v>
      </c>
      <c r="Q7" s="84">
        <v>2247.2408200746859</v>
      </c>
      <c r="R7" s="84">
        <v>2273.5201050194137</v>
      </c>
      <c r="S7" s="84">
        <v>2337.8911153628787</v>
      </c>
      <c r="T7" s="84">
        <v>2586.5498049945354</v>
      </c>
      <c r="U7" s="84">
        <v>2673.808594627304</v>
      </c>
      <c r="V7" s="84">
        <v>2661.6881291904438</v>
      </c>
      <c r="W7" s="84">
        <v>2900.1881773611794</v>
      </c>
      <c r="X7" s="84">
        <v>3616.9741209560557</v>
      </c>
      <c r="Y7" s="84">
        <v>4057.7896430580531</v>
      </c>
      <c r="Z7" s="84">
        <v>4080.2252307108974</v>
      </c>
      <c r="AA7" s="84">
        <v>4100.1393725252747</v>
      </c>
      <c r="AB7" s="84">
        <v>4128.8834549412786</v>
      </c>
      <c r="AC7" s="84">
        <v>4142.7827886980294</v>
      </c>
      <c r="AD7" s="84">
        <v>4140.3896486819322</v>
      </c>
      <c r="AE7" s="84">
        <v>4175.7970009181063</v>
      </c>
      <c r="AF7" s="84">
        <v>4163.4438192953767</v>
      </c>
      <c r="AG7" s="84">
        <v>4245.1791086192125</v>
      </c>
      <c r="AH7" s="84">
        <v>4200.9673157053585</v>
      </c>
      <c r="AI7" s="84">
        <v>4271.2160873967732</v>
      </c>
      <c r="AJ7" s="84">
        <v>4211.8218232407889</v>
      </c>
      <c r="AK7" s="84">
        <v>4205.7853891550967</v>
      </c>
      <c r="AL7" s="84">
        <v>4233.4511645701714</v>
      </c>
      <c r="AM7" s="84">
        <v>4379.0267147462455</v>
      </c>
      <c r="AN7" s="84">
        <v>4515.4614005146268</v>
      </c>
      <c r="AO7" s="84">
        <v>4547.4884224159905</v>
      </c>
      <c r="AP7" s="84">
        <v>4521.2229726569431</v>
      </c>
      <c r="AQ7" s="84">
        <v>4557.0498943116709</v>
      </c>
      <c r="AR7" s="84">
        <v>4560.8236653470067</v>
      </c>
      <c r="AS7" s="84">
        <v>4542.3004973619336</v>
      </c>
      <c r="AT7" s="84">
        <v>4599.0251772394258</v>
      </c>
      <c r="AU7" s="84">
        <v>4620.9782793207087</v>
      </c>
      <c r="AV7" s="84">
        <v>4572.5564710541721</v>
      </c>
      <c r="AW7" s="84">
        <v>4987.1700878884658</v>
      </c>
    </row>
    <row r="9" spans="2:49">
      <c r="B9" t="s">
        <v>204</v>
      </c>
      <c r="C9" s="49" t="s">
        <v>212</v>
      </c>
      <c r="D9" s="85">
        <f>D7-D6</f>
        <v>0</v>
      </c>
      <c r="E9" s="85">
        <f t="shared" ref="E9:AW9" si="0">E7-E6</f>
        <v>0</v>
      </c>
      <c r="F9" s="85">
        <f t="shared" si="0"/>
        <v>0</v>
      </c>
      <c r="G9" s="85">
        <f t="shared" si="0"/>
        <v>0</v>
      </c>
      <c r="H9" s="85">
        <f t="shared" si="0"/>
        <v>0</v>
      </c>
      <c r="I9" s="85">
        <f t="shared" si="0"/>
        <v>0</v>
      </c>
      <c r="J9" s="85">
        <f t="shared" si="0"/>
        <v>0</v>
      </c>
      <c r="K9" s="85">
        <f t="shared" si="0"/>
        <v>0</v>
      </c>
      <c r="L9" s="85">
        <f t="shared" si="0"/>
        <v>0</v>
      </c>
      <c r="M9" s="85">
        <f t="shared" si="0"/>
        <v>0</v>
      </c>
      <c r="N9" s="85">
        <f t="shared" si="0"/>
        <v>0</v>
      </c>
      <c r="O9" s="85">
        <f t="shared" si="0"/>
        <v>0</v>
      </c>
      <c r="P9" s="85">
        <f t="shared" si="0"/>
        <v>-1396.5820852531474</v>
      </c>
      <c r="Q9" s="85">
        <f t="shared" si="0"/>
        <v>-2118.7203489744243</v>
      </c>
      <c r="R9" s="85">
        <f t="shared" si="0"/>
        <v>-2117.4139574196279</v>
      </c>
      <c r="S9" s="85">
        <f t="shared" si="0"/>
        <v>-2112.0210627221168</v>
      </c>
      <c r="T9" s="205">
        <f t="shared" ref="T9:Y9" si="1">T7-T6+T26</f>
        <v>-1754</v>
      </c>
      <c r="U9" s="205">
        <f t="shared" si="1"/>
        <v>-1558</v>
      </c>
      <c r="V9" s="205">
        <f t="shared" si="1"/>
        <v>-1270</v>
      </c>
      <c r="W9" s="205">
        <f t="shared" si="1"/>
        <v>-1116</v>
      </c>
      <c r="X9" s="205">
        <f t="shared" si="1"/>
        <v>-633.38140724701998</v>
      </c>
      <c r="Y9" s="206">
        <f t="shared" si="1"/>
        <v>-263.6566546609447</v>
      </c>
      <c r="Z9" s="85">
        <f t="shared" si="0"/>
        <v>-169.98905063314851</v>
      </c>
      <c r="AA9" s="85">
        <f t="shared" si="0"/>
        <v>32.744204131940933</v>
      </c>
      <c r="AB9" s="85">
        <f t="shared" si="0"/>
        <v>413.72570043094993</v>
      </c>
      <c r="AC9" s="85">
        <f t="shared" si="0"/>
        <v>985.10837164514487</v>
      </c>
      <c r="AD9" s="85">
        <f t="shared" si="0"/>
        <v>942.40817755383978</v>
      </c>
      <c r="AE9" s="85">
        <f t="shared" si="0"/>
        <v>1161.1432993169938</v>
      </c>
      <c r="AF9" s="85">
        <f t="shared" si="0"/>
        <v>1253.7331254601131</v>
      </c>
      <c r="AG9" s="85">
        <f t="shared" si="0"/>
        <v>1850.5008664253191</v>
      </c>
      <c r="AH9" s="85">
        <f t="shared" si="0"/>
        <v>2034.0425858460389</v>
      </c>
      <c r="AI9" s="85">
        <f t="shared" si="0"/>
        <v>2191.0635568818107</v>
      </c>
      <c r="AJ9" s="85">
        <f t="shared" si="0"/>
        <v>2109.2174010951035</v>
      </c>
      <c r="AK9" s="85">
        <f t="shared" si="0"/>
        <v>2180.2280249382347</v>
      </c>
      <c r="AL9" s="85">
        <f t="shared" si="0"/>
        <v>1936.0675825116477</v>
      </c>
      <c r="AM9" s="85">
        <f t="shared" si="0"/>
        <v>1825.1725182887371</v>
      </c>
      <c r="AN9" s="85">
        <f t="shared" si="0"/>
        <v>1821.1845609130814</v>
      </c>
      <c r="AO9" s="85">
        <f t="shared" si="0"/>
        <v>1818.0214143981812</v>
      </c>
      <c r="AP9" s="85">
        <f t="shared" si="0"/>
        <v>1680.1400075085558</v>
      </c>
      <c r="AQ9" s="85">
        <f t="shared" si="0"/>
        <v>1673.4649310674763</v>
      </c>
      <c r="AR9" s="85">
        <f t="shared" si="0"/>
        <v>1568.503647723317</v>
      </c>
      <c r="AS9" s="85">
        <f t="shared" si="0"/>
        <v>1566.2860561253697</v>
      </c>
      <c r="AT9" s="85">
        <f t="shared" si="0"/>
        <v>1593.9692304498117</v>
      </c>
      <c r="AU9" s="85">
        <f t="shared" si="0"/>
        <v>1650.924540715368</v>
      </c>
      <c r="AV9" s="85">
        <f t="shared" si="0"/>
        <v>1681.8417540539085</v>
      </c>
      <c r="AW9" s="85">
        <f t="shared" si="0"/>
        <v>2137.3917048984308</v>
      </c>
    </row>
    <row r="10" spans="2:49">
      <c r="B10" t="s">
        <v>214</v>
      </c>
      <c r="C10" s="49" t="s">
        <v>213</v>
      </c>
      <c r="D10" s="49" t="e">
        <f>D7/D6-1</f>
        <v>#DIV/0!</v>
      </c>
      <c r="E10" s="49">
        <f t="shared" ref="E10:AW10" si="2">E7/E6-1</f>
        <v>0</v>
      </c>
      <c r="F10" s="49">
        <f t="shared" si="2"/>
        <v>0</v>
      </c>
      <c r="G10" s="49">
        <f t="shared" si="2"/>
        <v>0</v>
      </c>
      <c r="H10" s="49">
        <f t="shared" si="2"/>
        <v>0</v>
      </c>
      <c r="I10" s="49">
        <f t="shared" si="2"/>
        <v>0</v>
      </c>
      <c r="J10" s="49">
        <f t="shared" si="2"/>
        <v>0</v>
      </c>
      <c r="K10" s="49">
        <f t="shared" si="2"/>
        <v>0</v>
      </c>
      <c r="L10" s="49">
        <f t="shared" si="2"/>
        <v>0</v>
      </c>
      <c r="M10" s="49">
        <f t="shared" si="2"/>
        <v>0</v>
      </c>
      <c r="N10" s="49">
        <f t="shared" si="2"/>
        <v>0</v>
      </c>
      <c r="O10" s="49">
        <f t="shared" si="2"/>
        <v>0</v>
      </c>
      <c r="P10" s="49">
        <f t="shared" si="2"/>
        <v>-0.34279921557758786</v>
      </c>
      <c r="Q10" s="49">
        <f t="shared" si="2"/>
        <v>-0.48528153754419978</v>
      </c>
      <c r="R10" s="49">
        <f t="shared" si="2"/>
        <v>-0.48222403873754904</v>
      </c>
      <c r="S10" s="49">
        <f t="shared" si="2"/>
        <v>-0.47462084153557782</v>
      </c>
      <c r="T10" s="49">
        <f t="shared" si="2"/>
        <v>-0.41699069802334354</v>
      </c>
      <c r="U10" s="49">
        <f t="shared" si="2"/>
        <v>-0.39558673540382538</v>
      </c>
      <c r="V10" s="49">
        <f t="shared" si="2"/>
        <v>-0.39667355188163078</v>
      </c>
      <c r="W10" s="49">
        <f t="shared" si="2"/>
        <v>-0.34089451167508011</v>
      </c>
      <c r="X10" s="49">
        <f t="shared" si="2"/>
        <v>-0.16781448331001347</v>
      </c>
      <c r="Y10" s="49">
        <f t="shared" si="2"/>
        <v>-4.5775217611885632E-2</v>
      </c>
      <c r="Z10" s="49">
        <f t="shared" si="2"/>
        <v>-3.999540714436467E-2</v>
      </c>
      <c r="AA10" s="49">
        <f t="shared" si="2"/>
        <v>8.0504113262434007E-3</v>
      </c>
      <c r="AB10" s="49">
        <f t="shared" si="2"/>
        <v>0.11136154310773816</v>
      </c>
      <c r="AC10" s="49">
        <f t="shared" si="2"/>
        <v>0.31197275004829805</v>
      </c>
      <c r="AD10" s="49">
        <f t="shared" si="2"/>
        <v>0.29468844208825384</v>
      </c>
      <c r="AE10" s="49">
        <f t="shared" si="2"/>
        <v>0.38516639529784102</v>
      </c>
      <c r="AF10" s="49">
        <f t="shared" si="2"/>
        <v>0.43087896268050585</v>
      </c>
      <c r="AG10" s="49">
        <f t="shared" si="2"/>
        <v>0.77275553509434158</v>
      </c>
      <c r="AH10" s="49">
        <f t="shared" si="2"/>
        <v>0.93867708361890934</v>
      </c>
      <c r="AI10" s="49">
        <f t="shared" si="2"/>
        <v>1.0533186988645449</v>
      </c>
      <c r="AJ10" s="49">
        <f t="shared" si="2"/>
        <v>1.003145136992849</v>
      </c>
      <c r="AK10" s="49">
        <f t="shared" si="2"/>
        <v>1.0763595558702792</v>
      </c>
      <c r="AL10" s="49">
        <f t="shared" si="2"/>
        <v>0.84272717783456685</v>
      </c>
      <c r="AM10" s="49">
        <f t="shared" si="2"/>
        <v>0.71467373541546064</v>
      </c>
      <c r="AN10" s="49">
        <f t="shared" si="2"/>
        <v>0.6759455948047326</v>
      </c>
      <c r="AO10" s="49">
        <f t="shared" si="2"/>
        <v>0.6660719506987054</v>
      </c>
      <c r="AP10" s="49">
        <f t="shared" si="2"/>
        <v>0.59137308840285963</v>
      </c>
      <c r="AQ10" s="49">
        <f t="shared" si="2"/>
        <v>0.58034181492773995</v>
      </c>
      <c r="AR10" s="49">
        <f t="shared" si="2"/>
        <v>0.5241764378426752</v>
      </c>
      <c r="AS10" s="49">
        <f t="shared" si="2"/>
        <v>0.52630324450796762</v>
      </c>
      <c r="AT10" s="49">
        <f t="shared" si="2"/>
        <v>0.53042913632030508</v>
      </c>
      <c r="AU10" s="49">
        <f t="shared" si="2"/>
        <v>0.55585679116048547</v>
      </c>
      <c r="AV10" s="49">
        <f t="shared" si="2"/>
        <v>0.58180827881873443</v>
      </c>
      <c r="AW10" s="49">
        <f t="shared" si="2"/>
        <v>0.75002032356489545</v>
      </c>
    </row>
    <row r="12" spans="2:49">
      <c r="B12" t="s">
        <v>211</v>
      </c>
      <c r="C12" s="49" t="s">
        <v>215</v>
      </c>
      <c r="D12" s="85">
        <f>(D9/'Res Bill Annual'!$C$7)*0.75</f>
        <v>0</v>
      </c>
      <c r="E12" s="85">
        <f>(E9/'Res Bill Annual'!$C$7)*0.75</f>
        <v>0</v>
      </c>
      <c r="F12" s="85">
        <f>(F9/'Res Bill Annual'!$C$7)*0.75</f>
        <v>0</v>
      </c>
      <c r="G12" s="85">
        <f>(G9/'Res Bill Annual'!$C$7)*0.75</f>
        <v>0</v>
      </c>
      <c r="H12" s="85">
        <f>(H9/'Res Bill Annual'!$C$7)*0.75</f>
        <v>0</v>
      </c>
      <c r="I12" s="85">
        <f>(I9/'Res Bill Annual'!$C$7)*0.75</f>
        <v>0</v>
      </c>
      <c r="J12" s="85">
        <f>(J9/'Res Bill Annual'!$C$7)*0.75</f>
        <v>0</v>
      </c>
      <c r="K12" s="85">
        <f>(K9/'Res Bill Annual'!$C$7)*0.75</f>
        <v>0</v>
      </c>
      <c r="L12" s="85">
        <f>(L9/'Res Bill Annual'!$C$7)*0.75</f>
        <v>0</v>
      </c>
      <c r="M12" s="85">
        <f>(M9/'Res Bill Annual'!$C$7)*0.75</f>
        <v>0</v>
      </c>
      <c r="N12" s="85">
        <f>(N9/'Res Bill Annual'!$C$7)*0.75</f>
        <v>0</v>
      </c>
      <c r="O12" s="85">
        <f>(O9/'Res Bill Annual'!$C$7)*0.75</f>
        <v>0</v>
      </c>
      <c r="P12" s="85">
        <f>(P9/'Res Bill Annual'!$C$7)*0.75</f>
        <v>-14.547730054720287</v>
      </c>
      <c r="Q12" s="154">
        <f>(Q9/'Res Bill Annual'!$C$7)*0.75</f>
        <v>-22.07000363515025</v>
      </c>
      <c r="R12" s="104">
        <f>(R9/'Res Bill Annual'!$C$7)*0.75</f>
        <v>-22.056395389787792</v>
      </c>
      <c r="S12" s="85">
        <f>(S9/'Res Bill Annual'!$C$7)*0.75</f>
        <v>-22.000219403355384</v>
      </c>
      <c r="T12" s="85">
        <f>((T9/'Res Bill Annual'!$C$7)*0.75)+T13</f>
        <v>-18.270833333333332</v>
      </c>
      <c r="U12" s="154">
        <f>((U9/'Res Bill Annual'!$C$7)*0.75)+U13</f>
        <v>-16.229166666666668</v>
      </c>
      <c r="V12" s="154">
        <f>((V9/'Res Bill Annual'!$C$7)*0.75)+V13</f>
        <v>-13.229166666666668</v>
      </c>
      <c r="W12" s="154">
        <f>((W9/'Res Bill Annual'!$C$7)*0.75)+W13</f>
        <v>-11.625</v>
      </c>
      <c r="X12" s="154">
        <f>((X9/'Res Bill Annual'!$C$7)*0.75)+X13</f>
        <v>-6.5977229921564575</v>
      </c>
      <c r="Y12" s="154">
        <f>((Y9/'Res Bill Annual'!$C$7)*0.75)+Y13</f>
        <v>-2.7464234860515071</v>
      </c>
      <c r="Z12" s="85">
        <f>((Z9/'Res Bill Annual'!$C$7)*0.75)+Z13</f>
        <v>-1.7707192774286302</v>
      </c>
      <c r="AA12" s="85">
        <f>(AA9/'Res Bill Annual'!$C$7)*0.75</f>
        <v>0.34108545970771803</v>
      </c>
      <c r="AB12" s="85">
        <f>(AB9/'Res Bill Annual'!$C$7)*0.75</f>
        <v>4.3096427128223951</v>
      </c>
      <c r="AC12" s="85">
        <f>(AC9/'Res Bill Annual'!$C$7)*0.75</f>
        <v>10.261545537970258</v>
      </c>
      <c r="AD12" s="85">
        <f>(AD9/'Res Bill Annual'!$C$7)*0.75</f>
        <v>9.8167518495191644</v>
      </c>
      <c r="AE12" s="85">
        <f>(AE9/'Res Bill Annual'!$C$7)*0.75</f>
        <v>12.095242701218684</v>
      </c>
      <c r="AF12" s="85">
        <f>(AF9/'Res Bill Annual'!$C$7)*0.75</f>
        <v>13.059720056876177</v>
      </c>
      <c r="AG12" s="85">
        <f>(AG9/'Res Bill Annual'!$C$7)*0.75</f>
        <v>19.276050691930408</v>
      </c>
      <c r="AH12" s="85">
        <f>(AH9/'Res Bill Annual'!$C$7)*0.75</f>
        <v>21.187943602562907</v>
      </c>
      <c r="AI12" s="85">
        <f>(AI9/'Res Bill Annual'!$C$7)*0.75</f>
        <v>22.823578717518863</v>
      </c>
      <c r="AJ12" s="85">
        <f>(AJ9/'Res Bill Annual'!$C$7)*0.75</f>
        <v>21.971014594740662</v>
      </c>
      <c r="AK12" s="85">
        <f>(AK9/'Res Bill Annual'!$C$7)*0.75</f>
        <v>22.710708593106613</v>
      </c>
      <c r="AL12" s="85">
        <f>(AL9/'Res Bill Annual'!$C$7)*0.75</f>
        <v>20.167370651162997</v>
      </c>
      <c r="AM12" s="85">
        <f>(AM9/'Res Bill Annual'!$C$7)*0.75</f>
        <v>19.012213732174345</v>
      </c>
      <c r="AN12" s="85">
        <f>(AN9/'Res Bill Annual'!$C$7)*0.75</f>
        <v>18.970672509511267</v>
      </c>
      <c r="AO12" s="85">
        <f>(AO9/'Res Bill Annual'!$C$7)*0.75</f>
        <v>18.93772306664772</v>
      </c>
      <c r="AP12" s="85">
        <f>(AP9/'Res Bill Annual'!$C$7)*0.75</f>
        <v>17.501458411547453</v>
      </c>
      <c r="AQ12" s="85">
        <f>(AQ9/'Res Bill Annual'!$C$7)*0.75</f>
        <v>17.431926365286209</v>
      </c>
      <c r="AR12" s="85">
        <f>(AR9/'Res Bill Annual'!$C$7)*0.75</f>
        <v>16.338579663784554</v>
      </c>
      <c r="AS12" s="85">
        <f>(AS9/'Res Bill Annual'!$C$7)*0.75</f>
        <v>16.315479751305933</v>
      </c>
      <c r="AT12" s="85">
        <f>(AT9/'Res Bill Annual'!$C$7)*0.75</f>
        <v>16.603846150518869</v>
      </c>
      <c r="AU12" s="85">
        <f>(AU9/'Res Bill Annual'!$C$7)*0.75</f>
        <v>17.197130632451753</v>
      </c>
      <c r="AV12" s="85">
        <f>(AV9/'Res Bill Annual'!$C$7)*0.75</f>
        <v>17.519184938061546</v>
      </c>
      <c r="AW12" s="85">
        <f>(AW9/'Res Bill Annual'!$C$7)*0.75</f>
        <v>22.26449692602532</v>
      </c>
    </row>
    <row r="13" spans="2:49">
      <c r="T13" s="67"/>
      <c r="U13" s="67"/>
      <c r="V13" s="67"/>
      <c r="W13" s="67"/>
      <c r="X13" s="67"/>
      <c r="Y13" s="67"/>
      <c r="Z13" s="67"/>
    </row>
    <row r="14" spans="2:49" s="168" customFormat="1">
      <c r="B14" s="167" t="s">
        <v>269</v>
      </c>
    </row>
    <row r="15" spans="2:49">
      <c r="B15" s="49" t="s">
        <v>201</v>
      </c>
      <c r="D15" s="49">
        <v>2005</v>
      </c>
      <c r="E15" s="49">
        <v>2006</v>
      </c>
      <c r="F15" s="49">
        <v>2007</v>
      </c>
      <c r="G15" s="49">
        <v>2008</v>
      </c>
      <c r="H15" s="49">
        <v>2009</v>
      </c>
      <c r="I15" s="49">
        <v>2010</v>
      </c>
      <c r="J15" s="49">
        <v>2011</v>
      </c>
      <c r="K15" s="49">
        <v>2012</v>
      </c>
      <c r="L15" s="49">
        <v>2013</v>
      </c>
      <c r="M15" s="49">
        <v>2014</v>
      </c>
      <c r="N15" s="49">
        <v>2015</v>
      </c>
      <c r="O15" s="49">
        <v>2016</v>
      </c>
      <c r="P15" s="49">
        <v>2017</v>
      </c>
      <c r="Q15" s="49">
        <v>2018</v>
      </c>
      <c r="R15" s="49">
        <v>2019</v>
      </c>
      <c r="S15" s="49">
        <v>2020</v>
      </c>
      <c r="T15" s="49">
        <v>2021</v>
      </c>
      <c r="U15" s="49">
        <v>2022</v>
      </c>
      <c r="V15" s="49">
        <v>2023</v>
      </c>
      <c r="W15" s="49">
        <v>2024</v>
      </c>
      <c r="X15" s="49">
        <v>2025</v>
      </c>
      <c r="Y15" s="49">
        <v>2026</v>
      </c>
      <c r="Z15" s="49">
        <v>2027</v>
      </c>
      <c r="AA15" s="49">
        <v>2028</v>
      </c>
      <c r="AB15" s="49">
        <v>2029</v>
      </c>
      <c r="AC15" s="49">
        <v>2030</v>
      </c>
      <c r="AD15" s="49">
        <v>2031</v>
      </c>
      <c r="AE15" s="49">
        <v>2032</v>
      </c>
      <c r="AF15" s="49">
        <v>2033</v>
      </c>
      <c r="AG15" s="49">
        <v>2034</v>
      </c>
      <c r="AH15" s="49">
        <v>2035</v>
      </c>
      <c r="AI15" s="49">
        <v>2036</v>
      </c>
      <c r="AJ15" s="49">
        <v>2037</v>
      </c>
      <c r="AK15" s="49">
        <v>2038</v>
      </c>
      <c r="AL15" s="49">
        <v>2039</v>
      </c>
      <c r="AM15" s="49">
        <v>2040</v>
      </c>
      <c r="AN15" s="49">
        <v>2041</v>
      </c>
      <c r="AO15" s="49">
        <v>2042</v>
      </c>
      <c r="AP15" s="49">
        <v>2043</v>
      </c>
      <c r="AQ15" s="49">
        <v>2044</v>
      </c>
      <c r="AR15" s="49">
        <v>2045</v>
      </c>
      <c r="AS15" s="49">
        <v>2046</v>
      </c>
      <c r="AT15" s="49">
        <v>2047</v>
      </c>
      <c r="AU15" s="49">
        <v>2048</v>
      </c>
      <c r="AV15" s="49">
        <v>2049</v>
      </c>
      <c r="AW15" s="49">
        <v>2050</v>
      </c>
    </row>
    <row r="16" spans="2:49">
      <c r="B16" s="49" t="s">
        <v>200</v>
      </c>
      <c r="C16" s="49" t="s">
        <v>212</v>
      </c>
      <c r="D16" s="84">
        <v>0</v>
      </c>
      <c r="E16" s="84">
        <v>177.73539501525059</v>
      </c>
      <c r="F16" s="84">
        <v>177.2475420384514</v>
      </c>
      <c r="G16" s="84">
        <v>468.20328466288049</v>
      </c>
      <c r="H16" s="84">
        <v>1369.802243336037</v>
      </c>
      <c r="I16" s="84">
        <v>2087.6737659110013</v>
      </c>
      <c r="J16" s="84">
        <v>2209.7258515330163</v>
      </c>
      <c r="K16" s="84">
        <v>2368.5075361655249</v>
      </c>
      <c r="L16" s="84">
        <v>2791.1859709180044</v>
      </c>
      <c r="M16" s="84">
        <v>3281.232359533049</v>
      </c>
      <c r="N16" s="84">
        <v>3918.0554029279256</v>
      </c>
      <c r="O16" s="84">
        <v>3973.7843612809766</v>
      </c>
      <c r="P16" s="84">
        <v>4074.0527451325238</v>
      </c>
      <c r="Q16" s="84">
        <v>4002.8621529423172</v>
      </c>
      <c r="R16" s="84">
        <v>4020.5730660101126</v>
      </c>
      <c r="S16" s="84">
        <v>4072.1439617274882</v>
      </c>
      <c r="T16" s="84">
        <v>4051.2262243098776</v>
      </c>
      <c r="U16" s="84">
        <v>4030.7785423289529</v>
      </c>
      <c r="V16" s="84">
        <v>4010.7974758461255</v>
      </c>
      <c r="W16" s="84">
        <v>3991.2797109499752</v>
      </c>
      <c r="X16" s="84">
        <v>3929.2688924636477</v>
      </c>
      <c r="Y16" s="84">
        <v>3827.0179292647808</v>
      </c>
      <c r="Z16" s="84">
        <v>3816.2773455207443</v>
      </c>
      <c r="AA16" s="84">
        <v>3624.7794938535662</v>
      </c>
      <c r="AB16" s="84">
        <v>3263.6897664797661</v>
      </c>
      <c r="AC16" s="84">
        <v>2697.1770692617106</v>
      </c>
      <c r="AD16" s="84">
        <v>2728.274176381095</v>
      </c>
      <c r="AE16" s="84">
        <v>2535.5522609591753</v>
      </c>
      <c r="AF16" s="84">
        <v>2421.0272243804875</v>
      </c>
      <c r="AG16" s="84">
        <v>1896.2211033500218</v>
      </c>
      <c r="AH16" s="84">
        <v>1658.4984482385703</v>
      </c>
      <c r="AI16" s="84">
        <v>1561.5577232617986</v>
      </c>
      <c r="AJ16" s="84">
        <v>1573.6377187474582</v>
      </c>
      <c r="AK16" s="84">
        <v>1486.0113267506702</v>
      </c>
      <c r="AL16" s="84">
        <v>1747.0466238430081</v>
      </c>
      <c r="AM16" s="84">
        <v>1992.5104990776822</v>
      </c>
      <c r="AN16" s="84">
        <v>2121.7062682741225</v>
      </c>
      <c r="AO16" s="84">
        <v>2145.445025263838</v>
      </c>
      <c r="AP16" s="84">
        <v>2245.3805427393368</v>
      </c>
      <c r="AQ16" s="84">
        <v>2275.9684923869631</v>
      </c>
      <c r="AR16" s="84">
        <v>2372.5512173493134</v>
      </c>
      <c r="AS16" s="84">
        <v>2343.8502649567004</v>
      </c>
      <c r="AT16" s="84">
        <v>2360.2484869841533</v>
      </c>
      <c r="AU16" s="84">
        <v>2312.3501296037703</v>
      </c>
      <c r="AV16" s="84">
        <v>2219.8570358186616</v>
      </c>
      <c r="AW16" s="84">
        <v>2165.5035481848013</v>
      </c>
    </row>
    <row r="17" spans="2:49">
      <c r="B17" s="49" t="s">
        <v>231</v>
      </c>
      <c r="C17" s="49" t="s">
        <v>212</v>
      </c>
      <c r="D17" s="84">
        <v>0</v>
      </c>
      <c r="E17" s="84">
        <v>177.73539501525059</v>
      </c>
      <c r="F17" s="84">
        <v>177.2475420384514</v>
      </c>
      <c r="G17" s="84">
        <v>468.20328466288049</v>
      </c>
      <c r="H17" s="84">
        <v>1369.802243336037</v>
      </c>
      <c r="I17" s="84">
        <v>2087.6737659110013</v>
      </c>
      <c r="J17" s="84">
        <v>2209.7258515330163</v>
      </c>
      <c r="K17" s="84">
        <v>2368.5075361655249</v>
      </c>
      <c r="L17" s="84">
        <v>2791.1859709180044</v>
      </c>
      <c r="M17" s="84">
        <v>3281.232359533049</v>
      </c>
      <c r="N17" s="84">
        <v>3918.0554029279256</v>
      </c>
      <c r="O17" s="84">
        <v>3973.7843612809766</v>
      </c>
      <c r="P17" s="84">
        <v>2592.3400388605169</v>
      </c>
      <c r="Q17" s="84">
        <v>1811.8441512851396</v>
      </c>
      <c r="R17" s="84">
        <v>1715.408373498437</v>
      </c>
      <c r="S17" s="84">
        <v>1652.8992858649904</v>
      </c>
      <c r="T17" s="84">
        <v>1842.0552434676242</v>
      </c>
      <c r="U17" s="84">
        <v>2271.4464386282516</v>
      </c>
      <c r="V17" s="84">
        <v>3754.7664146748593</v>
      </c>
      <c r="W17" s="84">
        <v>3751.5396547844566</v>
      </c>
      <c r="X17" s="84">
        <v>3740.3583549136761</v>
      </c>
      <c r="Y17" s="84">
        <v>3722.5229273509626</v>
      </c>
      <c r="Z17" s="84">
        <v>3707.5107973259564</v>
      </c>
      <c r="AA17" s="84">
        <v>3690.3175641572466</v>
      </c>
      <c r="AB17" s="84">
        <v>3682.3014211388222</v>
      </c>
      <c r="AC17" s="84">
        <v>3659.7946220007771</v>
      </c>
      <c r="AD17" s="84">
        <v>3621.3565234803073</v>
      </c>
      <c r="AE17" s="84">
        <v>3621.0873150903431</v>
      </c>
      <c r="AF17" s="84">
        <v>3597.6399397510581</v>
      </c>
      <c r="AG17" s="84">
        <v>3668.0591514840071</v>
      </c>
      <c r="AH17" s="84">
        <v>3612.3049594274498</v>
      </c>
      <c r="AI17" s="84">
        <v>3670.7804839933056</v>
      </c>
      <c r="AJ17" s="84">
        <v>3596.8586187054511</v>
      </c>
      <c r="AK17" s="84">
        <v>3573.1528428057259</v>
      </c>
      <c r="AL17" s="84">
        <v>3579.5148428041884</v>
      </c>
      <c r="AM17" s="84">
        <v>3699.5134435808313</v>
      </c>
      <c r="AN17" s="84">
        <v>3805.2513264128302</v>
      </c>
      <c r="AO17" s="84">
        <v>3800.3095820560216</v>
      </c>
      <c r="AP17" s="84">
        <v>3729.1854628279802</v>
      </c>
      <c r="AQ17" s="84">
        <v>3709.9016783859129</v>
      </c>
      <c r="AR17" s="84">
        <v>3644.6898233155266</v>
      </c>
      <c r="AS17" s="84">
        <v>3537.3769096131218</v>
      </c>
      <c r="AT17" s="84">
        <v>3474.8916542529159</v>
      </c>
      <c r="AU17" s="84">
        <v>3325.4887834770993</v>
      </c>
      <c r="AV17" s="84">
        <v>2997.987453068627</v>
      </c>
      <c r="AW17" s="84">
        <v>2798.3471562269638</v>
      </c>
    </row>
    <row r="18" spans="2:49">
      <c r="B18" s="49"/>
      <c r="D18" s="49"/>
      <c r="E18" s="49"/>
      <c r="F18" s="49"/>
      <c r="G18" s="49"/>
      <c r="H18" s="49"/>
      <c r="I18" s="49"/>
      <c r="J18" s="49"/>
      <c r="K18" s="49"/>
      <c r="L18" s="49"/>
      <c r="M18" s="49"/>
      <c r="N18" s="49"/>
      <c r="O18" s="49"/>
      <c r="P18" s="49"/>
      <c r="Q18" s="49"/>
      <c r="R18" s="49"/>
      <c r="S18" s="49"/>
      <c r="T18" s="49"/>
      <c r="U18" s="49"/>
      <c r="V18" s="49"/>
      <c r="W18" s="49"/>
      <c r="X18" s="49"/>
      <c r="Y18" s="49"/>
      <c r="Z18" s="49"/>
      <c r="AA18" s="49"/>
      <c r="AB18" s="49"/>
      <c r="AC18" s="49"/>
      <c r="AD18" s="49"/>
      <c r="AE18" s="49"/>
      <c r="AF18" s="49"/>
      <c r="AG18" s="49"/>
      <c r="AH18" s="49"/>
      <c r="AI18" s="49"/>
      <c r="AJ18" s="49"/>
      <c r="AK18" s="49"/>
      <c r="AL18" s="49"/>
      <c r="AM18" s="49"/>
      <c r="AN18" s="49"/>
      <c r="AO18" s="49"/>
      <c r="AP18" s="49"/>
      <c r="AQ18" s="49"/>
      <c r="AR18" s="49"/>
      <c r="AS18" s="49"/>
      <c r="AT18" s="49"/>
      <c r="AU18" s="49"/>
      <c r="AV18" s="49"/>
      <c r="AW18" s="49"/>
    </row>
    <row r="19" spans="2:49">
      <c r="B19" s="49" t="s">
        <v>204</v>
      </c>
      <c r="C19" s="49" t="s">
        <v>212</v>
      </c>
      <c r="D19" s="85">
        <f>D17-D16</f>
        <v>0</v>
      </c>
      <c r="E19" s="85">
        <f t="shared" ref="E19:AW19" si="3">E17-E16</f>
        <v>0</v>
      </c>
      <c r="F19" s="85">
        <f t="shared" si="3"/>
        <v>0</v>
      </c>
      <c r="G19" s="85">
        <f t="shared" si="3"/>
        <v>0</v>
      </c>
      <c r="H19" s="85">
        <f t="shared" si="3"/>
        <v>0</v>
      </c>
      <c r="I19" s="85">
        <f t="shared" si="3"/>
        <v>0</v>
      </c>
      <c r="J19" s="85">
        <f t="shared" si="3"/>
        <v>0</v>
      </c>
      <c r="K19" s="85">
        <f t="shared" si="3"/>
        <v>0</v>
      </c>
      <c r="L19" s="85">
        <f t="shared" si="3"/>
        <v>0</v>
      </c>
      <c r="M19" s="85">
        <f t="shared" si="3"/>
        <v>0</v>
      </c>
      <c r="N19" s="85">
        <f t="shared" si="3"/>
        <v>0</v>
      </c>
      <c r="O19" s="85">
        <f t="shared" si="3"/>
        <v>0</v>
      </c>
      <c r="P19" s="85">
        <f t="shared" si="3"/>
        <v>-1481.7127062720069</v>
      </c>
      <c r="Q19" s="85">
        <f t="shared" si="3"/>
        <v>-2191.0180016571776</v>
      </c>
      <c r="R19" s="85">
        <f t="shared" si="3"/>
        <v>-2305.1646925116756</v>
      </c>
      <c r="S19" s="85">
        <f t="shared" si="3"/>
        <v>-2419.2446758624978</v>
      </c>
      <c r="T19" s="85">
        <f t="shared" si="3"/>
        <v>-2209.1709808422534</v>
      </c>
      <c r="U19" s="85">
        <f t="shared" si="3"/>
        <v>-1759.3321037007013</v>
      </c>
      <c r="V19" s="85">
        <f t="shared" si="3"/>
        <v>-256.03106117126617</v>
      </c>
      <c r="W19" s="85">
        <f t="shared" si="3"/>
        <v>-239.74005616551858</v>
      </c>
      <c r="X19" s="85">
        <f t="shared" si="3"/>
        <v>-188.91053754997165</v>
      </c>
      <c r="Y19" s="85">
        <f t="shared" si="3"/>
        <v>-104.49500191381821</v>
      </c>
      <c r="Z19" s="85">
        <f t="shared" si="3"/>
        <v>-108.7665481947879</v>
      </c>
      <c r="AA19" s="85">
        <f t="shared" si="3"/>
        <v>65.538070303680342</v>
      </c>
      <c r="AB19" s="85">
        <f t="shared" si="3"/>
        <v>418.61165465905606</v>
      </c>
      <c r="AC19" s="85">
        <f t="shared" si="3"/>
        <v>962.61755273906647</v>
      </c>
      <c r="AD19" s="85">
        <f t="shared" si="3"/>
        <v>893.08234709921226</v>
      </c>
      <c r="AE19" s="85">
        <f t="shared" si="3"/>
        <v>1085.5350541311677</v>
      </c>
      <c r="AF19" s="85">
        <f t="shared" si="3"/>
        <v>1176.6127153705706</v>
      </c>
      <c r="AG19" s="85">
        <f t="shared" si="3"/>
        <v>1771.8380481339852</v>
      </c>
      <c r="AH19" s="85">
        <f t="shared" si="3"/>
        <v>1953.8065111888795</v>
      </c>
      <c r="AI19" s="85">
        <f t="shared" si="3"/>
        <v>2109.2227607315072</v>
      </c>
      <c r="AJ19" s="85">
        <f t="shared" si="3"/>
        <v>2023.220899957993</v>
      </c>
      <c r="AK19" s="85">
        <f t="shared" si="3"/>
        <v>2087.1415160550559</v>
      </c>
      <c r="AL19" s="85">
        <f t="shared" si="3"/>
        <v>1832.4682189611804</v>
      </c>
      <c r="AM19" s="85">
        <f t="shared" si="3"/>
        <v>1707.0029445031491</v>
      </c>
      <c r="AN19" s="85">
        <f t="shared" si="3"/>
        <v>1683.5450581387076</v>
      </c>
      <c r="AO19" s="85">
        <f t="shared" si="3"/>
        <v>1654.8645567921835</v>
      </c>
      <c r="AP19" s="85">
        <f t="shared" si="3"/>
        <v>1483.8049200886435</v>
      </c>
      <c r="AQ19" s="85">
        <f t="shared" si="3"/>
        <v>1433.9331859989497</v>
      </c>
      <c r="AR19" s="85">
        <f t="shared" si="3"/>
        <v>1272.1386059662132</v>
      </c>
      <c r="AS19" s="85">
        <f t="shared" si="3"/>
        <v>1193.5266446564215</v>
      </c>
      <c r="AT19" s="85">
        <f t="shared" si="3"/>
        <v>1114.6431672687627</v>
      </c>
      <c r="AU19" s="85">
        <f t="shared" si="3"/>
        <v>1013.1386538733291</v>
      </c>
      <c r="AV19" s="85">
        <f t="shared" si="3"/>
        <v>778.13041724996538</v>
      </c>
      <c r="AW19" s="85">
        <f t="shared" si="3"/>
        <v>632.84360804216249</v>
      </c>
    </row>
    <row r="20" spans="2:49">
      <c r="B20" s="49" t="s">
        <v>214</v>
      </c>
      <c r="C20" s="49" t="s">
        <v>213</v>
      </c>
      <c r="D20" s="49" t="e">
        <f>D17/D16-1</f>
        <v>#DIV/0!</v>
      </c>
      <c r="E20" s="49">
        <f t="shared" ref="E20:AW20" si="4">E17/E16-1</f>
        <v>0</v>
      </c>
      <c r="F20" s="49">
        <f t="shared" si="4"/>
        <v>0</v>
      </c>
      <c r="G20" s="49">
        <f t="shared" si="4"/>
        <v>0</v>
      </c>
      <c r="H20" s="49">
        <f t="shared" si="4"/>
        <v>0</v>
      </c>
      <c r="I20" s="49">
        <f t="shared" si="4"/>
        <v>0</v>
      </c>
      <c r="J20" s="49">
        <f t="shared" si="4"/>
        <v>0</v>
      </c>
      <c r="K20" s="49">
        <f t="shared" si="4"/>
        <v>0</v>
      </c>
      <c r="L20" s="49">
        <f t="shared" si="4"/>
        <v>0</v>
      </c>
      <c r="M20" s="49">
        <f t="shared" si="4"/>
        <v>0</v>
      </c>
      <c r="N20" s="49">
        <f t="shared" si="4"/>
        <v>0</v>
      </c>
      <c r="O20" s="49">
        <f t="shared" si="4"/>
        <v>0</v>
      </c>
      <c r="P20" s="49">
        <f t="shared" si="4"/>
        <v>-0.36369502285955524</v>
      </c>
      <c r="Q20" s="49">
        <f t="shared" si="4"/>
        <v>-0.54736284137255709</v>
      </c>
      <c r="R20" s="49">
        <f t="shared" si="4"/>
        <v>-0.57334232077499514</v>
      </c>
      <c r="S20" s="49">
        <f t="shared" si="4"/>
        <v>-0.59409605814530286</v>
      </c>
      <c r="T20" s="49">
        <f t="shared" si="4"/>
        <v>-0.54530921220490058</v>
      </c>
      <c r="U20" s="49">
        <f t="shared" si="4"/>
        <v>-0.43647451360207268</v>
      </c>
      <c r="V20" s="49">
        <f t="shared" si="4"/>
        <v>-6.3835449860816906E-2</v>
      </c>
      <c r="W20" s="49">
        <f t="shared" si="4"/>
        <v>-6.0065962179447818E-2</v>
      </c>
      <c r="X20" s="49">
        <f t="shared" si="4"/>
        <v>-4.8077783099116145E-2</v>
      </c>
      <c r="Y20" s="49">
        <f t="shared" si="4"/>
        <v>-2.7304549872828265E-2</v>
      </c>
      <c r="Z20" s="49">
        <f t="shared" si="4"/>
        <v>-2.8500692781789017E-2</v>
      </c>
      <c r="AA20" s="49">
        <f t="shared" si="4"/>
        <v>1.8080567497915867E-2</v>
      </c>
      <c r="AB20" s="49">
        <f t="shared" si="4"/>
        <v>0.12826331073451658</v>
      </c>
      <c r="AC20" s="49">
        <f t="shared" si="4"/>
        <v>0.3568981672391871</v>
      </c>
      <c r="AD20" s="49">
        <f t="shared" si="4"/>
        <v>0.32734332745246175</v>
      </c>
      <c r="AE20" s="49">
        <f t="shared" si="4"/>
        <v>0.42812568719073463</v>
      </c>
      <c r="AF20" s="49">
        <f t="shared" si="4"/>
        <v>0.48599730871330959</v>
      </c>
      <c r="AG20" s="49">
        <f t="shared" si="4"/>
        <v>0.93440477220916307</v>
      </c>
      <c r="AH20" s="49">
        <f t="shared" si="4"/>
        <v>1.1780574852294525</v>
      </c>
      <c r="AI20" s="49">
        <f t="shared" si="4"/>
        <v>1.3507171264381697</v>
      </c>
      <c r="AJ20" s="49">
        <f t="shared" si="4"/>
        <v>1.2856967495468918</v>
      </c>
      <c r="AK20" s="49">
        <f t="shared" si="4"/>
        <v>1.4045259807129624</v>
      </c>
      <c r="AL20" s="49">
        <f t="shared" si="4"/>
        <v>1.0488948571562839</v>
      </c>
      <c r="AM20" s="49">
        <f t="shared" si="4"/>
        <v>0.85670963605627559</v>
      </c>
      <c r="AN20" s="49">
        <f t="shared" si="4"/>
        <v>0.79348639503627805</v>
      </c>
      <c r="AO20" s="49">
        <f t="shared" si="4"/>
        <v>0.7713385974961886</v>
      </c>
      <c r="AP20" s="49">
        <f t="shared" si="4"/>
        <v>0.66082558917982759</v>
      </c>
      <c r="AQ20" s="49">
        <f t="shared" si="4"/>
        <v>0.63003208998516769</v>
      </c>
      <c r="AR20" s="49">
        <f t="shared" si="4"/>
        <v>0.53619015541737602</v>
      </c>
      <c r="AS20" s="49">
        <f t="shared" si="4"/>
        <v>0.50921625092739031</v>
      </c>
      <c r="AT20" s="49">
        <f t="shared" si="4"/>
        <v>0.47225670238349204</v>
      </c>
      <c r="AU20" s="49">
        <f t="shared" si="4"/>
        <v>0.43814240797821302</v>
      </c>
      <c r="AV20" s="49">
        <f t="shared" si="4"/>
        <v>0.35053177060251461</v>
      </c>
      <c r="AW20" s="49">
        <f t="shared" si="4"/>
        <v>0.29223854589046216</v>
      </c>
    </row>
    <row r="21" spans="2:49">
      <c r="B21" s="49"/>
      <c r="D21" s="49"/>
      <c r="E21" s="49"/>
      <c r="F21" s="49"/>
      <c r="G21" s="49"/>
      <c r="H21" s="49"/>
      <c r="I21" s="49"/>
      <c r="J21" s="49"/>
      <c r="K21" s="49"/>
      <c r="L21" s="49"/>
      <c r="M21" s="49"/>
      <c r="N21" s="49"/>
      <c r="O21" s="49"/>
      <c r="P21" s="49"/>
      <c r="Q21" s="49"/>
      <c r="R21" s="49"/>
      <c r="S21" s="49"/>
      <c r="T21" s="49"/>
      <c r="U21" s="49"/>
      <c r="V21" s="49"/>
      <c r="W21" s="49"/>
      <c r="X21" s="49"/>
      <c r="Y21" s="49"/>
      <c r="Z21" s="49"/>
      <c r="AA21" s="49"/>
      <c r="AB21" s="49"/>
      <c r="AC21" s="49"/>
      <c r="AD21" s="49"/>
      <c r="AE21" s="49"/>
      <c r="AF21" s="49"/>
      <c r="AG21" s="49"/>
      <c r="AH21" s="49"/>
      <c r="AI21" s="49"/>
      <c r="AJ21" s="49"/>
      <c r="AK21" s="49"/>
      <c r="AL21" s="49"/>
      <c r="AM21" s="49"/>
      <c r="AN21" s="49"/>
      <c r="AO21" s="49"/>
      <c r="AP21" s="49"/>
      <c r="AQ21" s="49"/>
      <c r="AR21" s="49"/>
      <c r="AS21" s="49"/>
      <c r="AT21" s="49"/>
      <c r="AU21" s="49"/>
      <c r="AV21" s="49"/>
      <c r="AW21" s="49"/>
    </row>
    <row r="22" spans="2:49">
      <c r="B22" s="49" t="s">
        <v>211</v>
      </c>
      <c r="C22" s="49" t="s">
        <v>215</v>
      </c>
      <c r="D22" s="85">
        <f>(D19/'Res Bill Annual'!$C$7)*0.75</f>
        <v>0</v>
      </c>
      <c r="E22" s="85">
        <f>(E19/'Res Bill Annual'!$C$7)*0.75</f>
        <v>0</v>
      </c>
      <c r="F22" s="85">
        <f>(F19/'Res Bill Annual'!$C$7)*0.75</f>
        <v>0</v>
      </c>
      <c r="G22" s="85">
        <f>(G19/'Res Bill Annual'!$C$7)*0.75</f>
        <v>0</v>
      </c>
      <c r="H22" s="85">
        <f>(H19/'Res Bill Annual'!$C$7)*0.75</f>
        <v>0</v>
      </c>
      <c r="I22" s="85">
        <f>(I19/'Res Bill Annual'!$C$7)*0.75</f>
        <v>0</v>
      </c>
      <c r="J22" s="85">
        <f>(J19/'Res Bill Annual'!$C$7)*0.75</f>
        <v>0</v>
      </c>
      <c r="K22" s="85">
        <f>(K19/'Res Bill Annual'!$C$7)*0.75</f>
        <v>0</v>
      </c>
      <c r="L22" s="85">
        <f>(L19/'Res Bill Annual'!$C$7)*0.75</f>
        <v>0</v>
      </c>
      <c r="M22" s="85">
        <f>(M19/'Res Bill Annual'!$C$7)*0.75</f>
        <v>0</v>
      </c>
      <c r="N22" s="85">
        <f>(N19/'Res Bill Annual'!$C$7)*0.75</f>
        <v>0</v>
      </c>
      <c r="O22" s="85">
        <f>(O19/'Res Bill Annual'!$C$7)*0.75</f>
        <v>0</v>
      </c>
      <c r="P22" s="85">
        <f>(P19/'Res Bill Annual'!$C$7)*0.75</f>
        <v>-15.434507357000072</v>
      </c>
      <c r="Q22" s="154">
        <f>(Q19/'Res Bill Annual'!$C$7)*0.75</f>
        <v>-22.823104183928933</v>
      </c>
      <c r="R22" s="104">
        <f>(R19/'Res Bill Annual'!$C$7)*0.75</f>
        <v>-24.012132213663286</v>
      </c>
      <c r="S22" s="85">
        <f>(S19/'Res Bill Annual'!$C$7)*0.75</f>
        <v>-25.200465373567688</v>
      </c>
      <c r="T22" s="85">
        <f>(T19/'Res Bill Annual'!$C$7)*0.75</f>
        <v>-23.012197717106808</v>
      </c>
      <c r="U22" s="85">
        <f>(U19/'Res Bill Annual'!$C$7)*0.75</f>
        <v>-18.326376080215638</v>
      </c>
      <c r="V22" s="85">
        <f>(V19/'Res Bill Annual'!$C$7)*0.75</f>
        <v>-2.6669902205340228</v>
      </c>
      <c r="W22" s="85">
        <f>(W19/'Res Bill Annual'!$C$7)*0.75</f>
        <v>-2.4972922517241516</v>
      </c>
      <c r="X22" s="85">
        <f>(X19/'Res Bill Annual'!$C$7)*0.75</f>
        <v>-1.9678180994788714</v>
      </c>
      <c r="Y22" s="85">
        <f>(Y19/'Res Bill Annual'!$C$7)*0.75</f>
        <v>-1.0884896032689397</v>
      </c>
      <c r="Z22" s="85">
        <f>(Z19/'Res Bill Annual'!$C$7)*0.75</f>
        <v>-1.1329848770290405</v>
      </c>
      <c r="AA22" s="85">
        <f>(AA19/'Res Bill Annual'!$C$7)*0.75</f>
        <v>0.68268823233000353</v>
      </c>
      <c r="AB22" s="85">
        <f>(AB19/'Res Bill Annual'!$C$7)*0.75</f>
        <v>4.360538069365167</v>
      </c>
      <c r="AC22" s="85">
        <f>(AC19/'Res Bill Annual'!$C$7)*0.75</f>
        <v>10.027266174365275</v>
      </c>
      <c r="AD22" s="85">
        <f>(AD19/'Res Bill Annual'!$C$7)*0.75</f>
        <v>9.3029411156167949</v>
      </c>
      <c r="AE22" s="85">
        <f>(AE19/'Res Bill Annual'!$C$7)*0.75</f>
        <v>11.30765681386633</v>
      </c>
      <c r="AF22" s="85">
        <f>(AF19/'Res Bill Annual'!$C$7)*0.75</f>
        <v>12.256382451776776</v>
      </c>
      <c r="AG22" s="85">
        <f>(AG19/'Res Bill Annual'!$C$7)*0.75</f>
        <v>18.456646334729012</v>
      </c>
      <c r="AH22" s="85">
        <f>(AH19/'Res Bill Annual'!$C$7)*0.75</f>
        <v>20.352151158217495</v>
      </c>
      <c r="AI22" s="85">
        <f>(AI19/'Res Bill Annual'!$C$7)*0.75</f>
        <v>21.971070424286534</v>
      </c>
      <c r="AJ22" s="85">
        <f>(AJ19/'Res Bill Annual'!$C$7)*0.75</f>
        <v>21.07521770789576</v>
      </c>
      <c r="AK22" s="85">
        <f>(AK19/'Res Bill Annual'!$C$7)*0.75</f>
        <v>21.74105745890683</v>
      </c>
      <c r="AL22" s="85">
        <f>(AL19/'Res Bill Annual'!$C$7)*0.75</f>
        <v>19.088210614178962</v>
      </c>
      <c r="AM22" s="85">
        <f>(AM19/'Res Bill Annual'!$C$7)*0.75</f>
        <v>17.781280671907805</v>
      </c>
      <c r="AN22" s="85">
        <f>(AN19/'Res Bill Annual'!$C$7)*0.75</f>
        <v>17.536927688944871</v>
      </c>
      <c r="AO22" s="85">
        <f>(AO19/'Res Bill Annual'!$C$7)*0.75</f>
        <v>17.238172466585244</v>
      </c>
      <c r="AP22" s="85">
        <f>(AP19/'Res Bill Annual'!$C$7)*0.75</f>
        <v>15.456301250923371</v>
      </c>
      <c r="AQ22" s="85">
        <f>(AQ19/'Res Bill Annual'!$C$7)*0.75</f>
        <v>14.936804020822393</v>
      </c>
      <c r="AR22" s="85">
        <f>(AR19/'Res Bill Annual'!$C$7)*0.75</f>
        <v>13.251443812148054</v>
      </c>
      <c r="AS22" s="85">
        <f>(AS19/'Res Bill Annual'!$C$7)*0.75</f>
        <v>12.432569215171057</v>
      </c>
      <c r="AT22" s="85">
        <f>(AT19/'Res Bill Annual'!$C$7)*0.75</f>
        <v>11.610866325716279</v>
      </c>
      <c r="AU22" s="85">
        <f>(AU19/'Res Bill Annual'!$C$7)*0.75</f>
        <v>10.553527644513846</v>
      </c>
      <c r="AV22" s="85">
        <f>(AV19/'Res Bill Annual'!$C$7)*0.75</f>
        <v>8.1055251796871399</v>
      </c>
      <c r="AW22" s="85">
        <f>(AW19/'Res Bill Annual'!$C$7)*0.75</f>
        <v>6.5921209171058592</v>
      </c>
    </row>
    <row r="23" spans="2:49" ht="15.75" thickBot="1"/>
    <row r="24" spans="2:49">
      <c r="T24" s="203"/>
      <c r="U24" s="188"/>
      <c r="V24" s="188"/>
      <c r="W24" s="188"/>
      <c r="X24" s="188"/>
      <c r="Y24" s="189"/>
    </row>
    <row r="25" spans="2:49">
      <c r="S25" s="75" t="s">
        <v>280</v>
      </c>
      <c r="T25" s="198">
        <f>'Summary Biennial'!G88</f>
        <v>1</v>
      </c>
      <c r="U25" s="199">
        <f>'Summary Biennial'!H88</f>
        <v>2</v>
      </c>
      <c r="V25" s="199">
        <f>'Summary Biennial'!I88</f>
        <v>5</v>
      </c>
      <c r="W25" s="199">
        <f>'Summary Biennial'!J88</f>
        <v>4</v>
      </c>
      <c r="X25" s="199">
        <f>'Summary Biennial'!K88</f>
        <v>1</v>
      </c>
      <c r="Y25" s="200">
        <f>'Summary Biennial'!L88</f>
        <v>0</v>
      </c>
    </row>
    <row r="26" spans="2:49">
      <c r="S26" s="75" t="s">
        <v>281</v>
      </c>
      <c r="T26" s="193">
        <f>((T25*72)/0.75)+T27</f>
        <v>96</v>
      </c>
      <c r="U26" s="194">
        <f t="shared" ref="U26:Y26" si="5">((U25*72)/0.75)+U27</f>
        <v>192</v>
      </c>
      <c r="V26" s="194">
        <f t="shared" si="5"/>
        <v>480</v>
      </c>
      <c r="W26" s="194">
        <f t="shared" si="5"/>
        <v>384</v>
      </c>
      <c r="X26" s="194">
        <f t="shared" si="5"/>
        <v>96</v>
      </c>
      <c r="Y26" s="194">
        <f t="shared" si="5"/>
        <v>-69</v>
      </c>
    </row>
    <row r="27" spans="2:49">
      <c r="D27" s="85"/>
      <c r="E27" s="85"/>
      <c r="F27" s="85"/>
      <c r="G27" s="85"/>
      <c r="H27" s="85"/>
      <c r="I27" s="85"/>
      <c r="J27" s="85"/>
      <c r="K27" s="85"/>
      <c r="L27" s="85"/>
      <c r="M27" s="85"/>
      <c r="N27" s="85"/>
      <c r="O27" s="85"/>
      <c r="P27" s="85"/>
      <c r="Q27" s="85"/>
      <c r="R27" s="85"/>
      <c r="S27" s="207" t="s">
        <v>282</v>
      </c>
      <c r="T27" s="190"/>
      <c r="U27" s="36"/>
      <c r="V27" s="36"/>
      <c r="W27" s="36"/>
      <c r="X27" s="36">
        <v>0</v>
      </c>
      <c r="Y27" s="195">
        <v>-69</v>
      </c>
      <c r="Z27" s="85"/>
      <c r="AA27" s="85"/>
      <c r="AB27" s="85"/>
      <c r="AC27" s="85"/>
      <c r="AD27" s="85"/>
      <c r="AE27" s="85"/>
      <c r="AF27" s="85"/>
      <c r="AG27" s="85"/>
      <c r="AH27" s="85"/>
      <c r="AI27" s="85"/>
      <c r="AJ27" s="85"/>
      <c r="AK27" s="85"/>
      <c r="AL27" s="85"/>
      <c r="AM27" s="85"/>
      <c r="AN27" s="85"/>
      <c r="AO27" s="85"/>
      <c r="AP27" s="85"/>
      <c r="AQ27" s="85"/>
      <c r="AR27" s="85"/>
      <c r="AS27" s="85"/>
      <c r="AT27" s="85"/>
      <c r="AU27" s="85"/>
      <c r="AV27" s="85"/>
      <c r="AW27" s="85"/>
    </row>
    <row r="28" spans="2:49">
      <c r="D28" s="85"/>
      <c r="E28" s="85"/>
      <c r="F28" s="85"/>
      <c r="G28" s="85"/>
      <c r="H28" s="85"/>
      <c r="I28" s="85"/>
      <c r="J28" s="85"/>
      <c r="K28" s="85"/>
      <c r="L28" s="85"/>
      <c r="M28" s="85"/>
      <c r="N28" s="85"/>
      <c r="O28" s="85"/>
      <c r="P28" s="85"/>
      <c r="Q28" s="85"/>
      <c r="R28" s="85"/>
      <c r="S28" s="85"/>
      <c r="T28" s="190"/>
      <c r="U28" s="191"/>
      <c r="V28" s="191"/>
      <c r="W28" s="191"/>
      <c r="X28" s="191"/>
      <c r="Y28" s="192"/>
      <c r="Z28" s="85"/>
      <c r="AA28" s="85"/>
      <c r="AB28" s="85"/>
      <c r="AC28" s="85"/>
      <c r="AD28" s="85"/>
      <c r="AE28" s="85"/>
      <c r="AF28" s="85"/>
      <c r="AG28" s="85"/>
      <c r="AH28" s="85"/>
      <c r="AI28" s="85"/>
      <c r="AJ28" s="85"/>
      <c r="AK28" s="85"/>
      <c r="AL28" s="85"/>
      <c r="AM28" s="85"/>
      <c r="AN28" s="85"/>
      <c r="AO28" s="85"/>
      <c r="AP28" s="85"/>
      <c r="AQ28" s="85"/>
      <c r="AR28" s="85"/>
      <c r="AS28" s="85"/>
      <c r="AT28" s="85"/>
      <c r="AU28" s="85"/>
      <c r="AV28" s="85"/>
      <c r="AW28" s="85"/>
    </row>
    <row r="29" spans="2:49" ht="15.75" thickBot="1">
      <c r="T29" s="204"/>
      <c r="U29" s="196"/>
      <c r="V29" s="196"/>
      <c r="W29" s="196"/>
      <c r="X29" s="196"/>
      <c r="Y29" s="197"/>
    </row>
    <row r="30" spans="2:49">
      <c r="D30" s="85"/>
      <c r="E30" s="85"/>
      <c r="F30" s="85"/>
      <c r="G30" s="85"/>
      <c r="H30" s="85"/>
      <c r="I30" s="85"/>
      <c r="J30" s="85"/>
      <c r="K30" s="85"/>
      <c r="L30" s="85"/>
      <c r="M30" s="85"/>
      <c r="N30" s="85"/>
      <c r="O30" s="85"/>
      <c r="P30" s="85"/>
      <c r="Q30" s="85"/>
      <c r="R30" s="85"/>
      <c r="S30" s="85"/>
      <c r="T30" s="85"/>
      <c r="Z30" s="85"/>
      <c r="AA30" s="85"/>
      <c r="AB30" s="85"/>
      <c r="AC30" s="85"/>
      <c r="AD30" s="85"/>
      <c r="AE30" s="85"/>
      <c r="AF30" s="85"/>
      <c r="AG30" s="85"/>
      <c r="AH30" s="85"/>
      <c r="AI30" s="85"/>
      <c r="AJ30" s="85"/>
      <c r="AK30" s="85"/>
      <c r="AL30" s="85"/>
      <c r="AM30" s="85"/>
      <c r="AN30" s="85"/>
      <c r="AO30" s="85"/>
      <c r="AP30" s="85"/>
      <c r="AQ30" s="85"/>
      <c r="AR30" s="85"/>
      <c r="AS30" s="85"/>
      <c r="AT30" s="85"/>
      <c r="AU30" s="85"/>
      <c r="AV30" s="85"/>
      <c r="AW30" s="85"/>
    </row>
    <row r="31" spans="2:49">
      <c r="D31" s="85"/>
      <c r="E31" s="85"/>
      <c r="F31" s="85"/>
      <c r="G31" s="85"/>
      <c r="H31" s="85"/>
      <c r="I31" s="85"/>
      <c r="J31" s="85"/>
      <c r="K31" s="85"/>
      <c r="L31" s="85"/>
      <c r="M31" s="85"/>
      <c r="N31" s="85"/>
      <c r="O31" s="85"/>
      <c r="P31" s="85"/>
      <c r="Q31" s="85"/>
      <c r="R31" s="85"/>
      <c r="S31" s="85"/>
      <c r="T31" s="85"/>
      <c r="Z31" s="85"/>
      <c r="AA31" s="85"/>
      <c r="AB31" s="85"/>
      <c r="AC31" s="85"/>
      <c r="AD31" s="85"/>
      <c r="AE31" s="85"/>
      <c r="AF31" s="85"/>
      <c r="AG31" s="85"/>
      <c r="AH31" s="85"/>
      <c r="AI31" s="85"/>
      <c r="AJ31" s="85"/>
      <c r="AK31" s="85"/>
      <c r="AL31" s="85"/>
      <c r="AM31" s="85"/>
      <c r="AN31" s="85"/>
      <c r="AO31" s="85"/>
      <c r="AP31" s="85"/>
      <c r="AQ31" s="85"/>
      <c r="AR31" s="85"/>
      <c r="AS31" s="85"/>
      <c r="AT31" s="85"/>
      <c r="AU31" s="85"/>
      <c r="AV31" s="85"/>
      <c r="AW31" s="85"/>
    </row>
    <row r="32" spans="2:49">
      <c r="P32" s="102">
        <v>2677.4706598793764</v>
      </c>
      <c r="Q32" s="102">
        <v>2172.9611690491101</v>
      </c>
      <c r="R32" s="102">
        <v>2085.9340624390416</v>
      </c>
      <c r="S32" s="102">
        <v>2030.9121780849955</v>
      </c>
      <c r="T32" s="102">
        <v>2649.5498049945354</v>
      </c>
      <c r="U32" s="102">
        <v>2865.808594627304</v>
      </c>
      <c r="V32" s="102">
        <v>3127.6881291904438</v>
      </c>
      <c r="W32" s="102">
        <v>3328.1881773611794</v>
      </c>
      <c r="X32" s="102">
        <v>3778.3555282030757</v>
      </c>
      <c r="Y32" s="102">
        <v>3952.4462977189978</v>
      </c>
      <c r="Z32" s="102">
        <v>4052.8083002582171</v>
      </c>
    </row>
    <row r="33" spans="16:26">
      <c r="P33" s="85">
        <f>P6-P32</f>
        <v>1396.5820852531474</v>
      </c>
      <c r="Q33" s="85">
        <f t="shared" ref="Q33:Z33" si="6">Q6-Q32</f>
        <v>2193</v>
      </c>
      <c r="R33" s="85">
        <f t="shared" si="6"/>
        <v>2305</v>
      </c>
      <c r="S33" s="85">
        <f t="shared" si="6"/>
        <v>2419</v>
      </c>
      <c r="T33" s="85">
        <f t="shared" si="6"/>
        <v>1787</v>
      </c>
      <c r="U33" s="85">
        <f t="shared" si="6"/>
        <v>1558</v>
      </c>
      <c r="V33" s="85">
        <f t="shared" si="6"/>
        <v>1284</v>
      </c>
      <c r="W33" s="85">
        <f t="shared" si="6"/>
        <v>1072</v>
      </c>
      <c r="X33" s="85">
        <f t="shared" si="6"/>
        <v>568</v>
      </c>
      <c r="Y33" s="85">
        <f t="shared" si="6"/>
        <v>300</v>
      </c>
      <c r="Z33" s="85">
        <f t="shared" si="6"/>
        <v>197.4059810858289</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P36"/>
  <sheetViews>
    <sheetView topLeftCell="B1" zoomScale="70" zoomScaleNormal="70" workbookViewId="0">
      <selection activeCell="N37" sqref="N37"/>
    </sheetView>
  </sheetViews>
  <sheetFormatPr defaultRowHeight="15"/>
  <cols>
    <col min="2" max="2" width="38.5703125" bestFit="1" customWidth="1"/>
    <col min="3" max="3" width="12.85546875" bestFit="1" customWidth="1"/>
    <col min="4" max="4" width="12.5703125" bestFit="1" customWidth="1"/>
    <col min="5" max="5" width="12.85546875" bestFit="1" customWidth="1"/>
    <col min="6" max="6" width="12.5703125" bestFit="1" customWidth="1"/>
    <col min="7" max="7" width="12.85546875" bestFit="1" customWidth="1"/>
    <col min="8" max="8" width="12.5703125" bestFit="1" customWidth="1"/>
    <col min="9" max="9" width="13.140625" bestFit="1" customWidth="1"/>
    <col min="10" max="10" width="13" bestFit="1" customWidth="1"/>
    <col min="11" max="11" width="12.85546875" bestFit="1" customWidth="1"/>
    <col min="12" max="12" width="12.5703125" bestFit="1" customWidth="1"/>
    <col min="13" max="13" width="13.140625" bestFit="1" customWidth="1"/>
    <col min="14" max="14" width="13" bestFit="1" customWidth="1"/>
    <col min="15" max="15" width="13.140625" bestFit="1" customWidth="1"/>
    <col min="16" max="16" width="13" bestFit="1" customWidth="1"/>
    <col min="17" max="17" width="13.140625" bestFit="1" customWidth="1"/>
    <col min="18" max="18" width="13" bestFit="1" customWidth="1"/>
    <col min="19" max="19" width="13.140625" bestFit="1" customWidth="1"/>
    <col min="20" max="20" width="13" bestFit="1" customWidth="1"/>
    <col min="21" max="21" width="13.140625" bestFit="1" customWidth="1"/>
    <col min="22" max="22" width="13" bestFit="1" customWidth="1"/>
    <col min="23" max="23" width="13.140625" bestFit="1" customWidth="1"/>
    <col min="24" max="24" width="13" bestFit="1" customWidth="1"/>
    <col min="25" max="25" width="13.140625" bestFit="1" customWidth="1"/>
    <col min="26" max="26" width="13" bestFit="1" customWidth="1"/>
    <col min="27" max="27" width="13.140625" bestFit="1" customWidth="1"/>
    <col min="28" max="28" width="13" bestFit="1" customWidth="1"/>
    <col min="29" max="29" width="13.140625" bestFit="1" customWidth="1"/>
    <col min="30" max="30" width="13" bestFit="1" customWidth="1"/>
    <col min="31" max="31" width="12.85546875" bestFit="1" customWidth="1"/>
    <col min="32" max="32" width="12.5703125" bestFit="1" customWidth="1"/>
    <col min="33" max="33" width="13.140625" bestFit="1" customWidth="1"/>
    <col min="34" max="34" width="13" bestFit="1" customWidth="1"/>
    <col min="35" max="35" width="13.140625" bestFit="1" customWidth="1"/>
    <col min="36" max="36" width="13" bestFit="1" customWidth="1"/>
    <col min="37" max="37" width="13.140625" bestFit="1" customWidth="1"/>
    <col min="38" max="38" width="13" bestFit="1" customWidth="1"/>
    <col min="39" max="39" width="13.140625" bestFit="1" customWidth="1"/>
    <col min="40" max="40" width="13" bestFit="1" customWidth="1"/>
    <col min="41" max="41" width="13.140625" bestFit="1" customWidth="1"/>
    <col min="42" max="42" width="13" bestFit="1" customWidth="1"/>
    <col min="43" max="43" width="13.140625" bestFit="1" customWidth="1"/>
    <col min="44" max="44" width="13" bestFit="1" customWidth="1"/>
    <col min="45" max="45" width="13.140625" bestFit="1" customWidth="1"/>
    <col min="46" max="46" width="13" bestFit="1" customWidth="1"/>
    <col min="47" max="47" width="13.140625" bestFit="1" customWidth="1"/>
    <col min="48" max="48" width="13" bestFit="1" customWidth="1"/>
    <col min="49" max="49" width="13.140625" bestFit="1" customWidth="1"/>
    <col min="50" max="50" width="13" bestFit="1" customWidth="1"/>
    <col min="51" max="51" width="12.85546875" bestFit="1" customWidth="1"/>
    <col min="52" max="52" width="12.5703125" bestFit="1" customWidth="1"/>
    <col min="53" max="53" width="13.140625" bestFit="1" customWidth="1"/>
    <col min="54" max="54" width="13" bestFit="1" customWidth="1"/>
    <col min="55" max="55" width="13.140625" bestFit="1" customWidth="1"/>
    <col min="56" max="56" width="13" bestFit="1" customWidth="1"/>
    <col min="57" max="57" width="13.140625" bestFit="1" customWidth="1"/>
    <col min="58" max="58" width="13" bestFit="1" customWidth="1"/>
    <col min="59" max="59" width="13.140625" bestFit="1" customWidth="1"/>
    <col min="60" max="60" width="13" bestFit="1" customWidth="1"/>
    <col min="61" max="61" width="13.140625" bestFit="1" customWidth="1"/>
    <col min="62" max="62" width="13" bestFit="1" customWidth="1"/>
    <col min="63" max="63" width="13.140625" bestFit="1" customWidth="1"/>
    <col min="64" max="64" width="13" bestFit="1" customWidth="1"/>
    <col min="65" max="65" width="13.140625" bestFit="1" customWidth="1"/>
    <col min="66" max="66" width="13" bestFit="1" customWidth="1"/>
    <col min="67" max="67" width="13.140625" bestFit="1" customWidth="1"/>
    <col min="68" max="68" width="13" bestFit="1" customWidth="1"/>
  </cols>
  <sheetData>
    <row r="1" s="49" customFormat="1"/>
    <row r="2" s="49" customFormat="1"/>
    <row r="32" spans="2:2">
      <c r="B32" s="14" t="s">
        <v>161</v>
      </c>
    </row>
    <row r="33" spans="2:68">
      <c r="C33" s="10" t="s">
        <v>92</v>
      </c>
      <c r="D33" s="10" t="s">
        <v>93</v>
      </c>
      <c r="E33" s="10" t="s">
        <v>94</v>
      </c>
      <c r="F33" s="10" t="s">
        <v>95</v>
      </c>
      <c r="G33" s="10" t="s">
        <v>96</v>
      </c>
      <c r="H33" s="10" t="s">
        <v>97</v>
      </c>
      <c r="I33" s="10" t="s">
        <v>98</v>
      </c>
      <c r="J33" s="10" t="s">
        <v>99</v>
      </c>
      <c r="K33" s="10" t="s">
        <v>100</v>
      </c>
      <c r="L33" s="10" t="s">
        <v>101</v>
      </c>
      <c r="M33" s="10" t="s">
        <v>102</v>
      </c>
      <c r="N33" s="10" t="s">
        <v>103</v>
      </c>
      <c r="O33" s="10" t="s">
        <v>104</v>
      </c>
      <c r="P33" s="10" t="s">
        <v>105</v>
      </c>
      <c r="Q33" s="10" t="s">
        <v>106</v>
      </c>
      <c r="R33" s="10" t="s">
        <v>107</v>
      </c>
      <c r="S33" s="10" t="s">
        <v>108</v>
      </c>
      <c r="T33" s="10" t="s">
        <v>109</v>
      </c>
      <c r="U33" s="10" t="s">
        <v>110</v>
      </c>
      <c r="V33" s="10" t="s">
        <v>111</v>
      </c>
      <c r="W33" s="10" t="s">
        <v>112</v>
      </c>
      <c r="X33" s="10" t="s">
        <v>113</v>
      </c>
      <c r="Y33" s="10" t="s">
        <v>114</v>
      </c>
      <c r="Z33" s="10" t="s">
        <v>115</v>
      </c>
      <c r="AA33" s="10" t="s">
        <v>116</v>
      </c>
      <c r="AB33" s="10" t="s">
        <v>117</v>
      </c>
      <c r="AC33" s="10" t="s">
        <v>118</v>
      </c>
      <c r="AD33" s="10" t="s">
        <v>119</v>
      </c>
      <c r="AE33" s="10" t="s">
        <v>120</v>
      </c>
      <c r="AF33" s="10" t="s">
        <v>121</v>
      </c>
      <c r="AG33" s="10" t="s">
        <v>122</v>
      </c>
      <c r="AH33" s="10" t="s">
        <v>123</v>
      </c>
      <c r="AI33" s="10" t="s">
        <v>124</v>
      </c>
      <c r="AJ33" s="10" t="s">
        <v>125</v>
      </c>
      <c r="AK33" s="10" t="s">
        <v>126</v>
      </c>
      <c r="AL33" s="10" t="s">
        <v>127</v>
      </c>
      <c r="AM33" s="10" t="s">
        <v>128</v>
      </c>
      <c r="AN33" s="10" t="s">
        <v>129</v>
      </c>
      <c r="AO33" s="10" t="s">
        <v>130</v>
      </c>
      <c r="AP33" s="10" t="s">
        <v>131</v>
      </c>
      <c r="AQ33" s="10" t="s">
        <v>132</v>
      </c>
      <c r="AR33" s="10" t="s">
        <v>133</v>
      </c>
      <c r="AS33" s="10" t="s">
        <v>134</v>
      </c>
      <c r="AT33" s="10" t="s">
        <v>135</v>
      </c>
      <c r="AU33" s="10" t="s">
        <v>136</v>
      </c>
      <c r="AV33" s="10" t="s">
        <v>137</v>
      </c>
      <c r="AW33" s="10" t="s">
        <v>138</v>
      </c>
      <c r="AX33" s="10" t="s">
        <v>139</v>
      </c>
      <c r="AY33" s="10" t="s">
        <v>140</v>
      </c>
      <c r="AZ33" s="10" t="s">
        <v>141</v>
      </c>
      <c r="BA33" s="10" t="s">
        <v>142</v>
      </c>
      <c r="BB33" s="10" t="s">
        <v>143</v>
      </c>
      <c r="BC33" s="10" t="s">
        <v>144</v>
      </c>
      <c r="BD33" s="10" t="s">
        <v>145</v>
      </c>
      <c r="BE33" s="10" t="s">
        <v>146</v>
      </c>
      <c r="BF33" s="10" t="s">
        <v>147</v>
      </c>
      <c r="BG33" s="10" t="s">
        <v>148</v>
      </c>
      <c r="BH33" s="10" t="s">
        <v>149</v>
      </c>
      <c r="BI33" s="10" t="s">
        <v>150</v>
      </c>
      <c r="BJ33" s="10" t="s">
        <v>151</v>
      </c>
      <c r="BK33" s="10" t="s">
        <v>152</v>
      </c>
      <c r="BL33" s="10" t="s">
        <v>153</v>
      </c>
      <c r="BM33" s="10" t="s">
        <v>154</v>
      </c>
      <c r="BN33" s="10" t="s">
        <v>155</v>
      </c>
      <c r="BO33" s="10" t="s">
        <v>156</v>
      </c>
      <c r="BP33" s="10" t="s">
        <v>157</v>
      </c>
    </row>
    <row r="34" spans="2:68">
      <c r="B34" t="str">
        <f ca="1">"Money borrowed to pay GA ($" &amp; ROUND(SUM(C34:BP34)/1000, 0) &amp; "b total)"</f>
        <v>Money borrowed to pay GA ($12b total)</v>
      </c>
      <c r="C34" s="13">
        <f ca="1">IF(('Summary Biennial'!C39-'Summary Biennial'!C40)&gt;0, 'Summary Biennial'!C39-'Summary Biennial'!C40, "")</f>
        <v>172.17401747984218</v>
      </c>
      <c r="D34" s="13">
        <f ca="1">IF(('Summary Biennial'!E39-'Summary Biennial'!E40)&gt;0, 'Summary Biennial'!E39-'Summary Biennial'!E40, "")</f>
        <v>1160.1665927649483</v>
      </c>
      <c r="E34" s="13">
        <f ca="1">IF(('Summary Biennial'!F39-'Summary Biennial'!F40)&gt;0, 'Summary Biennial'!F39-'Summary Biennial'!F40, "")</f>
        <v>977.77863486296337</v>
      </c>
      <c r="F34" s="13">
        <f ca="1">IF(('Summary Biennial'!G39-'Summary Biennial'!G40)&gt;0, 'Summary Biennial'!G39-'Summary Biennial'!G40, "")</f>
        <v>1102.491956804487</v>
      </c>
      <c r="G34" s="13">
        <f ca="1">IF(('Summary Biennial'!H39-'Summary Biennial'!H40)&gt;0, 'Summary Biennial'!H39-'Summary Biennial'!H40, "")</f>
        <v>1006.6346677214051</v>
      </c>
      <c r="H34" s="13">
        <f ca="1">IF(('Summary Biennial'!I39-'Summary Biennial'!I40)&gt;0, 'Summary Biennial'!I39-'Summary Biennial'!I40, "")</f>
        <v>1127.3539554856952</v>
      </c>
      <c r="I34" s="13">
        <f ca="1">IF(('Summary Biennial'!J39-'Summary Biennial'!J40)&gt;0, 'Summary Biennial'!J39-'Summary Biennial'!J40, "")</f>
        <v>1024.8943484298306</v>
      </c>
      <c r="J34" s="13">
        <f ca="1">IF(('Summary Biennial'!K39-'Summary Biennial'!K40)&gt;0, 'Summary Biennial'!K39-'Summary Biennial'!K40, "")</f>
        <v>1006.6722319054679</v>
      </c>
      <c r="K34" s="13">
        <f ca="1">IF(('Summary Biennial'!L39-'Summary Biennial'!L40)&gt;0, 'Summary Biennial'!L39-'Summary Biennial'!L40, "")</f>
        <v>316.79673821182087</v>
      </c>
      <c r="L34" s="13">
        <f ca="1">IF(('Summary Biennial'!N39-'Summary Biennial'!N40)&gt;0, 'Summary Biennial'!N39-'Summary Biennial'!N40, "")</f>
        <v>677.06402488885578</v>
      </c>
      <c r="M34" s="13">
        <f ca="1">IF(('Summary Biennial'!O39-'Summary Biennial'!O40)&gt;0, 'Summary Biennial'!O39-'Summary Biennial'!O40, "")</f>
        <v>649.01396580979826</v>
      </c>
      <c r="N34" s="13">
        <f ca="1">IF(('Summary Biennial'!P39-'Summary Biennial'!P40)&gt;0, 'Summary Biennial'!P39-'Summary Biennial'!P40, "")</f>
        <v>546.41515399816262</v>
      </c>
      <c r="O34" s="13">
        <f ca="1">IF(('Summary Biennial'!Q39-'Summary Biennial'!Q40)&gt;0, 'Summary Biennial'!Q39-'Summary Biennial'!Q40, "")</f>
        <v>502.13771139491109</v>
      </c>
      <c r="P34" s="13">
        <f ca="1">IF(('Summary Biennial'!R39-'Summary Biennial'!R40)&gt;0, 'Summary Biennial'!R39-'Summary Biennial'!R40, "")</f>
        <v>445.67078632894481</v>
      </c>
      <c r="Q34" s="13">
        <f ca="1">IF(('Summary Biennial'!S39-'Summary Biennial'!S40)&gt;0, 'Summary Biennial'!S39-'Summary Biennial'!S40, "")</f>
        <v>423.00991430240083</v>
      </c>
      <c r="R34" s="13">
        <f ca="1">IF(('Summary Biennial'!T39-'Summary Biennial'!T40)&gt;0, 'Summary Biennial'!T39-'Summary Biennial'!T40, "")</f>
        <v>257.58433859230627</v>
      </c>
      <c r="S34" s="13">
        <f ca="1">IF(('Summary Biennial'!U39-'Summary Biennial'!U40)&gt;0, 'Summary Biennial'!U39-'Summary Biennial'!U40, "")</f>
        <v>178.5628018227012</v>
      </c>
      <c r="T34" s="13">
        <f ca="1">IF(('Summary Biennial'!V39-'Summary Biennial'!V40)&gt;0, 'Summary Biennial'!V39-'Summary Biennial'!V40, "")</f>
        <v>52.471607762582607</v>
      </c>
      <c r="U34" s="13" t="str">
        <f ca="1">IF(('Summary Biennial'!W39-'Summary Biennial'!W40)&gt;0, 'Summary Biennial'!W39-'Summary Biennial'!W40, "")</f>
        <v/>
      </c>
      <c r="V34" s="13" t="str">
        <f ca="1">IF(('Summary Biennial'!X39-'Summary Biennial'!X40)&gt;0, 'Summary Biennial'!X39-'Summary Biennial'!X40, "")</f>
        <v/>
      </c>
      <c r="W34" s="13" t="str">
        <f ca="1">IF(('Summary Biennial'!Y39-'Summary Biennial'!Y40)&gt;0, 'Summary Biennial'!Y39-'Summary Biennial'!Y40, "")</f>
        <v/>
      </c>
      <c r="X34" s="13" t="str">
        <f ca="1">IF(('Summary Biennial'!Z39-'Summary Biennial'!Z40)&gt;0, 'Summary Biennial'!Z39-'Summary Biennial'!Z40, "")</f>
        <v/>
      </c>
      <c r="Y34" s="13" t="str">
        <f ca="1">IF(('Summary Biennial'!AA39-'Summary Biennial'!AA40)&gt;0, 'Summary Biennial'!AA39-'Summary Biennial'!AA40, "")</f>
        <v/>
      </c>
      <c r="Z34" s="13" t="str">
        <f ca="1">IF(('Summary Biennial'!AB39-'Summary Biennial'!AB40)&gt;0, 'Summary Biennial'!AB39-'Summary Biennial'!AB40, "")</f>
        <v/>
      </c>
      <c r="AA34" s="13" t="str">
        <f ca="1">IF(('Summary Biennial'!AC39-'Summary Biennial'!AC40)&gt;0, 'Summary Biennial'!AC39-'Summary Biennial'!AC40, "")</f>
        <v/>
      </c>
      <c r="AB34" s="13" t="str">
        <f ca="1">IF(('Summary Biennial'!AD39-'Summary Biennial'!AD40)&gt;0, 'Summary Biennial'!AD39-'Summary Biennial'!AD40, "")</f>
        <v/>
      </c>
      <c r="AC34" s="13" t="str">
        <f ca="1">IF(('Summary Biennial'!AE39-'Summary Biennial'!AE40)&gt;0, 'Summary Biennial'!AE39-'Summary Biennial'!AE40, "")</f>
        <v/>
      </c>
      <c r="AD34" s="13" t="str">
        <f ca="1">IF(('Summary Biennial'!AF39-'Summary Biennial'!AF40)&gt;0, 'Summary Biennial'!AF39-'Summary Biennial'!AF40, "")</f>
        <v/>
      </c>
      <c r="AE34" s="13" t="str">
        <f ca="1">IF(('Summary Biennial'!AG39-'Summary Biennial'!AG40)&gt;0, 'Summary Biennial'!AG39-'Summary Biennial'!AG40, "")</f>
        <v/>
      </c>
      <c r="AF34" s="13" t="str">
        <f ca="1">IF(('Summary Biennial'!AH39-'Summary Biennial'!AH40)&gt;0, 'Summary Biennial'!AH39-'Summary Biennial'!AH40, "")</f>
        <v/>
      </c>
      <c r="AG34" s="13" t="str">
        <f ca="1">IF(('Summary Biennial'!AI39-'Summary Biennial'!AI40)&gt;0, 'Summary Biennial'!AI39-'Summary Biennial'!AI40, "")</f>
        <v/>
      </c>
      <c r="AH34" s="13" t="str">
        <f ca="1">IF(('Summary Biennial'!AJ39-'Summary Biennial'!AJ40)&gt;0, 'Summary Biennial'!AJ39-'Summary Biennial'!AJ40, "")</f>
        <v/>
      </c>
      <c r="AI34" s="13" t="str">
        <f ca="1">IF(('Summary Biennial'!AK39-'Summary Biennial'!AK40)&gt;0, 'Summary Biennial'!AK39-'Summary Biennial'!AK40, "")</f>
        <v/>
      </c>
      <c r="AJ34" s="13" t="str">
        <f ca="1">IF(('Summary Biennial'!AL39-'Summary Biennial'!AL40)&gt;0, 'Summary Biennial'!AL39-'Summary Biennial'!AL40, "")</f>
        <v/>
      </c>
      <c r="AK34" s="13" t="str">
        <f ca="1">IF(('Summary Biennial'!AM39-'Summary Biennial'!AM40)&gt;0, 'Summary Biennial'!AM39-'Summary Biennial'!AM40, "")</f>
        <v/>
      </c>
      <c r="AL34" s="13" t="str">
        <f ca="1">IF(('Summary Biennial'!AN39-'Summary Biennial'!AN40)&gt;0, 'Summary Biennial'!AN39-'Summary Biennial'!AN40, "")</f>
        <v/>
      </c>
      <c r="AM34" s="13" t="str">
        <f ca="1">IF(('Summary Biennial'!AO39-'Summary Biennial'!AO40)&gt;0, 'Summary Biennial'!AO39-'Summary Biennial'!AO40, "")</f>
        <v/>
      </c>
      <c r="AN34" s="13" t="str">
        <f ca="1">IF(('Summary Biennial'!AP39-'Summary Biennial'!AP40)&gt;0, 'Summary Biennial'!AP39-'Summary Biennial'!AP40, "")</f>
        <v/>
      </c>
      <c r="AO34" s="13" t="str">
        <f ca="1">IF(('Summary Biennial'!AQ39-'Summary Biennial'!AQ40)&gt;0, 'Summary Biennial'!AQ39-'Summary Biennial'!AQ40, "")</f>
        <v/>
      </c>
      <c r="AP34" s="13" t="str">
        <f ca="1">IF(('Summary Biennial'!AR39-'Summary Biennial'!AR40)&gt;0, 'Summary Biennial'!AR39-'Summary Biennial'!AR40, "")</f>
        <v/>
      </c>
      <c r="AQ34" s="13" t="str">
        <f ca="1">IF(('Summary Biennial'!AS39-'Summary Biennial'!AS40)&gt;0, 'Summary Biennial'!AS39-'Summary Biennial'!AS40, "")</f>
        <v/>
      </c>
      <c r="AR34" s="13" t="str">
        <f ca="1">IF(('Summary Biennial'!AT39-'Summary Biennial'!AT40)&gt;0, 'Summary Biennial'!AT39-'Summary Biennial'!AT40, "")</f>
        <v/>
      </c>
      <c r="AS34" s="13" t="str">
        <f ca="1">IF(('Summary Biennial'!AU39-'Summary Biennial'!AU40)&gt;0, 'Summary Biennial'!AU39-'Summary Biennial'!AU40, "")</f>
        <v/>
      </c>
      <c r="AT34" s="13" t="str">
        <f ca="1">IF(('Summary Biennial'!AV39-'Summary Biennial'!AV40)&gt;0, 'Summary Biennial'!AV39-'Summary Biennial'!AV40, "")</f>
        <v/>
      </c>
      <c r="AU34" s="13" t="str">
        <f ca="1">IF(('Summary Biennial'!AW39-'Summary Biennial'!AW40)&gt;0, 'Summary Biennial'!AW39-'Summary Biennial'!AW40, "")</f>
        <v/>
      </c>
      <c r="AV34" s="13" t="str">
        <f ca="1">IF(('Summary Biennial'!AX39-'Summary Biennial'!AX40)&gt;0, 'Summary Biennial'!AX39-'Summary Biennial'!AX40, "")</f>
        <v/>
      </c>
      <c r="AW34" s="13" t="str">
        <f ca="1">IF(('Summary Biennial'!AY39-'Summary Biennial'!AY40)&gt;0, 'Summary Biennial'!AY39-'Summary Biennial'!AY40, "")</f>
        <v/>
      </c>
      <c r="AX34" s="13" t="str">
        <f ca="1">IF(('Summary Biennial'!AZ39-'Summary Biennial'!AZ40)&gt;0, 'Summary Biennial'!AZ39-'Summary Biennial'!AZ40, "")</f>
        <v/>
      </c>
      <c r="AY34" s="13" t="str">
        <f ca="1">IF(('Summary Biennial'!BA39-'Summary Biennial'!BA40)&gt;0, 'Summary Biennial'!BA39-'Summary Biennial'!BA40, "")</f>
        <v/>
      </c>
      <c r="AZ34" s="13" t="str">
        <f ca="1">IF(('Summary Biennial'!BB39-'Summary Biennial'!BB40)&gt;0, 'Summary Biennial'!BB39-'Summary Biennial'!BB40, "")</f>
        <v/>
      </c>
      <c r="BA34" s="13" t="str">
        <f ca="1">IF(('Summary Biennial'!BC39-'Summary Biennial'!BC40)&gt;0, 'Summary Biennial'!BC39-'Summary Biennial'!BC40, "")</f>
        <v/>
      </c>
      <c r="BB34" s="13" t="str">
        <f ca="1">IF(('Summary Biennial'!BD39-'Summary Biennial'!BD40)&gt;0, 'Summary Biennial'!BD39-'Summary Biennial'!BD40, "")</f>
        <v/>
      </c>
      <c r="BC34" s="13" t="str">
        <f ca="1">IF(('Summary Biennial'!BE39-'Summary Biennial'!BE40)&gt;0, 'Summary Biennial'!BE39-'Summary Biennial'!BE40, "")</f>
        <v/>
      </c>
      <c r="BD34" s="13" t="str">
        <f ca="1">IF(('Summary Biennial'!BF39-'Summary Biennial'!BF40)&gt;0, 'Summary Biennial'!BF39-'Summary Biennial'!BF40, "")</f>
        <v/>
      </c>
      <c r="BE34" s="13" t="str">
        <f ca="1">IF(('Summary Biennial'!BG39-'Summary Biennial'!BG40)&gt;0, 'Summary Biennial'!BG39-'Summary Biennial'!BG40, "")</f>
        <v/>
      </c>
      <c r="BF34" s="13" t="str">
        <f ca="1">IF(('Summary Biennial'!BH39-'Summary Biennial'!BH40)&gt;0, 'Summary Biennial'!BH39-'Summary Biennial'!BH40, "")</f>
        <v/>
      </c>
      <c r="BG34" s="13" t="str">
        <f ca="1">IF(('Summary Biennial'!BI39-'Summary Biennial'!BI40)&gt;0, 'Summary Biennial'!BI39-'Summary Biennial'!BI40, "")</f>
        <v/>
      </c>
      <c r="BH34" s="13" t="str">
        <f ca="1">IF(('Summary Biennial'!BJ39-'Summary Biennial'!BJ40)&gt;0, 'Summary Biennial'!BJ39-'Summary Biennial'!BJ40, "")</f>
        <v/>
      </c>
      <c r="BI34" s="13" t="str">
        <f ca="1">IF(('Summary Biennial'!BK39-'Summary Biennial'!BK40)&gt;0, 'Summary Biennial'!BK39-'Summary Biennial'!BK40, "")</f>
        <v/>
      </c>
      <c r="BJ34" s="13" t="str">
        <f ca="1">IF(('Summary Biennial'!BL39-'Summary Biennial'!BL40)&gt;0, 'Summary Biennial'!BL39-'Summary Biennial'!BL40, "")</f>
        <v/>
      </c>
      <c r="BK34" s="13" t="str">
        <f ca="1">IF(('Summary Biennial'!BM39-'Summary Biennial'!BM40)&gt;0, 'Summary Biennial'!BM39-'Summary Biennial'!BM40, "")</f>
        <v/>
      </c>
      <c r="BL34" s="13" t="str">
        <f ca="1">IF(('Summary Biennial'!BN39-'Summary Biennial'!BN40)&gt;0, 'Summary Biennial'!BN39-'Summary Biennial'!BN40, "")</f>
        <v/>
      </c>
      <c r="BM34" s="13" t="str">
        <f ca="1">IF(('Summary Biennial'!BO39-'Summary Biennial'!BO40)&gt;0, 'Summary Biennial'!BO39-'Summary Biennial'!BO40, "")</f>
        <v/>
      </c>
      <c r="BN34" s="13" t="str">
        <f ca="1">IF(('Summary Biennial'!BP39-'Summary Biennial'!BP40)&gt;0, 'Summary Biennial'!BP39-'Summary Biennial'!BP40, "")</f>
        <v/>
      </c>
      <c r="BO34" s="13" t="str">
        <f ca="1">IF(('Summary Biennial'!BQ39-'Summary Biennial'!BQ40)&gt;0, 'Summary Biennial'!BQ39-'Summary Biennial'!BQ40, "")</f>
        <v/>
      </c>
      <c r="BP34" s="13" t="str">
        <f ca="1">IF(('Summary Biennial'!BR39-'Summary Biennial'!BR40)&gt;0, 'Summary Biennial'!BR39-'Summary Biennial'!BR40, "")</f>
        <v/>
      </c>
    </row>
    <row r="35" spans="2:68">
      <c r="B35" s="49" t="str">
        <f ca="1">"Interest ($" &amp; ROUND(SUM(C35:BP35)/1000, 0) &amp; "b total)"</f>
        <v>Interest ($19b total)</v>
      </c>
      <c r="D35" s="13">
        <f ca="1">'Summary Biennial'!E42</f>
        <v>25.733472601544008</v>
      </c>
      <c r="E35" s="13">
        <f ca="1">'Summary Biennial'!F42</f>
        <v>55.691523460170892</v>
      </c>
      <c r="F35" s="13">
        <f ca="1">'Summary Biennial'!G42</f>
        <v>81.798910134738179</v>
      </c>
      <c r="G35" s="13">
        <f ca="1">'Summary Biennial'!H42</f>
        <v>111.7163096351827</v>
      </c>
      <c r="H35" s="13">
        <f ca="1">'Summary Biennial'!I42</f>
        <v>139.96794435205044</v>
      </c>
      <c r="I35" s="13">
        <f ca="1">'Summary Biennial'!J42</f>
        <v>171.98286284171053</v>
      </c>
      <c r="J35" s="13">
        <f ca="1">'Summary Biennial'!K42</f>
        <v>202.218216910709</v>
      </c>
      <c r="K35" s="13">
        <f ca="1">'Summary Biennial'!L42</f>
        <v>232.7570478002672</v>
      </c>
      <c r="L35" s="13">
        <f ca="1">'Summary Biennial'!N42</f>
        <v>265.87811953381816</v>
      </c>
      <c r="M35" s="13">
        <f ca="1">'Summary Biennial'!O42</f>
        <v>289.69859947504079</v>
      </c>
      <c r="N35" s="13">
        <f ca="1">'Summary Biennial'!P42</f>
        <v>313.41223234657997</v>
      </c>
      <c r="O35" s="13">
        <f ca="1">'Summary Biennial'!Q42</f>
        <v>335.13307824416029</v>
      </c>
      <c r="P35" s="13">
        <f ca="1">'Summary Biennial'!R42</f>
        <v>356.28410237425703</v>
      </c>
      <c r="Q35" s="13">
        <f ca="1">'Summary Biennial'!S42</f>
        <v>376.54298087821451</v>
      </c>
      <c r="R35" s="13">
        <f ca="1">'Summary Biennial'!T42</f>
        <v>396.74118053897655</v>
      </c>
      <c r="S35" s="13">
        <f ca="1">'Summary Biennial'!U42</f>
        <v>413.27066540258897</v>
      </c>
      <c r="T35" s="13">
        <f ca="1">'Summary Biennial'!V42</f>
        <v>428.22148430274092</v>
      </c>
      <c r="U35" s="13">
        <f ca="1">'Summary Biennial'!W42</f>
        <v>440.36468972117819</v>
      </c>
      <c r="V35" s="13">
        <f ca="1">'Summary Biennial'!X42</f>
        <v>451.24867396352431</v>
      </c>
      <c r="W35" s="13">
        <f ca="1">'Summary Biennial'!Y42</f>
        <v>461.56208515646375</v>
      </c>
      <c r="X35" s="13">
        <f ca="1">'Summary Biennial'!Z42</f>
        <v>471.7010401564595</v>
      </c>
      <c r="Y35" s="13">
        <f ca="1">'Summary Biennial'!AA42</f>
        <v>480.33135662830961</v>
      </c>
      <c r="Z35" s="13">
        <f ca="1">'Summary Biennial'!AB42</f>
        <v>488.25664785940006</v>
      </c>
      <c r="AA35" s="13">
        <f ca="1">'Summary Biennial'!AC42</f>
        <v>493.1138974522076</v>
      </c>
      <c r="AB35" s="13">
        <f ca="1">'Summary Biennial'!AD42</f>
        <v>496.37009168290211</v>
      </c>
      <c r="AC35" s="13">
        <f ca="1">'Summary Biennial'!AE42</f>
        <v>494.81297055749792</v>
      </c>
      <c r="AD35" s="13">
        <f ca="1">'Summary Biennial'!AF42</f>
        <v>490.59459625006508</v>
      </c>
      <c r="AE35" s="13">
        <f ca="1">'Summary Biennial'!AG42</f>
        <v>486.62724184392596</v>
      </c>
      <c r="AF35" s="13">
        <f ca="1">'Summary Biennial'!AH42</f>
        <v>482.53771241698377</v>
      </c>
      <c r="AG35" s="13">
        <f ca="1">'Summary Biennial'!AI42</f>
        <v>476.41906960788577</v>
      </c>
      <c r="AH35" s="13">
        <f ca="1">'Summary Biennial'!AJ42</f>
        <v>468.95566488417342</v>
      </c>
      <c r="AI35" s="13">
        <f ca="1">'Summary Biennial'!AK42</f>
        <v>460.62215025303919</v>
      </c>
      <c r="AJ35" s="13">
        <f ca="1">'Summary Biennial'!AL42</f>
        <v>451.79734368971225</v>
      </c>
      <c r="AK35" s="13">
        <f ca="1">'Summary Biennial'!AM42</f>
        <v>442.81516079140096</v>
      </c>
      <c r="AL35" s="13">
        <f ca="1">'Summary Biennial'!AN42</f>
        <v>433.38902865064995</v>
      </c>
      <c r="AM35" s="13">
        <f ca="1">'Summary Biennial'!AO42</f>
        <v>423.71803413214565</v>
      </c>
      <c r="AN35" s="13">
        <f ca="1">'Summary Biennial'!AP42</f>
        <v>413.54662260081079</v>
      </c>
      <c r="AO35" s="13">
        <f ca="1">'Summary Biennial'!AQ42</f>
        <v>403.11095597265466</v>
      </c>
      <c r="AP35" s="13">
        <f ca="1">'Summary Biennial'!AR42</f>
        <v>392.15171166281931</v>
      </c>
      <c r="AQ35" s="13">
        <f ca="1">'Summary Biennial'!AS42</f>
        <v>380.90628837030931</v>
      </c>
      <c r="AR35" s="13">
        <f ca="1">'Summary Biennial'!AT42</f>
        <v>369.11251450567244</v>
      </c>
      <c r="AS35" s="13">
        <f ca="1">'Summary Biennial'!AU42</f>
        <v>357.00937770408649</v>
      </c>
      <c r="AT35" s="13">
        <f ca="1">'Summary Biennial'!AV42</f>
        <v>344.33178692321945</v>
      </c>
      <c r="AU35" s="13">
        <f ca="1">'Summary Biennial'!AW42</f>
        <v>331.32032091396326</v>
      </c>
      <c r="AV35" s="13">
        <f ca="1">'Summary Biennial'!AX42</f>
        <v>317.70689593687484</v>
      </c>
      <c r="AW35" s="13">
        <f ca="1">'Summary Biennial'!AY42</f>
        <v>303.73368321696</v>
      </c>
      <c r="AX35" s="13">
        <f ca="1">'Summary Biennial'!AZ42</f>
        <v>289.12953015098782</v>
      </c>
      <c r="AY35" s="13">
        <f ca="1">'Summary Biennial'!BA42</f>
        <v>274.1382009125565</v>
      </c>
      <c r="AZ35" s="13">
        <f ca="1">'Summary Biennial'!BB42</f>
        <v>258.4853948130496</v>
      </c>
      <c r="BA35" s="13">
        <f ca="1">'Summary Biennial'!BC42</f>
        <v>242.41646849858131</v>
      </c>
      <c r="BB35" s="13">
        <f ca="1">'Summary Biennial'!BD42</f>
        <v>225.65389077989394</v>
      </c>
      <c r="BC35" s="13">
        <f ca="1">'Summary Biennial'!BE42</f>
        <v>208.44460927828047</v>
      </c>
      <c r="BD35" s="13">
        <f ca="1">'Summary Biennial'!BF42</f>
        <v>190.50777654961948</v>
      </c>
      <c r="BE35" s="13">
        <f ca="1">'Summary Biennial'!BG42</f>
        <v>172.09192859677711</v>
      </c>
      <c r="BF35" s="13">
        <f ca="1">'Summary Biennial'!BH42</f>
        <v>152.91281247538885</v>
      </c>
      <c r="BG35" s="13">
        <f ca="1">'Summary Biennial'!BI42</f>
        <v>133.22054880046574</v>
      </c>
      <c r="BH35" s="13">
        <f ca="1">'Summary Biennial'!BJ42</f>
        <v>112.72738623144994</v>
      </c>
      <c r="BI35" s="13">
        <f ca="1">'Summary Biennial'!BK42</f>
        <v>91.685024965891444</v>
      </c>
      <c r="BJ35" s="13">
        <f ca="1">'Summary Biennial'!BL42</f>
        <v>69.802118553536502</v>
      </c>
      <c r="BK35" s="13">
        <f ca="1">'Summary Biennial'!BM42</f>
        <v>47.33194039526186</v>
      </c>
      <c r="BL35" s="13">
        <f ca="1">'Summary Biennial'!BN42</f>
        <v>0</v>
      </c>
      <c r="BM35" s="13">
        <f ca="1">'Summary Biennial'!BO42</f>
        <v>0</v>
      </c>
      <c r="BN35" s="13">
        <f ca="1">'Summary Biennial'!BP42</f>
        <v>0</v>
      </c>
      <c r="BO35" s="13">
        <f ca="1">'Summary Biennial'!BQ42</f>
        <v>0</v>
      </c>
      <c r="BP35" s="13">
        <f ca="1">'Summary Biennial'!BR42</f>
        <v>0</v>
      </c>
    </row>
    <row r="36" spans="2:68">
      <c r="B36" s="49" t="str">
        <f ca="1">"Repayment from ratepayers ($" &amp; -ROUND(SUM(C36:BP36)/1000, 0) &amp; "b total)"</f>
        <v>Repayment from ratepayers ($32b total)</v>
      </c>
      <c r="C36" t="str">
        <f ca="1">IF(('Summary Biennial'!C39-'Summary Biennial'!C40)&gt;0,  "", 'Summary Biennial'!C39-'Summary Biennial'!C40)</f>
        <v/>
      </c>
      <c r="D36" s="49" t="str">
        <f ca="1">IF(('Summary Biennial'!E39-'Summary Biennial'!E40)&gt;0,  "", 'Summary Biennial'!E39-'Summary Biennial'!E40)</f>
        <v/>
      </c>
      <c r="E36" s="49" t="str">
        <f ca="1">IF(('Summary Biennial'!F39-'Summary Biennial'!F40)&gt;0,  "", 'Summary Biennial'!F39-'Summary Biennial'!F40)</f>
        <v/>
      </c>
      <c r="F36" s="49" t="str">
        <f ca="1">IF(('Summary Biennial'!G39-'Summary Biennial'!G40)&gt;0,  "", 'Summary Biennial'!G39-'Summary Biennial'!G40)</f>
        <v/>
      </c>
      <c r="G36" s="49" t="str">
        <f ca="1">IF(('Summary Biennial'!H39-'Summary Biennial'!H40)&gt;0,  "", 'Summary Biennial'!H39-'Summary Biennial'!H40)</f>
        <v/>
      </c>
      <c r="H36" s="49" t="str">
        <f ca="1">IF(('Summary Biennial'!I39-'Summary Biennial'!I40)&gt;0,  "", 'Summary Biennial'!I39-'Summary Biennial'!I40)</f>
        <v/>
      </c>
      <c r="I36" s="49" t="str">
        <f ca="1">IF(('Summary Biennial'!J39-'Summary Biennial'!J40)&gt;0,  "", 'Summary Biennial'!J39-'Summary Biennial'!J40)</f>
        <v/>
      </c>
      <c r="J36" s="49" t="str">
        <f ca="1">IF(('Summary Biennial'!K39-'Summary Biennial'!K40)&gt;0,  "", 'Summary Biennial'!K39-'Summary Biennial'!K40)</f>
        <v/>
      </c>
      <c r="K36" s="49" t="str">
        <f ca="1">IF(('Summary Biennial'!L39-'Summary Biennial'!L40)&gt;0,  "", 'Summary Biennial'!L39-'Summary Biennial'!L40)</f>
        <v/>
      </c>
      <c r="L36" s="49" t="str">
        <f ca="1">IF(('Summary Biennial'!N39-'Summary Biennial'!N40)&gt;0,  "", 'Summary Biennial'!N39-'Summary Biennial'!N40)</f>
        <v/>
      </c>
      <c r="M36" s="49" t="str">
        <f ca="1">IF(('Summary Biennial'!O39-'Summary Biennial'!O40)&gt;0,  "", 'Summary Biennial'!O39-'Summary Biennial'!O40)</f>
        <v/>
      </c>
      <c r="N36" s="49" t="str">
        <f ca="1">IF(('Summary Biennial'!P39-'Summary Biennial'!P40)&gt;0,  "", 'Summary Biennial'!P39-'Summary Biennial'!P40)</f>
        <v/>
      </c>
      <c r="O36" s="49" t="str">
        <f ca="1">IF(('Summary Biennial'!Q39-'Summary Biennial'!Q40)&gt;0,  "", 'Summary Biennial'!Q39-'Summary Biennial'!Q40)</f>
        <v/>
      </c>
      <c r="P36" s="49" t="str">
        <f ca="1">IF(('Summary Biennial'!R39-'Summary Biennial'!R40)&gt;0,  "", 'Summary Biennial'!R39-'Summary Biennial'!R40)</f>
        <v/>
      </c>
      <c r="Q36" s="49" t="str">
        <f ca="1">IF(('Summary Biennial'!S39-'Summary Biennial'!S40)&gt;0,  "", 'Summary Biennial'!S39-'Summary Biennial'!S40)</f>
        <v/>
      </c>
      <c r="R36" s="49" t="str">
        <f ca="1">IF(('Summary Biennial'!T39-'Summary Biennial'!T40)&gt;0,  "", 'Summary Biennial'!T39-'Summary Biennial'!T40)</f>
        <v/>
      </c>
      <c r="S36" s="49" t="str">
        <f ca="1">IF(('Summary Biennial'!U39-'Summary Biennial'!U40)&gt;0,  "", 'Summary Biennial'!U39-'Summary Biennial'!U40)</f>
        <v/>
      </c>
      <c r="T36" s="49" t="str">
        <f ca="1">IF(('Summary Biennial'!V39-'Summary Biennial'!V40)&gt;0,  "", 'Summary Biennial'!V39-'Summary Biennial'!V40)</f>
        <v/>
      </c>
      <c r="U36" s="13">
        <f ca="1">IF(('Summary Biennial'!W39-'Summary Biennial'!W40)&gt;0,  "", 'Summary Biennial'!W39-'Summary Biennial'!W40)</f>
        <v>-9.5183143893391389</v>
      </c>
      <c r="V36" s="13">
        <f ca="1">IF(('Summary Biennial'!X39-'Summary Biennial'!X40)&gt;0,  "", 'Summary Biennial'!X39-'Summary Biennial'!X40)</f>
        <v>-42.988635098668965</v>
      </c>
      <c r="W36" s="13">
        <f ca="1">IF(('Summary Biennial'!Y39-'Summary Biennial'!Y40)&gt;0,  "", 'Summary Biennial'!Y39-'Summary Biennial'!Y40)</f>
        <v>-60.207956545641537</v>
      </c>
      <c r="X36" s="13">
        <f ca="1">IF(('Summary Biennial'!Z39-'Summary Biennial'!Z40)&gt;0,  "", 'Summary Biennial'!Z39-'Summary Biennial'!Z40)</f>
        <v>-130.06690259529023</v>
      </c>
      <c r="Y36" s="13">
        <f ca="1">IF(('Summary Biennial'!AA39-'Summary Biennial'!AA40)&gt;0,  "", 'Summary Biennial'!AA39-'Summary Biennial'!AA40)</f>
        <v>-166.60589320110103</v>
      </c>
      <c r="Z36" s="13">
        <f ca="1">IF(('Summary Biennial'!AB39-'Summary Biennial'!AB40)&gt;0,  "", 'Summary Biennial'!AB39-'Summary Biennial'!AB40)</f>
        <v>-295.98070050907518</v>
      </c>
      <c r="AA36" s="13">
        <f ca="1">IF(('Summary Biennial'!AC39-'Summary Biennial'!AC40)&gt;0,  "", 'Summary Biennial'!AC39-'Summary Biennial'!AC40)</f>
        <v>-364.21629429206541</v>
      </c>
      <c r="AB36" s="13">
        <f ca="1">IF(('Summary Biennial'!AD39-'Summary Biennial'!AD40)&gt;0,  "", 'Summary Biennial'!AD39-'Summary Biennial'!AD40)</f>
        <v>-558.00928353535437</v>
      </c>
      <c r="AC36" s="13">
        <f ca="1">IF(('Summary Biennial'!AE39-'Summary Biennial'!AE40)&gt;0,  "", 'Summary Biennial'!AE39-'Summary Biennial'!AE40)</f>
        <v>-661.79881321235735</v>
      </c>
      <c r="AD36" s="13">
        <f ca="1">IF(('Summary Biennial'!AF39-'Summary Biennial'!AF40)&gt;0,  "", 'Summary Biennial'!AF39-'Summary Biennial'!AF40)</f>
        <v>-647.64372710891439</v>
      </c>
      <c r="AE36" s="13">
        <f ca="1">IF(('Summary Biennial'!AG39-'Summary Biennial'!AG40)&gt;0,  "", 'Summary Biennial'!AG39-'Summary Biennial'!AG40)</f>
        <v>-648.51271422045329</v>
      </c>
      <c r="AF36" s="13">
        <f ca="1">IF(('Summary Biennial'!AH39-'Summary Biennial'!AH40)&gt;0,  "", 'Summary Biennial'!AH39-'Summary Biennial'!AH40)</f>
        <v>-724.74635748222045</v>
      </c>
      <c r="AG36" s="13">
        <f ca="1">IF(('Summary Biennial'!AI39-'Summary Biennial'!AI40)&gt;0,  "", 'Summary Biennial'!AI39-'Summary Biennial'!AI40)</f>
        <v>-771.86059187095225</v>
      </c>
      <c r="AH36" s="13">
        <f ca="1">IF(('Summary Biennial'!AJ39-'Summary Biennial'!AJ40)&gt;0,  "", 'Summary Biennial'!AJ39-'Summary Biennial'!AJ40)</f>
        <v>-798.8407963445452</v>
      </c>
      <c r="AI36" s="13">
        <f ca="1">IF(('Summary Biennial'!AK39-'Summary Biennial'!AK40)&gt;0,  "", 'Summary Biennial'!AK39-'Summary Biennial'!AK40)</f>
        <v>-809.95524704502805</v>
      </c>
      <c r="AJ36" s="13">
        <f ca="1">IF(('Summary Biennial'!AL39-'Summary Biennial'!AL40)&gt;0,  "", 'Summary Biennial'!AL39-'Summary Biennial'!AL40)</f>
        <v>-807.36023850246738</v>
      </c>
      <c r="AK36" s="13">
        <f ca="1">IF(('Summary Biennial'!AM39-'Summary Biennial'!AM40)&gt;0,  "", 'Summary Biennial'!AM39-'Summary Biennial'!AM40)</f>
        <v>-815.95194377576036</v>
      </c>
      <c r="AL36" s="13">
        <f ca="1">IF(('Summary Biennial'!AN39-'Summary Biennial'!AN40)&gt;0,  "", 'Summary Biennial'!AN39-'Summary Biennial'!AN40)</f>
        <v>-816.21877567842103</v>
      </c>
      <c r="AM36" s="13">
        <f ca="1">IF(('Summary Biennial'!AO39-'Summary Biennial'!AO40)&gt;0,  "", 'Summary Biennial'!AO39-'Summary Biennial'!AO40)</f>
        <v>-826.35696604403211</v>
      </c>
      <c r="AN36" s="13">
        <f ca="1">IF(('Summary Biennial'!AP39-'Summary Biennial'!AP40)&gt;0,  "", 'Summary Biennial'!AP39-'Summary Biennial'!AP40)</f>
        <v>-826.64618621642785</v>
      </c>
      <c r="AO36" s="13">
        <f ca="1">IF(('Summary Biennial'!AQ39-'Summary Biennial'!AQ40)&gt;0,  "", 'Summary Biennial'!AQ39-'Summary Biennial'!AQ40)</f>
        <v>-836.93652776076397</v>
      </c>
      <c r="AP36" s="13">
        <f ca="1">IF(('Summary Biennial'!AR39-'Summary Biennial'!AR40)&gt;0,  "", 'Summary Biennial'!AR39-'Summary Biennial'!AR40)</f>
        <v>-837.30577994964892</v>
      </c>
      <c r="AQ36" s="13">
        <f ca="1">IF(('Summary Biennial'!AS39-'Summary Biennial'!AS40)&gt;0,  "", 'Summary Biennial'!AS39-'Summary Biennial'!AS40)</f>
        <v>-847.76700848164137</v>
      </c>
      <c r="AR36" s="13">
        <f ca="1">IF(('Summary Biennial'!AT39-'Summary Biennial'!AT40)&gt;0,  "", 'Summary Biennial'!AT39-'Summary Biennial'!AT40)</f>
        <v>-848.21947616593752</v>
      </c>
      <c r="AS36" s="13">
        <f ca="1">IF(('Summary Biennial'!AU39-'Summary Biennial'!AU40)&gt;0,  "", 'Summary Biennial'!AU39-'Summary Biennial'!AU40)</f>
        <v>-858.85630381645183</v>
      </c>
      <c r="AT36" s="13">
        <f ca="1">IF(('Summary Biennial'!AV39-'Summary Biennial'!AV40)&gt;0,  "", 'Summary Biennial'!AV39-'Summary Biennial'!AV40)</f>
        <v>-859.3952823324164</v>
      </c>
      <c r="AU36" s="13">
        <f ca="1">IF(('Summary Biennial'!AW39-'Summary Biennial'!AW40)&gt;0,  "", 'Summary Biennial'!AW39-'Summary Biennial'!AW40)</f>
        <v>-870.21257549941265</v>
      </c>
      <c r="AV36" s="13">
        <f ca="1">IF(('Summary Biennial'!AX39-'Summary Biennial'!AX40)&gt;0,  "", 'Summary Biennial'!AX39-'Summary Biennial'!AX40)</f>
        <v>-870.84147589086569</v>
      </c>
      <c r="AW36" s="13">
        <f ca="1">IF(('Summary Biennial'!AY39-'Summary Biennial'!AY40)&gt;0,  "", 'Summary Biennial'!AY39-'Summary Biennial'!AY40)</f>
        <v>-881.84426048008072</v>
      </c>
      <c r="AX36" s="13">
        <f ca="1">IF(('Summary Biennial'!AZ39-'Summary Biennial'!AZ40)&gt;0,  "", 'Summary Biennial'!AZ39-'Summary Biennial'!AZ40)</f>
        <v>-882.56661348068678</v>
      </c>
      <c r="AY36" s="13">
        <f ca="1">IF(('Summary Biennial'!BA39-'Summary Biennial'!BA40)&gt;0,  "", 'Summary Biennial'!BA39-'Summary Biennial'!BA40)</f>
        <v>-893.76008032561094</v>
      </c>
      <c r="AZ36" s="13">
        <f ca="1">IF(('Summary Biennial'!BB39-'Summary Biennial'!BB40)&gt;0,  "", 'Summary Biennial'!BB39-'Summary Biennial'!BB40)</f>
        <v>-894.57954047772819</v>
      </c>
      <c r="BA36" s="13">
        <f ca="1">IF(('Summary Biennial'!BC39-'Summary Biennial'!BC40)&gt;0,  "", 'Summary Biennial'!BC39-'Summary Biennial'!BC40)</f>
        <v>-905.9690509449747</v>
      </c>
      <c r="BB36" s="13">
        <f ca="1">IF(('Summary Biennial'!BD39-'Summary Biennial'!BD40)&gt;0,  "", 'Summary Biennial'!BD39-'Summary Biennial'!BD40)</f>
        <v>-906.88940085971194</v>
      </c>
      <c r="BC36" s="13">
        <f ca="1">IF(('Summary Biennial'!BE39-'Summary Biennial'!BE40)&gt;0,  "", 'Summary Biennial'!BE39-'Summary Biennial'!BE40)</f>
        <v>-918.48049264622364</v>
      </c>
      <c r="BD36" s="13">
        <f ca="1">IF(('Summary Biennial'!BF39-'Summary Biennial'!BF40)&gt;0,  "", 'Summary Biennial'!BF39-'Summary Biennial'!BF40)</f>
        <v>-919.50564740963864</v>
      </c>
      <c r="BE36" s="13">
        <f ca="1">IF(('Summary Biennial'!BG39-'Summary Biennial'!BG40)&gt;0,  "", 'Summary Biennial'!BG39-'Summary Biennial'!BG40)</f>
        <v>-931.30404053817472</v>
      </c>
      <c r="BF36" s="13">
        <f ca="1">IF(('Summary Biennial'!BH39-'Summary Biennial'!BH40)&gt;0,  "", 'Summary Biennial'!BH39-'Summary Biennial'!BH40)</f>
        <v>-932.438052268506</v>
      </c>
      <c r="BG36" s="13">
        <f ca="1">IF(('Summary Biennial'!BI39-'Summary Biennial'!BI40)&gt;0,  "", 'Summary Biennial'!BI39-'Summary Biennial'!BI40)</f>
        <v>-944.44965528833404</v>
      </c>
      <c r="BH36" s="13">
        <f ca="1">IF(('Summary Biennial'!BJ39-'Summary Biennial'!BJ40)&gt;0,  "", 'Summary Biennial'!BJ39-'Summary Biennial'!BJ40)</f>
        <v>-945.69671784954016</v>
      </c>
      <c r="BI36" s="13">
        <f ca="1">IF(('Summary Biennial'!BK39-'Summary Biennial'!BK40)&gt;0,  "", 'Summary Biennial'!BK39-'Summary Biennial'!BK40)</f>
        <v>-957.92763424925181</v>
      </c>
      <c r="BJ36" s="13">
        <f ca="1">IF(('Summary Biennial'!BL39-'Summary Biennial'!BL40)&gt;0,  "", 'Summary Biennial'!BL39-'Summary Biennial'!BL40)</f>
        <v>-959.29208812614343</v>
      </c>
      <c r="BK36" s="13">
        <f ca="1">IF(('Summary Biennial'!BM39-'Summary Biennial'!BM40)&gt;0,  "", 'Summary Biennial'!BM39-'Summary Biennial'!BM40)</f>
        <v>-971.74862296594779</v>
      </c>
      <c r="BL36" s="13">
        <f ca="1">IF(('Summary Biennial'!BN39-'Summary Biennial'!BN40)&gt;0,  "", 'Summary Biennial'!BN39-'Summary Biennial'!BN40)</f>
        <v>-973.23496030649028</v>
      </c>
      <c r="BM36" s="13">
        <f ca="1">IF(('Summary Biennial'!BO39-'Summary Biennial'!BO40)&gt;0,  "", 'Summary Biennial'!BO39-'Summary Biennial'!BO40)</f>
        <v>0</v>
      </c>
      <c r="BN36" s="13">
        <f ca="1">IF(('Summary Biennial'!BP39-'Summary Biennial'!BP40)&gt;0,  "", 'Summary Biennial'!BP39-'Summary Biennial'!BP40)</f>
        <v>0</v>
      </c>
      <c r="BO36" s="13">
        <f ca="1">IF(('Summary Biennial'!BQ39-'Summary Biennial'!BQ40)&gt;0,  "", 'Summary Biennial'!BQ39-'Summary Biennial'!BQ40)</f>
        <v>0</v>
      </c>
      <c r="BP36" s="13">
        <f ca="1">IF(('Summary Biennial'!BR39-'Summary Biennial'!BR40)&gt;0,  "", 'Summary Biennial'!BR39-'Summary Biennial'!BR40)</f>
        <v>0</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T64"/>
  <sheetViews>
    <sheetView zoomScale="85" zoomScaleNormal="85" workbookViewId="0">
      <pane xSplit="2" ySplit="9" topLeftCell="BA10" activePane="bottomRight" state="frozen"/>
      <selection pane="topRight" activeCell="C1" sqref="C1"/>
      <selection pane="bottomLeft" activeCell="A10" sqref="A10"/>
      <selection pane="bottomRight" activeCell="BV17" sqref="BV17"/>
    </sheetView>
  </sheetViews>
  <sheetFormatPr defaultRowHeight="15"/>
  <cols>
    <col min="2" max="2" width="47.140625" bestFit="1" customWidth="1"/>
    <col min="3" max="3" width="11.140625" bestFit="1" customWidth="1"/>
    <col min="4" max="4" width="11" style="49" customWidth="1"/>
    <col min="5" max="5" width="11" bestFit="1" customWidth="1"/>
    <col min="6" max="6" width="11.42578125" bestFit="1" customWidth="1"/>
    <col min="7" max="7" width="11.140625" bestFit="1" customWidth="1"/>
    <col min="8" max="8" width="11.42578125" bestFit="1" customWidth="1"/>
    <col min="9" max="9" width="11.140625" bestFit="1" customWidth="1"/>
    <col min="10" max="10" width="12" bestFit="1" customWidth="1"/>
    <col min="11" max="11" width="11.7109375" bestFit="1" customWidth="1"/>
    <col min="12" max="12" width="11.42578125" bestFit="1" customWidth="1"/>
    <col min="13" max="13" width="11.28515625" style="49" customWidth="1"/>
    <col min="14" max="14" width="11.42578125" bestFit="1" customWidth="1"/>
    <col min="15" max="15" width="12" bestFit="1" customWidth="1"/>
    <col min="16" max="16" width="11.7109375" bestFit="1" customWidth="1"/>
    <col min="17" max="17" width="12" bestFit="1" customWidth="1"/>
    <col min="18" max="18" width="11.7109375" bestFit="1" customWidth="1"/>
    <col min="19" max="19" width="12" bestFit="1" customWidth="1"/>
    <col min="20" max="21" width="11.7109375" bestFit="1" customWidth="1"/>
    <col min="22" max="22" width="11.42578125" bestFit="1" customWidth="1"/>
    <col min="23" max="23" width="12" bestFit="1" customWidth="1"/>
    <col min="24" max="25" width="11.7109375" bestFit="1" customWidth="1"/>
    <col min="26" max="26" width="11.42578125" bestFit="1" customWidth="1"/>
    <col min="27" max="27" width="12" bestFit="1" customWidth="1"/>
    <col min="28" max="28" width="11.7109375" bestFit="1" customWidth="1"/>
    <col min="29" max="29" width="12" bestFit="1" customWidth="1"/>
    <col min="30" max="30" width="11.7109375" bestFit="1" customWidth="1"/>
    <col min="31" max="31" width="12" bestFit="1" customWidth="1"/>
    <col min="32" max="32" width="11.7109375" bestFit="1" customWidth="1"/>
    <col min="33" max="34" width="11.42578125" bestFit="1" customWidth="1"/>
    <col min="35" max="35" width="12" bestFit="1" customWidth="1"/>
    <col min="36" max="36" width="11.7109375" bestFit="1" customWidth="1"/>
    <col min="37" max="37" width="12" bestFit="1" customWidth="1"/>
    <col min="38" max="38" width="11.7109375" bestFit="1" customWidth="1"/>
    <col min="39" max="39" width="12" bestFit="1" customWidth="1"/>
    <col min="40" max="41" width="11.7109375" bestFit="1" customWidth="1"/>
    <col min="42" max="42" width="11.42578125" bestFit="1" customWidth="1"/>
    <col min="43" max="43" width="12" bestFit="1" customWidth="1"/>
    <col min="44" max="45" width="11.7109375" bestFit="1" customWidth="1"/>
    <col min="46" max="46" width="11.42578125" bestFit="1" customWidth="1"/>
    <col min="47" max="47" width="12" bestFit="1" customWidth="1"/>
    <col min="48" max="48" width="11.7109375" bestFit="1" customWidth="1"/>
    <col min="49" max="49" width="12" bestFit="1" customWidth="1"/>
    <col min="50" max="50" width="11.7109375" bestFit="1" customWidth="1"/>
    <col min="51" max="51" width="12" bestFit="1" customWidth="1"/>
    <col min="52" max="52" width="11.7109375" bestFit="1" customWidth="1"/>
    <col min="53" max="54" width="11.42578125" bestFit="1" customWidth="1"/>
    <col min="55" max="55" width="12" bestFit="1" customWidth="1"/>
    <col min="56" max="56" width="11.7109375" bestFit="1" customWidth="1"/>
    <col min="57" max="57" width="12" bestFit="1" customWidth="1"/>
    <col min="58" max="58" width="11.7109375" bestFit="1" customWidth="1"/>
    <col min="59" max="59" width="12" bestFit="1" customWidth="1"/>
    <col min="60" max="61" width="11.7109375" bestFit="1" customWidth="1"/>
    <col min="62" max="62" width="11.42578125" bestFit="1" customWidth="1"/>
    <col min="63" max="63" width="12" bestFit="1" customWidth="1"/>
    <col min="64" max="65" width="11.7109375" bestFit="1" customWidth="1"/>
    <col min="66" max="66" width="11.42578125" bestFit="1" customWidth="1"/>
    <col min="67" max="67" width="12.42578125" customWidth="1"/>
    <col min="68" max="68" width="11.7109375" bestFit="1" customWidth="1"/>
    <col min="69" max="69" width="12" bestFit="1" customWidth="1"/>
    <col min="70" max="71" width="11.7109375" bestFit="1" customWidth="1"/>
    <col min="72" max="72" width="11.42578125" bestFit="1" customWidth="1"/>
  </cols>
  <sheetData>
    <row r="2" spans="2:72">
      <c r="B2" s="49" t="s">
        <v>26</v>
      </c>
      <c r="C2" s="33">
        <f>'Summary Biennial'!C8</f>
        <v>0.05</v>
      </c>
      <c r="D2" s="33"/>
    </row>
    <row r="3" spans="2:72" s="49" customFormat="1">
      <c r="B3" s="49" t="s">
        <v>168</v>
      </c>
      <c r="C3" s="13">
        <v>6</v>
      </c>
      <c r="D3" s="13"/>
    </row>
    <row r="4" spans="2:72" s="49" customFormat="1">
      <c r="B4" s="49" t="s">
        <v>169</v>
      </c>
      <c r="C4" s="13">
        <v>12</v>
      </c>
      <c r="D4" s="13"/>
    </row>
    <row r="5" spans="2:72" s="49" customFormat="1">
      <c r="B5" s="49" t="s">
        <v>170</v>
      </c>
      <c r="C5" s="42">
        <f>(1+C2/C4)^C3 - 1</f>
        <v>2.5261867954589068E-2</v>
      </c>
      <c r="D5" s="42"/>
      <c r="E5" s="42"/>
    </row>
    <row r="6" spans="2:72">
      <c r="C6" t="str">
        <f t="shared" ref="C6:AJ6" si="0">C7 &amp; "-" &amp; C9</f>
        <v>2017-May</v>
      </c>
      <c r="D6" s="49" t="str">
        <f t="shared" si="0"/>
        <v>2017-Jul</v>
      </c>
      <c r="E6" s="49" t="str">
        <f t="shared" si="0"/>
        <v>2017-Nov</v>
      </c>
      <c r="F6" s="49" t="str">
        <f t="shared" si="0"/>
        <v>2018-May</v>
      </c>
      <c r="G6" s="49" t="str">
        <f t="shared" si="0"/>
        <v>2018-Nov</v>
      </c>
      <c r="H6" s="49" t="str">
        <f t="shared" si="0"/>
        <v>2019-May</v>
      </c>
      <c r="I6" s="49" t="str">
        <f t="shared" si="0"/>
        <v>2019-Nov</v>
      </c>
      <c r="J6" s="49" t="str">
        <f t="shared" si="0"/>
        <v>2020-May</v>
      </c>
      <c r="K6" s="49" t="str">
        <f t="shared" si="0"/>
        <v>2020-Nov</v>
      </c>
      <c r="L6" s="49" t="str">
        <f t="shared" si="0"/>
        <v>2021-May</v>
      </c>
      <c r="M6" s="49" t="str">
        <f t="shared" si="0"/>
        <v>2021-Jul</v>
      </c>
      <c r="N6" s="49" t="str">
        <f t="shared" si="0"/>
        <v>2021-Nov</v>
      </c>
      <c r="O6" s="49" t="str">
        <f t="shared" si="0"/>
        <v>2022-May</v>
      </c>
      <c r="P6" s="49" t="str">
        <f t="shared" si="0"/>
        <v>2022-Nov</v>
      </c>
      <c r="Q6" s="49" t="str">
        <f t="shared" si="0"/>
        <v>2023-May</v>
      </c>
      <c r="R6" s="49" t="str">
        <f t="shared" si="0"/>
        <v>2023-Nov</v>
      </c>
      <c r="S6" s="49" t="str">
        <f t="shared" si="0"/>
        <v>2024-May</v>
      </c>
      <c r="T6" s="49" t="str">
        <f t="shared" si="0"/>
        <v>2024-Nov</v>
      </c>
      <c r="U6" s="49" t="str">
        <f t="shared" si="0"/>
        <v>2025-May</v>
      </c>
      <c r="V6" s="49" t="str">
        <f t="shared" si="0"/>
        <v>2025-Nov</v>
      </c>
      <c r="W6" s="49" t="str">
        <f t="shared" si="0"/>
        <v>2026-May</v>
      </c>
      <c r="X6" s="49" t="str">
        <f t="shared" si="0"/>
        <v>2026-Nov</v>
      </c>
      <c r="Y6" s="49" t="str">
        <f t="shared" si="0"/>
        <v>2027-May</v>
      </c>
      <c r="Z6" s="49" t="str">
        <f t="shared" si="0"/>
        <v>2027-Nov</v>
      </c>
      <c r="AA6" s="49" t="str">
        <f t="shared" si="0"/>
        <v>2028-May</v>
      </c>
      <c r="AB6" s="49" t="str">
        <f t="shared" si="0"/>
        <v>2028-Nov</v>
      </c>
      <c r="AC6" s="49" t="str">
        <f t="shared" si="0"/>
        <v>2029-May</v>
      </c>
      <c r="AD6" s="49" t="str">
        <f t="shared" si="0"/>
        <v>2029-Nov</v>
      </c>
      <c r="AE6" s="49" t="str">
        <f t="shared" si="0"/>
        <v>2030-May</v>
      </c>
      <c r="AF6" s="49" t="str">
        <f t="shared" si="0"/>
        <v>2030-Nov</v>
      </c>
      <c r="AG6" s="49" t="str">
        <f t="shared" si="0"/>
        <v>2031-May</v>
      </c>
      <c r="AH6" s="49" t="str">
        <f t="shared" si="0"/>
        <v>2031-Nov</v>
      </c>
      <c r="AI6" s="49" t="str">
        <f t="shared" si="0"/>
        <v>2032-May</v>
      </c>
      <c r="AJ6" s="49" t="str">
        <f t="shared" si="0"/>
        <v>2032-Nov</v>
      </c>
      <c r="AK6" s="49" t="str">
        <f t="shared" ref="AK6:BP6" si="1">AK7 &amp; "-" &amp; AK9</f>
        <v>2033-May</v>
      </c>
      <c r="AL6" s="49" t="str">
        <f t="shared" si="1"/>
        <v>2033-Nov</v>
      </c>
      <c r="AM6" s="49" t="str">
        <f t="shared" si="1"/>
        <v>2034-May</v>
      </c>
      <c r="AN6" s="49" t="str">
        <f t="shared" si="1"/>
        <v>2034-Nov</v>
      </c>
      <c r="AO6" s="49" t="str">
        <f t="shared" si="1"/>
        <v>2035-May</v>
      </c>
      <c r="AP6" s="49" t="str">
        <f t="shared" si="1"/>
        <v>2035-Nov</v>
      </c>
      <c r="AQ6" s="49" t="str">
        <f t="shared" si="1"/>
        <v>2036-May</v>
      </c>
      <c r="AR6" s="49" t="str">
        <f t="shared" si="1"/>
        <v>2036-Nov</v>
      </c>
      <c r="AS6" s="49" t="str">
        <f t="shared" si="1"/>
        <v>2037-May</v>
      </c>
      <c r="AT6" s="49" t="str">
        <f t="shared" si="1"/>
        <v>2037-Nov</v>
      </c>
      <c r="AU6" s="49" t="str">
        <f t="shared" si="1"/>
        <v>2038-May</v>
      </c>
      <c r="AV6" s="49" t="str">
        <f t="shared" si="1"/>
        <v>2038-Nov</v>
      </c>
      <c r="AW6" s="49" t="str">
        <f t="shared" si="1"/>
        <v>2039-May</v>
      </c>
      <c r="AX6" s="49" t="str">
        <f t="shared" si="1"/>
        <v>2039-Nov</v>
      </c>
      <c r="AY6" s="49" t="str">
        <f t="shared" si="1"/>
        <v>2040-May</v>
      </c>
      <c r="AZ6" s="49" t="str">
        <f t="shared" si="1"/>
        <v>2040-Nov</v>
      </c>
      <c r="BA6" s="49" t="str">
        <f t="shared" si="1"/>
        <v>2041-May</v>
      </c>
      <c r="BB6" s="49" t="str">
        <f t="shared" si="1"/>
        <v>2041-Nov</v>
      </c>
      <c r="BC6" s="49" t="str">
        <f t="shared" si="1"/>
        <v>2042-May</v>
      </c>
      <c r="BD6" s="49" t="str">
        <f t="shared" si="1"/>
        <v>2042-Nov</v>
      </c>
      <c r="BE6" s="49" t="str">
        <f t="shared" si="1"/>
        <v>2043-May</v>
      </c>
      <c r="BF6" s="49" t="str">
        <f t="shared" si="1"/>
        <v>2043-Nov</v>
      </c>
      <c r="BG6" s="49" t="str">
        <f t="shared" si="1"/>
        <v>2044-May</v>
      </c>
      <c r="BH6" s="49" t="str">
        <f t="shared" si="1"/>
        <v>2044-Nov</v>
      </c>
      <c r="BI6" s="49" t="str">
        <f t="shared" si="1"/>
        <v>2045-May</v>
      </c>
      <c r="BJ6" s="49" t="str">
        <f t="shared" si="1"/>
        <v>2045-Nov</v>
      </c>
      <c r="BK6" s="49" t="str">
        <f t="shared" si="1"/>
        <v>2046-May</v>
      </c>
      <c r="BL6" s="49" t="str">
        <f t="shared" si="1"/>
        <v>2046-Nov</v>
      </c>
      <c r="BM6" s="49" t="str">
        <f t="shared" si="1"/>
        <v>2047-May</v>
      </c>
      <c r="BN6" s="49" t="str">
        <f t="shared" si="1"/>
        <v>2047-Nov</v>
      </c>
      <c r="BO6" s="49" t="str">
        <f t="shared" si="1"/>
        <v>2048-May</v>
      </c>
      <c r="BP6" s="49" t="str">
        <f t="shared" si="1"/>
        <v>2048-Nov</v>
      </c>
      <c r="BQ6" s="49" t="str">
        <f t="shared" ref="BQ6:BT6" si="2">BQ7 &amp; "-" &amp; BQ9</f>
        <v>2049-May</v>
      </c>
      <c r="BR6" s="49" t="str">
        <f t="shared" si="2"/>
        <v>2049-Nov</v>
      </c>
      <c r="BS6" s="49" t="str">
        <f t="shared" si="2"/>
        <v>2050-May</v>
      </c>
      <c r="BT6" s="49" t="str">
        <f t="shared" si="2"/>
        <v>2050-Nov</v>
      </c>
    </row>
    <row r="7" spans="2:72">
      <c r="C7" s="49">
        <v>2017</v>
      </c>
      <c r="D7" s="49">
        <v>2017</v>
      </c>
      <c r="E7" s="49">
        <v>2017</v>
      </c>
      <c r="F7" s="49">
        <v>2018</v>
      </c>
      <c r="G7" s="49">
        <v>2018</v>
      </c>
      <c r="H7" s="49">
        <f>F7+1</f>
        <v>2019</v>
      </c>
      <c r="I7" s="49">
        <f t="shared" ref="I7:BE7" si="3">G7+1</f>
        <v>2019</v>
      </c>
      <c r="J7" s="49">
        <f t="shared" si="3"/>
        <v>2020</v>
      </c>
      <c r="K7" s="49">
        <f t="shared" si="3"/>
        <v>2020</v>
      </c>
      <c r="L7" s="49">
        <f t="shared" si="3"/>
        <v>2021</v>
      </c>
      <c r="M7" s="49">
        <v>2021</v>
      </c>
      <c r="N7" s="49">
        <f>K7+1</f>
        <v>2021</v>
      </c>
      <c r="O7" s="49">
        <f>L7+1</f>
        <v>2022</v>
      </c>
      <c r="P7" s="49">
        <f t="shared" si="3"/>
        <v>2022</v>
      </c>
      <c r="Q7" s="49">
        <f t="shared" si="3"/>
        <v>2023</v>
      </c>
      <c r="R7" s="49">
        <f t="shared" si="3"/>
        <v>2023</v>
      </c>
      <c r="S7" s="49">
        <f t="shared" si="3"/>
        <v>2024</v>
      </c>
      <c r="T7" s="49">
        <f t="shared" si="3"/>
        <v>2024</v>
      </c>
      <c r="U7" s="49">
        <f t="shared" si="3"/>
        <v>2025</v>
      </c>
      <c r="V7" s="49">
        <f t="shared" si="3"/>
        <v>2025</v>
      </c>
      <c r="W7" s="49">
        <f t="shared" si="3"/>
        <v>2026</v>
      </c>
      <c r="X7" s="49">
        <f t="shared" si="3"/>
        <v>2026</v>
      </c>
      <c r="Y7" s="49">
        <f t="shared" si="3"/>
        <v>2027</v>
      </c>
      <c r="Z7" s="49">
        <f t="shared" si="3"/>
        <v>2027</v>
      </c>
      <c r="AA7" s="49">
        <f t="shared" si="3"/>
        <v>2028</v>
      </c>
      <c r="AB7" s="49">
        <f t="shared" si="3"/>
        <v>2028</v>
      </c>
      <c r="AC7" s="49">
        <f t="shared" si="3"/>
        <v>2029</v>
      </c>
      <c r="AD7" s="49">
        <f t="shared" si="3"/>
        <v>2029</v>
      </c>
      <c r="AE7" s="49">
        <f t="shared" si="3"/>
        <v>2030</v>
      </c>
      <c r="AF7" s="49">
        <f t="shared" si="3"/>
        <v>2030</v>
      </c>
      <c r="AG7" s="49">
        <f t="shared" si="3"/>
        <v>2031</v>
      </c>
      <c r="AH7" s="49">
        <f t="shared" si="3"/>
        <v>2031</v>
      </c>
      <c r="AI7" s="49">
        <f t="shared" si="3"/>
        <v>2032</v>
      </c>
      <c r="AJ7" s="49">
        <f t="shared" si="3"/>
        <v>2032</v>
      </c>
      <c r="AK7" s="49">
        <f t="shared" si="3"/>
        <v>2033</v>
      </c>
      <c r="AL7" s="49">
        <f t="shared" si="3"/>
        <v>2033</v>
      </c>
      <c r="AM7" s="49">
        <f t="shared" si="3"/>
        <v>2034</v>
      </c>
      <c r="AN7" s="49">
        <f t="shared" si="3"/>
        <v>2034</v>
      </c>
      <c r="AO7" s="49">
        <f t="shared" si="3"/>
        <v>2035</v>
      </c>
      <c r="AP7" s="49">
        <f t="shared" si="3"/>
        <v>2035</v>
      </c>
      <c r="AQ7" s="49">
        <f t="shared" si="3"/>
        <v>2036</v>
      </c>
      <c r="AR7" s="49">
        <f t="shared" si="3"/>
        <v>2036</v>
      </c>
      <c r="AS7" s="49">
        <f t="shared" si="3"/>
        <v>2037</v>
      </c>
      <c r="AT7" s="49">
        <f t="shared" si="3"/>
        <v>2037</v>
      </c>
      <c r="AU7" s="49">
        <f t="shared" si="3"/>
        <v>2038</v>
      </c>
      <c r="AV7" s="49">
        <f t="shared" si="3"/>
        <v>2038</v>
      </c>
      <c r="AW7" s="49">
        <f t="shared" si="3"/>
        <v>2039</v>
      </c>
      <c r="AX7" s="49">
        <f t="shared" si="3"/>
        <v>2039</v>
      </c>
      <c r="AY7" s="49">
        <f t="shared" si="3"/>
        <v>2040</v>
      </c>
      <c r="AZ7" s="49">
        <f t="shared" si="3"/>
        <v>2040</v>
      </c>
      <c r="BA7" s="49">
        <f t="shared" si="3"/>
        <v>2041</v>
      </c>
      <c r="BB7" s="49">
        <f t="shared" si="3"/>
        <v>2041</v>
      </c>
      <c r="BC7" s="49">
        <f t="shared" si="3"/>
        <v>2042</v>
      </c>
      <c r="BD7" s="49">
        <f t="shared" si="3"/>
        <v>2042</v>
      </c>
      <c r="BE7" s="49">
        <f t="shared" si="3"/>
        <v>2043</v>
      </c>
      <c r="BF7" s="49">
        <f>BD7+1</f>
        <v>2043</v>
      </c>
      <c r="BG7" s="49">
        <f t="shared" ref="BG7:BT7" si="4">BE7+1</f>
        <v>2044</v>
      </c>
      <c r="BH7" s="49">
        <f t="shared" si="4"/>
        <v>2044</v>
      </c>
      <c r="BI7" s="49">
        <f t="shared" si="4"/>
        <v>2045</v>
      </c>
      <c r="BJ7" s="49">
        <f t="shared" si="4"/>
        <v>2045</v>
      </c>
      <c r="BK7" s="49">
        <f t="shared" si="4"/>
        <v>2046</v>
      </c>
      <c r="BL7" s="49">
        <f t="shared" si="4"/>
        <v>2046</v>
      </c>
      <c r="BM7" s="49">
        <f t="shared" si="4"/>
        <v>2047</v>
      </c>
      <c r="BN7" s="49">
        <f t="shared" si="4"/>
        <v>2047</v>
      </c>
      <c r="BO7" s="49">
        <f t="shared" si="4"/>
        <v>2048</v>
      </c>
      <c r="BP7" s="49">
        <f t="shared" si="4"/>
        <v>2048</v>
      </c>
      <c r="BQ7" s="49">
        <f t="shared" si="4"/>
        <v>2049</v>
      </c>
      <c r="BR7" s="49">
        <f t="shared" si="4"/>
        <v>2049</v>
      </c>
      <c r="BS7" s="49">
        <f t="shared" si="4"/>
        <v>2050</v>
      </c>
      <c r="BT7" s="49">
        <f t="shared" si="4"/>
        <v>2050</v>
      </c>
    </row>
    <row r="8" spans="2:72">
      <c r="C8" s="49">
        <v>3</v>
      </c>
      <c r="D8" s="49">
        <v>4</v>
      </c>
      <c r="E8" s="49">
        <v>2</v>
      </c>
      <c r="F8" s="49">
        <v>1</v>
      </c>
      <c r="G8" s="49">
        <v>2</v>
      </c>
      <c r="H8" s="49">
        <v>1</v>
      </c>
      <c r="I8" s="49">
        <v>2</v>
      </c>
      <c r="J8" s="49">
        <v>1</v>
      </c>
      <c r="K8" s="49">
        <v>2</v>
      </c>
      <c r="L8" s="49">
        <v>3</v>
      </c>
      <c r="M8" s="49">
        <v>4</v>
      </c>
      <c r="N8" s="49">
        <v>2</v>
      </c>
      <c r="O8" s="49">
        <v>1</v>
      </c>
      <c r="P8" s="49">
        <v>2</v>
      </c>
      <c r="Q8" s="49">
        <v>1</v>
      </c>
      <c r="R8" s="49">
        <v>2</v>
      </c>
      <c r="S8" s="49">
        <v>1</v>
      </c>
      <c r="T8" s="49">
        <v>2</v>
      </c>
      <c r="U8" s="49">
        <v>1</v>
      </c>
      <c r="V8" s="49">
        <v>2</v>
      </c>
      <c r="W8" s="49">
        <v>1</v>
      </c>
      <c r="X8" s="49">
        <v>2</v>
      </c>
      <c r="Y8" s="49">
        <v>1</v>
      </c>
      <c r="Z8" s="49">
        <v>2</v>
      </c>
      <c r="AA8" s="49">
        <v>1</v>
      </c>
      <c r="AB8" s="49">
        <v>2</v>
      </c>
      <c r="AC8" s="49">
        <v>1</v>
      </c>
      <c r="AD8" s="49">
        <v>2</v>
      </c>
      <c r="AE8" s="49">
        <v>1</v>
      </c>
      <c r="AF8" s="49">
        <v>2</v>
      </c>
      <c r="AG8" s="49">
        <v>1</v>
      </c>
      <c r="AH8" s="49">
        <v>2</v>
      </c>
      <c r="AI8" s="49">
        <v>1</v>
      </c>
      <c r="AJ8" s="49">
        <v>2</v>
      </c>
      <c r="AK8" s="49">
        <v>1</v>
      </c>
      <c r="AL8" s="49">
        <v>2</v>
      </c>
      <c r="AM8" s="49">
        <v>1</v>
      </c>
      <c r="AN8" s="49">
        <v>2</v>
      </c>
      <c r="AO8" s="49">
        <v>1</v>
      </c>
      <c r="AP8" s="49">
        <v>2</v>
      </c>
      <c r="AQ8" s="49">
        <v>1</v>
      </c>
      <c r="AR8" s="49">
        <v>2</v>
      </c>
      <c r="AS8" s="49">
        <v>1</v>
      </c>
      <c r="AT8" s="49">
        <v>2</v>
      </c>
      <c r="AU8" s="49">
        <v>1</v>
      </c>
      <c r="AV8" s="49">
        <v>2</v>
      </c>
      <c r="AW8" s="49">
        <v>1</v>
      </c>
      <c r="AX8" s="49">
        <v>2</v>
      </c>
      <c r="AY8" s="49">
        <v>1</v>
      </c>
      <c r="AZ8" s="49">
        <v>2</v>
      </c>
      <c r="BA8" s="49">
        <v>1</v>
      </c>
      <c r="BB8" s="49">
        <v>2</v>
      </c>
      <c r="BC8" s="49">
        <v>1</v>
      </c>
      <c r="BD8" s="49">
        <v>2</v>
      </c>
      <c r="BE8" s="49">
        <v>1</v>
      </c>
      <c r="BF8" s="49">
        <v>2</v>
      </c>
      <c r="BG8" s="49">
        <v>1</v>
      </c>
      <c r="BH8" s="49">
        <v>2</v>
      </c>
      <c r="BI8" s="49">
        <v>1</v>
      </c>
      <c r="BJ8" s="49">
        <v>2</v>
      </c>
      <c r="BK8" s="49">
        <v>1</v>
      </c>
      <c r="BL8" s="49">
        <v>2</v>
      </c>
      <c r="BM8" s="49">
        <v>1</v>
      </c>
      <c r="BN8" s="49">
        <v>2</v>
      </c>
      <c r="BO8" s="49">
        <v>1</v>
      </c>
      <c r="BP8" s="49">
        <v>2</v>
      </c>
      <c r="BQ8" s="49">
        <v>1</v>
      </c>
      <c r="BR8" s="49">
        <v>2</v>
      </c>
      <c r="BS8" s="49">
        <v>1</v>
      </c>
      <c r="BT8" s="49">
        <v>2</v>
      </c>
    </row>
    <row r="9" spans="2:72">
      <c r="B9" s="14" t="s">
        <v>161</v>
      </c>
      <c r="C9" s="49" t="s">
        <v>44</v>
      </c>
      <c r="D9" s="49" t="s">
        <v>69</v>
      </c>
      <c r="E9" s="49" t="s">
        <v>45</v>
      </c>
      <c r="F9" s="49" t="s">
        <v>44</v>
      </c>
      <c r="G9" s="49" t="s">
        <v>45</v>
      </c>
      <c r="H9" s="49" t="s">
        <v>44</v>
      </c>
      <c r="I9" s="49" t="s">
        <v>45</v>
      </c>
      <c r="J9" s="49" t="s">
        <v>44</v>
      </c>
      <c r="K9" s="49" t="s">
        <v>45</v>
      </c>
      <c r="L9" s="49" t="s">
        <v>44</v>
      </c>
      <c r="M9" s="49" t="s">
        <v>69</v>
      </c>
      <c r="N9" s="49" t="s">
        <v>45</v>
      </c>
      <c r="O9" s="49" t="s">
        <v>44</v>
      </c>
      <c r="P9" s="49" t="s">
        <v>45</v>
      </c>
      <c r="Q9" s="49" t="s">
        <v>44</v>
      </c>
      <c r="R9" s="49" t="s">
        <v>45</v>
      </c>
      <c r="S9" s="49" t="s">
        <v>44</v>
      </c>
      <c r="T9" s="49" t="s">
        <v>45</v>
      </c>
      <c r="U9" s="49" t="s">
        <v>44</v>
      </c>
      <c r="V9" s="49" t="s">
        <v>45</v>
      </c>
      <c r="W9" s="49" t="s">
        <v>44</v>
      </c>
      <c r="X9" s="49" t="s">
        <v>45</v>
      </c>
      <c r="Y9" s="49" t="s">
        <v>44</v>
      </c>
      <c r="Z9" s="49" t="s">
        <v>45</v>
      </c>
      <c r="AA9" s="49" t="s">
        <v>44</v>
      </c>
      <c r="AB9" s="49" t="s">
        <v>45</v>
      </c>
      <c r="AC9" s="49" t="s">
        <v>44</v>
      </c>
      <c r="AD9" s="49" t="s">
        <v>45</v>
      </c>
      <c r="AE9" s="49" t="s">
        <v>44</v>
      </c>
      <c r="AF9" s="49" t="s">
        <v>45</v>
      </c>
      <c r="AG9" s="49" t="s">
        <v>44</v>
      </c>
      <c r="AH9" s="49" t="s">
        <v>45</v>
      </c>
      <c r="AI9" s="49" t="s">
        <v>44</v>
      </c>
      <c r="AJ9" s="49" t="s">
        <v>45</v>
      </c>
      <c r="AK9" s="49" t="s">
        <v>44</v>
      </c>
      <c r="AL9" s="49" t="s">
        <v>45</v>
      </c>
      <c r="AM9" s="49" t="s">
        <v>44</v>
      </c>
      <c r="AN9" s="49" t="s">
        <v>45</v>
      </c>
      <c r="AO9" s="49" t="s">
        <v>44</v>
      </c>
      <c r="AP9" s="49" t="s">
        <v>45</v>
      </c>
      <c r="AQ9" s="49" t="s">
        <v>44</v>
      </c>
      <c r="AR9" s="49" t="s">
        <v>45</v>
      </c>
      <c r="AS9" s="49" t="s">
        <v>44</v>
      </c>
      <c r="AT9" s="49" t="s">
        <v>45</v>
      </c>
      <c r="AU9" s="49" t="s">
        <v>44</v>
      </c>
      <c r="AV9" s="49" t="s">
        <v>45</v>
      </c>
      <c r="AW9" s="49" t="s">
        <v>44</v>
      </c>
      <c r="AX9" s="49" t="s">
        <v>45</v>
      </c>
      <c r="AY9" s="49" t="s">
        <v>44</v>
      </c>
      <c r="AZ9" s="49" t="s">
        <v>45</v>
      </c>
      <c r="BA9" s="49" t="s">
        <v>44</v>
      </c>
      <c r="BB9" s="49" t="s">
        <v>45</v>
      </c>
      <c r="BC9" s="49" t="s">
        <v>44</v>
      </c>
      <c r="BD9" s="49" t="s">
        <v>45</v>
      </c>
      <c r="BE9" s="49" t="s">
        <v>44</v>
      </c>
      <c r="BF9" s="49" t="s">
        <v>45</v>
      </c>
      <c r="BG9" s="49" t="s">
        <v>44</v>
      </c>
      <c r="BH9" s="49" t="s">
        <v>45</v>
      </c>
      <c r="BI9" s="49" t="s">
        <v>44</v>
      </c>
      <c r="BJ9" s="49" t="s">
        <v>45</v>
      </c>
      <c r="BK9" s="49" t="s">
        <v>44</v>
      </c>
      <c r="BL9" s="49" t="s">
        <v>45</v>
      </c>
      <c r="BM9" s="49" t="s">
        <v>44</v>
      </c>
      <c r="BN9" s="49" t="s">
        <v>45</v>
      </c>
      <c r="BO9" s="49" t="s">
        <v>44</v>
      </c>
      <c r="BP9" s="49" t="s">
        <v>45</v>
      </c>
      <c r="BQ9" s="49" t="s">
        <v>44</v>
      </c>
      <c r="BR9" s="49" t="s">
        <v>45</v>
      </c>
      <c r="BS9" s="49" t="s">
        <v>44</v>
      </c>
      <c r="BT9" s="49" t="s">
        <v>45</v>
      </c>
    </row>
    <row r="10" spans="2:72">
      <c r="B10" s="49" t="s">
        <v>79</v>
      </c>
      <c r="C10" s="23">
        <f ca="1">OFFSET('Monthly GA Stats'!$T$3, C8, 0)</f>
        <v>0.16671261310933089</v>
      </c>
      <c r="D10" s="23">
        <f ca="1">OFFSET('Monthly GA Stats'!$T$3, D8, 0)</f>
        <v>0.31544124801349205</v>
      </c>
      <c r="E10" s="23">
        <f ca="1">OFFSET('Monthly GA Stats'!$T$3, E8, 0)</f>
        <v>0.1655369247235105</v>
      </c>
      <c r="F10" s="23">
        <f ca="1">OFFSET('Monthly GA Stats'!$T$3, F8, 0)</f>
        <v>0.48215386112282288</v>
      </c>
      <c r="G10" s="23">
        <f ca="1">OFFSET('Monthly GA Stats'!$T$3, G8, 0)</f>
        <v>0.1655369247235105</v>
      </c>
      <c r="H10" s="23">
        <f ca="1">OFFSET('Monthly GA Stats'!$T$3, H8, 0)</f>
        <v>0.48215386112282288</v>
      </c>
      <c r="I10" s="23">
        <f ca="1">OFFSET('Monthly GA Stats'!$T$3, I8, 0)</f>
        <v>0.1655369247235105</v>
      </c>
      <c r="J10" s="23">
        <f ca="1">OFFSET('Monthly GA Stats'!$T$3, J8, 0)</f>
        <v>0.48215386112282288</v>
      </c>
      <c r="K10" s="23">
        <f ca="1">OFFSET('Monthly GA Stats'!$T$3, K8, 0)</f>
        <v>0.1655369247235105</v>
      </c>
      <c r="L10" s="23">
        <f ca="1">OFFSET('Monthly GA Stats'!$T$3, L8, 0)</f>
        <v>0.16671261310933089</v>
      </c>
      <c r="M10" s="23">
        <f ca="1">OFFSET('Monthly GA Stats'!$T$3, M8, 0)</f>
        <v>0.31544124801349205</v>
      </c>
      <c r="N10" s="23">
        <f ca="1">OFFSET('Monthly GA Stats'!$T$3, N8, 0)</f>
        <v>0.1655369247235105</v>
      </c>
      <c r="O10" s="23">
        <f ca="1">OFFSET('Monthly GA Stats'!$T$3, O8, 0)</f>
        <v>0.48215386112282288</v>
      </c>
      <c r="P10" s="23">
        <f ca="1">OFFSET('Monthly GA Stats'!$T$3, P8, 0)</f>
        <v>0.1655369247235105</v>
      </c>
      <c r="Q10" s="23">
        <f ca="1">OFFSET('Monthly GA Stats'!$T$3, Q8, 0)</f>
        <v>0.48215386112282288</v>
      </c>
      <c r="R10" s="23">
        <f ca="1">OFFSET('Monthly GA Stats'!$T$3, R8, 0)</f>
        <v>0.1655369247235105</v>
      </c>
      <c r="S10" s="23">
        <f ca="1">OFFSET('Monthly GA Stats'!$T$3, S8, 0)</f>
        <v>0.48215386112282288</v>
      </c>
      <c r="T10" s="23">
        <f ca="1">OFFSET('Monthly GA Stats'!$T$3, T8, 0)</f>
        <v>0.1655369247235105</v>
      </c>
      <c r="U10" s="23">
        <f ca="1">OFFSET('Monthly GA Stats'!$T$3, U8, 0)</f>
        <v>0.48215386112282288</v>
      </c>
      <c r="V10" s="23">
        <f ca="1">OFFSET('Monthly GA Stats'!$T$3, V8, 0)</f>
        <v>0.1655369247235105</v>
      </c>
      <c r="W10" s="23">
        <f ca="1">OFFSET('Monthly GA Stats'!$T$3, W8, 0)</f>
        <v>0.48215386112282288</v>
      </c>
      <c r="X10" s="23">
        <f ca="1">OFFSET('Monthly GA Stats'!$T$3, X8, 0)</f>
        <v>0.1655369247235105</v>
      </c>
      <c r="Y10" s="23">
        <f ca="1">OFFSET('Monthly GA Stats'!$T$3, Y8, 0)</f>
        <v>0.48215386112282288</v>
      </c>
      <c r="Z10" s="23">
        <f ca="1">OFFSET('Monthly GA Stats'!$T$3, Z8, 0)</f>
        <v>0.1655369247235105</v>
      </c>
      <c r="AA10" s="23">
        <f ca="1">OFFSET('Monthly GA Stats'!$T$3, AA8, 0)</f>
        <v>0.48215386112282288</v>
      </c>
      <c r="AB10" s="23">
        <f ca="1">OFFSET('Monthly GA Stats'!$T$3, AB8, 0)</f>
        <v>0.1655369247235105</v>
      </c>
      <c r="AC10" s="23">
        <f ca="1">OFFSET('Monthly GA Stats'!$T$3, AC8, 0)</f>
        <v>0.48215386112282288</v>
      </c>
      <c r="AD10" s="23">
        <f ca="1">OFFSET('Monthly GA Stats'!$T$3, AD8, 0)</f>
        <v>0.1655369247235105</v>
      </c>
      <c r="AE10" s="23">
        <f ca="1">OFFSET('Monthly GA Stats'!$T$3, AE8, 0)</f>
        <v>0.48215386112282288</v>
      </c>
      <c r="AF10" s="23">
        <f ca="1">OFFSET('Monthly GA Stats'!$T$3, AF8, 0)</f>
        <v>0.1655369247235105</v>
      </c>
      <c r="AG10" s="23">
        <f ca="1">OFFSET('Monthly GA Stats'!$T$3, AG8, 0)</f>
        <v>0.48215386112282288</v>
      </c>
      <c r="AH10" s="23">
        <f ca="1">OFFSET('Monthly GA Stats'!$T$3, AH8, 0)</f>
        <v>0.1655369247235105</v>
      </c>
      <c r="AI10" s="23">
        <f ca="1">OFFSET('Monthly GA Stats'!$T$3, AI8, 0)</f>
        <v>0.48215386112282288</v>
      </c>
      <c r="AJ10" s="23">
        <f ca="1">OFFSET('Monthly GA Stats'!$T$3, AJ8, 0)</f>
        <v>0.1655369247235105</v>
      </c>
      <c r="AK10" s="23">
        <f ca="1">OFFSET('Monthly GA Stats'!$T$3, AK8, 0)</f>
        <v>0.48215386112282288</v>
      </c>
      <c r="AL10" s="23">
        <f ca="1">OFFSET('Monthly GA Stats'!$T$3, AL8, 0)</f>
        <v>0.1655369247235105</v>
      </c>
      <c r="AM10" s="23">
        <f ca="1">OFFSET('Monthly GA Stats'!$T$3, AM8, 0)</f>
        <v>0.48215386112282288</v>
      </c>
      <c r="AN10" s="23">
        <f ca="1">OFFSET('Monthly GA Stats'!$T$3, AN8, 0)</f>
        <v>0.1655369247235105</v>
      </c>
      <c r="AO10" s="23">
        <f ca="1">OFFSET('Monthly GA Stats'!$T$3, AO8, 0)</f>
        <v>0.48215386112282288</v>
      </c>
      <c r="AP10" s="23">
        <f ca="1">OFFSET('Monthly GA Stats'!$T$3, AP8, 0)</f>
        <v>0.1655369247235105</v>
      </c>
      <c r="AQ10" s="23">
        <f ca="1">OFFSET('Monthly GA Stats'!$T$3, AQ8, 0)</f>
        <v>0.48215386112282288</v>
      </c>
      <c r="AR10" s="23">
        <f ca="1">OFFSET('Monthly GA Stats'!$T$3, AR8, 0)</f>
        <v>0.1655369247235105</v>
      </c>
      <c r="AS10" s="23">
        <f ca="1">OFFSET('Monthly GA Stats'!$T$3, AS8, 0)</f>
        <v>0.48215386112282288</v>
      </c>
      <c r="AT10" s="23">
        <f ca="1">OFFSET('Monthly GA Stats'!$T$3, AT8, 0)</f>
        <v>0.1655369247235105</v>
      </c>
      <c r="AU10" s="23">
        <f ca="1">OFFSET('Monthly GA Stats'!$T$3, AU8, 0)</f>
        <v>0.48215386112282288</v>
      </c>
      <c r="AV10" s="23">
        <f ca="1">OFFSET('Monthly GA Stats'!$T$3, AV8, 0)</f>
        <v>0.1655369247235105</v>
      </c>
      <c r="AW10" s="23">
        <f ca="1">OFFSET('Monthly GA Stats'!$T$3, AW8, 0)</f>
        <v>0.48215386112282288</v>
      </c>
      <c r="AX10" s="23">
        <f ca="1">OFFSET('Monthly GA Stats'!$T$3, AX8, 0)</f>
        <v>0.1655369247235105</v>
      </c>
      <c r="AY10" s="23">
        <f ca="1">OFFSET('Monthly GA Stats'!$T$3, AY8, 0)</f>
        <v>0.48215386112282288</v>
      </c>
      <c r="AZ10" s="23">
        <f ca="1">OFFSET('Monthly GA Stats'!$T$3, AZ8, 0)</f>
        <v>0.1655369247235105</v>
      </c>
      <c r="BA10" s="23">
        <f ca="1">OFFSET('Monthly GA Stats'!$T$3, BA8, 0)</f>
        <v>0.48215386112282288</v>
      </c>
      <c r="BB10" s="23">
        <f ca="1">OFFSET('Monthly GA Stats'!$T$3, BB8, 0)</f>
        <v>0.1655369247235105</v>
      </c>
      <c r="BC10" s="23">
        <f ca="1">OFFSET('Monthly GA Stats'!$T$3, BC8, 0)</f>
        <v>0.48215386112282288</v>
      </c>
      <c r="BD10" s="23">
        <f ca="1">OFFSET('Monthly GA Stats'!$T$3, BD8, 0)</f>
        <v>0.1655369247235105</v>
      </c>
      <c r="BE10" s="23">
        <f ca="1">OFFSET('Monthly GA Stats'!$T$3, BE8, 0)</f>
        <v>0.48215386112282288</v>
      </c>
      <c r="BF10" s="23">
        <f ca="1">OFFSET('Monthly GA Stats'!$T$3, BF8, 0)</f>
        <v>0.1655369247235105</v>
      </c>
      <c r="BG10" s="23">
        <f ca="1">OFFSET('Monthly GA Stats'!$T$3, BG8, 0)</f>
        <v>0.48215386112282288</v>
      </c>
      <c r="BH10" s="23">
        <f ca="1">OFFSET('Monthly GA Stats'!$T$3, BH8, 0)</f>
        <v>0.1655369247235105</v>
      </c>
      <c r="BI10" s="23">
        <f ca="1">OFFSET('Monthly GA Stats'!$T$3, BI8, 0)</f>
        <v>0.48215386112282288</v>
      </c>
      <c r="BJ10" s="23">
        <f ca="1">OFFSET('Monthly GA Stats'!$T$3, BJ8, 0)</f>
        <v>0.1655369247235105</v>
      </c>
      <c r="BK10" s="23">
        <f ca="1">OFFSET('Monthly GA Stats'!$T$3, BK8, 0)</f>
        <v>0.48215386112282288</v>
      </c>
      <c r="BL10" s="23">
        <f ca="1">OFFSET('Monthly GA Stats'!$T$3, BL8, 0)</f>
        <v>0.1655369247235105</v>
      </c>
      <c r="BM10" s="23">
        <f ca="1">OFFSET('Monthly GA Stats'!$T$3, BM8, 0)</f>
        <v>0.48215386112282288</v>
      </c>
      <c r="BN10" s="23">
        <f ca="1">OFFSET('Monthly GA Stats'!$T$3, BN8, 0)</f>
        <v>0.1655369247235105</v>
      </c>
      <c r="BO10" s="23">
        <f ca="1">OFFSET('Monthly GA Stats'!$T$3, BO8, 0)</f>
        <v>0.48215386112282288</v>
      </c>
      <c r="BP10" s="23">
        <f ca="1">OFFSET('Monthly GA Stats'!$T$3, BP8, 0)</f>
        <v>0.1655369247235105</v>
      </c>
      <c r="BQ10" s="23">
        <f ca="1">OFFSET('Monthly GA Stats'!$T$3, BQ8, 0)</f>
        <v>0.48215386112282288</v>
      </c>
      <c r="BR10" s="23">
        <f ca="1">OFFSET('Monthly GA Stats'!$T$3, BR8, 0)</f>
        <v>0.1655369247235105</v>
      </c>
      <c r="BS10" s="23">
        <f ca="1">OFFSET('Monthly GA Stats'!$T$3, BS8, 0)</f>
        <v>0.48215386112282288</v>
      </c>
      <c r="BT10" s="23">
        <f ca="1">OFFSET('Monthly GA Stats'!$T$3, BT8, 0)</f>
        <v>0.1655369247235105</v>
      </c>
    </row>
    <row r="11" spans="2:72">
      <c r="B11" s="49" t="s">
        <v>80</v>
      </c>
      <c r="C11" s="23">
        <f ca="1">OFFSET('Monthly GA Stats'!$U$3, C8, 0)</f>
        <v>0</v>
      </c>
      <c r="D11" s="23">
        <f ca="1">OFFSET('Monthly GA Stats'!$U$3, D8, 0)</f>
        <v>0</v>
      </c>
      <c r="E11" s="23">
        <f ca="1">OFFSET('Monthly GA Stats'!$U$3, E8, 0)</f>
        <v>0.35230921415366645</v>
      </c>
      <c r="F11" s="23">
        <f ca="1">OFFSET('Monthly GA Stats'!$U$3, F8, 0)</f>
        <v>0</v>
      </c>
      <c r="G11" s="23">
        <f ca="1">OFFSET('Monthly GA Stats'!$U$3, G8, 0)</f>
        <v>0.35230921415366645</v>
      </c>
      <c r="H11" s="23">
        <f ca="1">OFFSET('Monthly GA Stats'!$U$3, H8, 0)</f>
        <v>0</v>
      </c>
      <c r="I11" s="23">
        <f ca="1">OFFSET('Monthly GA Stats'!$U$3, I8, 0)</f>
        <v>0.35230921415366645</v>
      </c>
      <c r="J11" s="23">
        <f ca="1">OFFSET('Monthly GA Stats'!$U$3, J8, 0)</f>
        <v>0</v>
      </c>
      <c r="K11" s="23">
        <f ca="1">OFFSET('Monthly GA Stats'!$U$3, K8, 0)</f>
        <v>0.35230921415366645</v>
      </c>
      <c r="L11" s="23">
        <f ca="1">OFFSET('Monthly GA Stats'!$U$3, L8, 0)</f>
        <v>0</v>
      </c>
      <c r="M11" s="23">
        <f ca="1">OFFSET('Monthly GA Stats'!$U$3, M8, 0)</f>
        <v>0</v>
      </c>
      <c r="N11" s="23">
        <f ca="1">OFFSET('Monthly GA Stats'!$U$3, N8, 0)</f>
        <v>0.35230921415366645</v>
      </c>
      <c r="O11" s="23">
        <f ca="1">OFFSET('Monthly GA Stats'!$U$3, O8, 0)</f>
        <v>0</v>
      </c>
      <c r="P11" s="23">
        <f ca="1">OFFSET('Monthly GA Stats'!$U$3, P8, 0)</f>
        <v>0.35230921415366645</v>
      </c>
      <c r="Q11" s="23">
        <f ca="1">OFFSET('Monthly GA Stats'!$U$3, Q8, 0)</f>
        <v>0</v>
      </c>
      <c r="R11" s="23">
        <f ca="1">OFFSET('Monthly GA Stats'!$U$3, R8, 0)</f>
        <v>0.35230921415366645</v>
      </c>
      <c r="S11" s="23">
        <f ca="1">OFFSET('Monthly GA Stats'!$U$3, S8, 0)</f>
        <v>0</v>
      </c>
      <c r="T11" s="23">
        <f ca="1">OFFSET('Monthly GA Stats'!$U$3, T8, 0)</f>
        <v>0.35230921415366645</v>
      </c>
      <c r="U11" s="23">
        <f ca="1">OFFSET('Monthly GA Stats'!$U$3, U8, 0)</f>
        <v>0</v>
      </c>
      <c r="V11" s="23">
        <f ca="1">OFFSET('Monthly GA Stats'!$U$3, V8, 0)</f>
        <v>0.35230921415366645</v>
      </c>
      <c r="W11" s="23">
        <f ca="1">OFFSET('Monthly GA Stats'!$U$3, W8, 0)</f>
        <v>0</v>
      </c>
      <c r="X11" s="23">
        <f ca="1">OFFSET('Monthly GA Stats'!$U$3, X8, 0)</f>
        <v>0.35230921415366645</v>
      </c>
      <c r="Y11" s="23">
        <f ca="1">OFFSET('Monthly GA Stats'!$U$3, Y8, 0)</f>
        <v>0</v>
      </c>
      <c r="Z11" s="23">
        <f ca="1">OFFSET('Monthly GA Stats'!$U$3, Z8, 0)</f>
        <v>0.35230921415366645</v>
      </c>
      <c r="AA11" s="23">
        <f ca="1">OFFSET('Monthly GA Stats'!$U$3, AA8, 0)</f>
        <v>0</v>
      </c>
      <c r="AB11" s="23">
        <f ca="1">OFFSET('Monthly GA Stats'!$U$3, AB8, 0)</f>
        <v>0.35230921415366645</v>
      </c>
      <c r="AC11" s="23">
        <f ca="1">OFFSET('Monthly GA Stats'!$U$3, AC8, 0)</f>
        <v>0</v>
      </c>
      <c r="AD11" s="23">
        <f ca="1">OFFSET('Monthly GA Stats'!$U$3, AD8, 0)</f>
        <v>0.35230921415366645</v>
      </c>
      <c r="AE11" s="23">
        <f ca="1">OFFSET('Monthly GA Stats'!$U$3, AE8, 0)</f>
        <v>0</v>
      </c>
      <c r="AF11" s="23">
        <f ca="1">OFFSET('Monthly GA Stats'!$U$3, AF8, 0)</f>
        <v>0.35230921415366645</v>
      </c>
      <c r="AG11" s="23">
        <f ca="1">OFFSET('Monthly GA Stats'!$U$3, AG8, 0)</f>
        <v>0</v>
      </c>
      <c r="AH11" s="23">
        <f ca="1">OFFSET('Monthly GA Stats'!$U$3, AH8, 0)</f>
        <v>0.35230921415366645</v>
      </c>
      <c r="AI11" s="23">
        <f ca="1">OFFSET('Monthly GA Stats'!$U$3, AI8, 0)</f>
        <v>0</v>
      </c>
      <c r="AJ11" s="23">
        <f ca="1">OFFSET('Monthly GA Stats'!$U$3, AJ8, 0)</f>
        <v>0.35230921415366645</v>
      </c>
      <c r="AK11" s="23">
        <f ca="1">OFFSET('Monthly GA Stats'!$U$3, AK8, 0)</f>
        <v>0</v>
      </c>
      <c r="AL11" s="23">
        <f ca="1">OFFSET('Monthly GA Stats'!$U$3, AL8, 0)</f>
        <v>0.35230921415366645</v>
      </c>
      <c r="AM11" s="23">
        <f ca="1">OFFSET('Monthly GA Stats'!$U$3, AM8, 0)</f>
        <v>0</v>
      </c>
      <c r="AN11" s="23">
        <f ca="1">OFFSET('Monthly GA Stats'!$U$3, AN8, 0)</f>
        <v>0.35230921415366645</v>
      </c>
      <c r="AO11" s="23">
        <f ca="1">OFFSET('Monthly GA Stats'!$U$3, AO8, 0)</f>
        <v>0</v>
      </c>
      <c r="AP11" s="23">
        <f ca="1">OFFSET('Monthly GA Stats'!$U$3, AP8, 0)</f>
        <v>0.35230921415366645</v>
      </c>
      <c r="AQ11" s="23">
        <f ca="1">OFFSET('Monthly GA Stats'!$U$3, AQ8, 0)</f>
        <v>0</v>
      </c>
      <c r="AR11" s="23">
        <f ca="1">OFFSET('Monthly GA Stats'!$U$3, AR8, 0)</f>
        <v>0.35230921415366645</v>
      </c>
      <c r="AS11" s="23">
        <f ca="1">OFFSET('Monthly GA Stats'!$U$3, AS8, 0)</f>
        <v>0</v>
      </c>
      <c r="AT11" s="23">
        <f ca="1">OFFSET('Monthly GA Stats'!$U$3, AT8, 0)</f>
        <v>0.35230921415366645</v>
      </c>
      <c r="AU11" s="23">
        <f ca="1">OFFSET('Monthly GA Stats'!$U$3, AU8, 0)</f>
        <v>0</v>
      </c>
      <c r="AV11" s="23">
        <f ca="1">OFFSET('Monthly GA Stats'!$U$3, AV8, 0)</f>
        <v>0.35230921415366645</v>
      </c>
      <c r="AW11" s="23">
        <f ca="1">OFFSET('Monthly GA Stats'!$U$3, AW8, 0)</f>
        <v>0</v>
      </c>
      <c r="AX11" s="23">
        <f ca="1">OFFSET('Monthly GA Stats'!$U$3, AX8, 0)</f>
        <v>0.35230921415366645</v>
      </c>
      <c r="AY11" s="23">
        <f ca="1">OFFSET('Monthly GA Stats'!$U$3, AY8, 0)</f>
        <v>0</v>
      </c>
      <c r="AZ11" s="23">
        <f ca="1">OFFSET('Monthly GA Stats'!$U$3, AZ8, 0)</f>
        <v>0.35230921415366645</v>
      </c>
      <c r="BA11" s="23">
        <f ca="1">OFFSET('Monthly GA Stats'!$U$3, BA8, 0)</f>
        <v>0</v>
      </c>
      <c r="BB11" s="23">
        <f ca="1">OFFSET('Monthly GA Stats'!$U$3, BB8, 0)</f>
        <v>0.35230921415366645</v>
      </c>
      <c r="BC11" s="23">
        <f ca="1">OFFSET('Monthly GA Stats'!$U$3, BC8, 0)</f>
        <v>0</v>
      </c>
      <c r="BD11" s="23">
        <f ca="1">OFFSET('Monthly GA Stats'!$U$3, BD8, 0)</f>
        <v>0.35230921415366645</v>
      </c>
      <c r="BE11" s="23">
        <f ca="1">OFFSET('Monthly GA Stats'!$U$3, BE8, 0)</f>
        <v>0</v>
      </c>
      <c r="BF11" s="23">
        <f ca="1">OFFSET('Monthly GA Stats'!$U$3, BF8, 0)</f>
        <v>0.35230921415366645</v>
      </c>
      <c r="BG11" s="23">
        <f ca="1">OFFSET('Monthly GA Stats'!$U$3, BG8, 0)</f>
        <v>0</v>
      </c>
      <c r="BH11" s="23">
        <f ca="1">OFFSET('Monthly GA Stats'!$U$3, BH8, 0)</f>
        <v>0.35230921415366645</v>
      </c>
      <c r="BI11" s="23">
        <f ca="1">OFFSET('Monthly GA Stats'!$U$3, BI8, 0)</f>
        <v>0</v>
      </c>
      <c r="BJ11" s="23">
        <f ca="1">OFFSET('Monthly GA Stats'!$U$3, BJ8, 0)</f>
        <v>0.35230921415366645</v>
      </c>
      <c r="BK11" s="23">
        <f ca="1">OFFSET('Monthly GA Stats'!$U$3, BK8, 0)</f>
        <v>0</v>
      </c>
      <c r="BL11" s="23">
        <f ca="1">OFFSET('Monthly GA Stats'!$U$3, BL8, 0)</f>
        <v>0.35230921415366645</v>
      </c>
      <c r="BM11" s="23">
        <f ca="1">OFFSET('Monthly GA Stats'!$U$3, BM8, 0)</f>
        <v>0</v>
      </c>
      <c r="BN11" s="23">
        <f ca="1">OFFSET('Monthly GA Stats'!$U$3, BN8, 0)</f>
        <v>0.35230921415366645</v>
      </c>
      <c r="BO11" s="23">
        <f ca="1">OFFSET('Monthly GA Stats'!$U$3, BO8, 0)</f>
        <v>0</v>
      </c>
      <c r="BP11" s="23">
        <f ca="1">OFFSET('Monthly GA Stats'!$U$3, BP8, 0)</f>
        <v>0.35230921415366645</v>
      </c>
      <c r="BQ11" s="23">
        <f ca="1">OFFSET('Monthly GA Stats'!$U$3, BQ8, 0)</f>
        <v>0</v>
      </c>
      <c r="BR11" s="23">
        <f ca="1">OFFSET('Monthly GA Stats'!$U$3, BR8, 0)</f>
        <v>0.35230921415366645</v>
      </c>
      <c r="BS11" s="23">
        <f ca="1">OFFSET('Monthly GA Stats'!$U$3, BS8, 0)</f>
        <v>0</v>
      </c>
      <c r="BT11" s="23">
        <f ca="1">OFFSET('Monthly GA Stats'!$U$3, BT8, 0)</f>
        <v>0.35230921415366645</v>
      </c>
    </row>
    <row r="12" spans="2:72">
      <c r="B12" t="s">
        <v>166</v>
      </c>
      <c r="C12" s="62">
        <f ca="1">OFFSET('Calcs Annual'!$D$11, 0, 'Calcs Biennial'!C7-2016)*'Calcs Biennial'!C10 + OFFSET('Calcs Annual'!$D$11, 0, 'Calcs Biennial'!C7-2015)*'Calcs Biennial'!C11</f>
        <v>1792.2058377892636</v>
      </c>
      <c r="D12" s="62">
        <f ca="1">OFFSET('Calcs Annual'!$D$11, 0, 'Calcs Biennial'!D7-2016)*'Calcs Biennial'!D10 + OFFSET('Calcs Annual'!$D$11, 0, 'Calcs Biennial'!D7-2015)*'Calcs Biennial'!D11</f>
        <v>3391.0790289068391</v>
      </c>
      <c r="E12" s="62">
        <f ca="1">OFFSET('Calcs Annual'!$D$11, 0, 'Calcs Biennial'!E7-2016)*'Calcs Biennial'!E10 + OFFSET('Calcs Annual'!$D$11, 0, 'Calcs Biennial'!E7-2015)*'Calcs Biennial'!E11</f>
        <v>5516.8378662337427</v>
      </c>
      <c r="F12" s="62">
        <f ca="1">OFFSET('Calcs Annual'!$D$11, 0, 'Calcs Biennial'!F7-2016)*'Calcs Biennial'!F10 + OFFSET('Calcs Annual'!$D$11, 0, 'Calcs Biennial'!F7-2015)*'Calcs Biennial'!F11</f>
        <v>5114.6537450719643</v>
      </c>
      <c r="G12" s="62">
        <f ca="1">OFFSET('Calcs Annual'!$D$11, 0, 'Calcs Biennial'!G7-2016)*'Calcs Biennial'!G10 + OFFSET('Calcs Annual'!$D$11, 0, 'Calcs Biennial'!G7-2015)*'Calcs Biennial'!G11</f>
        <v>5657.1059177787693</v>
      </c>
      <c r="H12" s="62">
        <f ca="1">OFFSET('Calcs Annual'!$D$11, 0, 'Calcs Biennial'!H7-2016)*'Calcs Biennial'!H10 + OFFSET('Calcs Annual'!$D$11, 0, 'Calcs Biennial'!H7-2015)*'Calcs Biennial'!H11</f>
        <v>5338.8652169415045</v>
      </c>
      <c r="I12" s="62">
        <f ca="1">OFFSET('Calcs Annual'!$D$11, 0, 'Calcs Biennial'!I7-2016)*'Calcs Biennial'!I10 + OFFSET('Calcs Annual'!$D$11, 0, 'Calcs Biennial'!I7-2015)*'Calcs Biennial'!I11</f>
        <v>5578.0584410233396</v>
      </c>
      <c r="J12" s="62">
        <f ca="1">OFFSET('Calcs Annual'!$D$11, 0, 'Calcs Biennial'!J7-2016)*'Calcs Biennial'!J10 + OFFSET('Calcs Annual'!$D$11, 0, 'Calcs Biennial'!J7-2015)*'Calcs Biennial'!J11</f>
        <v>5125.3359629554016</v>
      </c>
      <c r="K12" s="62">
        <f ca="1">OFFSET('Calcs Annual'!$D$11, 0, 'Calcs Biennial'!K7-2016)*'Calcs Biennial'!K10 + OFFSET('Calcs Annual'!$D$11, 0, 'Calcs Biennial'!K7-2015)*'Calcs Biennial'!K11</f>
        <v>5117.1850180163838</v>
      </c>
      <c r="L12" s="62">
        <f ca="1">OFFSET('Calcs Annual'!$D$11, 0, 'Calcs Biennial'!L7-2016)*'Calcs Biennial'!L10 + OFFSET('Calcs Annual'!$D$11, 0, 'Calcs Biennial'!L7-2015)*'Calcs Biennial'!L11</f>
        <v>1588.7744302819967</v>
      </c>
      <c r="M12" s="62">
        <f ca="1">OFFSET('Calcs Annual'!$D$11, 0, 'Calcs Biennial'!M7-2016)*'Calcs Biennial'!M10 + OFFSET('Calcs Annual'!$D$11, 0, 'Calcs Biennial'!M7-2015)*'Calcs Biennial'!M11</f>
        <v>3006.1612001211424</v>
      </c>
      <c r="N12" s="62">
        <f ca="1">OFFSET('Calcs Annual'!$D$11, 0, 'Calcs Biennial'!N7-2016)*'Calcs Biennial'!N10 + OFFSET('Calcs Annual'!$D$11, 0, 'Calcs Biennial'!N7-2015)*'Calcs Biennial'!N11</f>
        <v>4801.21567637916</v>
      </c>
      <c r="O12" s="62">
        <f ca="1">OFFSET('Calcs Annual'!$D$11, 0, 'Calcs Biennial'!O7-2016)*'Calcs Biennial'!O10 + OFFSET('Calcs Annual'!$D$11, 0, 'Calcs Biennial'!O7-2015)*'Calcs Biennial'!O11</f>
        <v>4411.7300951779316</v>
      </c>
      <c r="P12" s="62">
        <f ca="1">OFFSET('Calcs Annual'!$D$11, 0, 'Calcs Biennial'!P7-2016)*'Calcs Biennial'!P10 + OFFSET('Calcs Annual'!$D$11, 0, 'Calcs Biennial'!P7-2015)*'Calcs Biennial'!P11</f>
        <v>4455.2734803871117</v>
      </c>
      <c r="Q12" s="62">
        <f ca="1">OFFSET('Calcs Annual'!$D$11, 0, 'Calcs Biennial'!Q7-2016)*'Calcs Biennial'!Q10 + OFFSET('Calcs Annual'!$D$11, 0, 'Calcs Biennial'!Q7-2015)*'Calcs Biennial'!Q11</f>
        <v>4024.3712662094536</v>
      </c>
      <c r="R12" s="62">
        <f ca="1">OFFSET('Calcs Annual'!$D$11, 0, 'Calcs Biennial'!R7-2016)*'Calcs Biennial'!R10 + OFFSET('Calcs Annual'!$D$11, 0, 'Calcs Biennial'!R7-2015)*'Calcs Biennial'!R11</f>
        <v>4625.9954112327732</v>
      </c>
      <c r="S12" s="62">
        <f ca="1">OFFSET('Calcs Annual'!$D$11, 0, 'Calcs Biennial'!S7-2016)*'Calcs Biennial'!S10 + OFFSET('Calcs Annual'!$D$11, 0, 'Calcs Biennial'!S7-2015)*'Calcs Biennial'!S11</f>
        <v>4440.0187189713624</v>
      </c>
      <c r="T12" s="62">
        <f ca="1">OFFSET('Calcs Annual'!$D$11, 0, 'Calcs Biennial'!T7-2016)*'Calcs Biennial'!T10 + OFFSET('Calcs Annual'!$D$11, 0, 'Calcs Biennial'!T7-2015)*'Calcs Biennial'!T11</f>
        <v>4386.6439619490593</v>
      </c>
      <c r="U12" s="62">
        <f ca="1">OFFSET('Calcs Annual'!$D$11, 0, 'Calcs Biennial'!U7-2016)*'Calcs Biennial'!U10 + OFFSET('Calcs Annual'!$D$11, 0, 'Calcs Biennial'!U7-2015)*'Calcs Biennial'!U11</f>
        <v>3917.1563607461621</v>
      </c>
      <c r="V12" s="62">
        <f ca="1">OFFSET('Calcs Annual'!$D$11, 0, 'Calcs Biennial'!V7-2016)*'Calcs Biennial'!V10 + OFFSET('Calcs Annual'!$D$11, 0, 'Calcs Biennial'!V7-2015)*'Calcs Biennial'!V11</f>
        <v>4460.5537529235316</v>
      </c>
      <c r="W12" s="62">
        <f ca="1">OFFSET('Calcs Annual'!$D$11, 0, 'Calcs Biennial'!W7-2016)*'Calcs Biennial'!W10 + OFFSET('Calcs Annual'!$D$11, 0, 'Calcs Biennial'!W7-2015)*'Calcs Biennial'!W11</f>
        <v>4263.9793021243286</v>
      </c>
      <c r="X12" s="62">
        <f ca="1">OFFSET('Calcs Annual'!$D$11, 0, 'Calcs Biennial'!X7-2016)*'Calcs Biennial'!X10 + OFFSET('Calcs Annual'!$D$11, 0, 'Calcs Biennial'!X7-2015)*'Calcs Biennial'!X11</f>
        <v>4598.9690315920689</v>
      </c>
      <c r="Y12" s="62">
        <f ca="1">OFFSET('Calcs Annual'!$D$11, 0, 'Calcs Biennial'!Y7-2016)*'Calcs Biennial'!Y10 + OFFSET('Calcs Annual'!$D$11, 0, 'Calcs Biennial'!Y7-2015)*'Calcs Biennial'!Y11</f>
        <v>4290.4488281386421</v>
      </c>
      <c r="Z12" s="62">
        <f ca="1">OFFSET('Calcs Annual'!$D$11, 0, 'Calcs Biennial'!Z7-2016)*'Calcs Biennial'!Z10 + OFFSET('Calcs Annual'!$D$11, 0, 'Calcs Biennial'!Z7-2015)*'Calcs Biennial'!Z11</f>
        <v>4586.0417581509373</v>
      </c>
      <c r="AA12" s="62">
        <f ca="1">OFFSET('Calcs Annual'!$D$11, 0, 'Calcs Biennial'!AA7-2016)*'Calcs Biennial'!AA10 + OFFSET('Calcs Annual'!$D$11, 0, 'Calcs Biennial'!AA7-2015)*'Calcs Biennial'!AA11</f>
        <v>4260.3201278029728</v>
      </c>
      <c r="AB12" s="62">
        <f ca="1">OFFSET('Calcs Annual'!$D$11, 0, 'Calcs Biennial'!AB7-2016)*'Calcs Biennial'!AB10 + OFFSET('Calcs Annual'!$D$11, 0, 'Calcs Biennial'!AB7-2015)*'Calcs Biennial'!AB11</f>
        <v>4419.4147393088442</v>
      </c>
      <c r="AC12" s="62">
        <f ca="1">OFFSET('Calcs Annual'!$D$11, 0, 'Calcs Biennial'!AC7-2016)*'Calcs Biennial'!AC10 + OFFSET('Calcs Annual'!$D$11, 0, 'Calcs Biennial'!AC7-2015)*'Calcs Biennial'!AC11</f>
        <v>4046.4385570821137</v>
      </c>
      <c r="AD12" s="62">
        <f ca="1">OFFSET('Calcs Annual'!$D$11, 0, 'Calcs Biennial'!AD7-2016)*'Calcs Biennial'!AD10 + OFFSET('Calcs Annual'!$D$11, 0, 'Calcs Biennial'!AD7-2015)*'Calcs Biennial'!AD11</f>
        <v>4140.8292584275032</v>
      </c>
      <c r="AE12" s="62">
        <f ca="1">OFFSET('Calcs Annual'!$D$11, 0, 'Calcs Biennial'!AE7-2016)*'Calcs Biennial'!AE10 + OFFSET('Calcs Annual'!$D$11, 0, 'Calcs Biennial'!AE7-2015)*'Calcs Biennial'!AE11</f>
        <v>3765.6744901383872</v>
      </c>
      <c r="AF12" s="62">
        <f ca="1">OFFSET('Calcs Annual'!$D$11, 0, 'Calcs Biennial'!AF7-2016)*'Calcs Biennial'!AF10 + OFFSET('Calcs Annual'!$D$11, 0, 'Calcs Biennial'!AF7-2015)*'Calcs Biennial'!AF11</f>
        <v>3699.144589829375</v>
      </c>
      <c r="AG12" s="62">
        <f ca="1">OFFSET('Calcs Annual'!$D$11, 0, 'Calcs Biennial'!AG7-2016)*'Calcs Biennial'!AG10 + OFFSET('Calcs Annual'!$D$11, 0, 'Calcs Biennial'!AG7-2015)*'Calcs Biennial'!AG11</f>
        <v>3293.1261108729018</v>
      </c>
      <c r="AH12" s="62">
        <f ca="1">OFFSET('Calcs Annual'!$D$11, 0, 'Calcs Biennial'!AH7-2016)*'Calcs Biennial'!AH10 + OFFSET('Calcs Annual'!$D$11, 0, 'Calcs Biennial'!AH7-2015)*'Calcs Biennial'!AH11</f>
        <v>3460.3571008909121</v>
      </c>
      <c r="AI12" s="62">
        <f ca="1">OFFSET('Calcs Annual'!$D$11, 0, 'Calcs Biennial'!AI7-2016)*'Calcs Biennial'!AI10 + OFFSET('Calcs Annual'!$D$11, 0, 'Calcs Biennial'!AI7-2015)*'Calcs Biennial'!AI11</f>
        <v>3188.3655686841944</v>
      </c>
      <c r="AJ12" s="62">
        <f ca="1">OFFSET('Calcs Annual'!$D$11, 0, 'Calcs Biennial'!AJ7-2016)*'Calcs Biennial'!AJ10 + OFFSET('Calcs Annual'!$D$11, 0, 'Calcs Biennial'!AJ7-2015)*'Calcs Biennial'!AJ11</f>
        <v>3132.7884659205915</v>
      </c>
      <c r="AK12" s="62">
        <f ca="1">OFFSET('Calcs Annual'!$D$11, 0, 'Calcs Biennial'!AK7-2016)*'Calcs Biennial'!AK10 + OFFSET('Calcs Annual'!$D$11, 0, 'Calcs Biennial'!AK7-2015)*'Calcs Biennial'!AK11</f>
        <v>2789.2935646063715</v>
      </c>
      <c r="AL12" s="62">
        <f ca="1">OFFSET('Calcs Annual'!$D$11, 0, 'Calcs Biennial'!AL7-2016)*'Calcs Biennial'!AL10 + OFFSET('Calcs Annual'!$D$11, 0, 'Calcs Biennial'!AL7-2015)*'Calcs Biennial'!AL11</f>
        <v>2635.482630863381</v>
      </c>
      <c r="AM12" s="62">
        <f ca="1">OFFSET('Calcs Annual'!$D$11, 0, 'Calcs Biennial'!AM7-2016)*'Calcs Biennial'!AM10 + OFFSET('Calcs Annual'!$D$11, 0, 'Calcs Biennial'!AM7-2015)*'Calcs Biennial'!AM11</f>
        <v>2296.2131419135872</v>
      </c>
      <c r="AN12" s="62">
        <f ca="1">OFFSET('Calcs Annual'!$D$11, 0, 'Calcs Biennial'!AN7-2016)*'Calcs Biennial'!AN10 + OFFSET('Calcs Annual'!$D$11, 0, 'Calcs Biennial'!AN7-2015)*'Calcs Biennial'!AN11</f>
        <v>2043.678375246297</v>
      </c>
      <c r="AO12" s="62">
        <f ca="1">OFFSET('Calcs Annual'!$D$11, 0, 'Calcs Biennial'!AO7-2016)*'Calcs Biennial'!AO10 + OFFSET('Calcs Annual'!$D$11, 0, 'Calcs Biennial'!AO7-2015)*'Calcs Biennial'!AO11</f>
        <v>1717.9776547999645</v>
      </c>
      <c r="AP12" s="62">
        <f ca="1">OFFSET('Calcs Annual'!$D$11, 0, 'Calcs Biennial'!AP7-2016)*'Calcs Biennial'!AP10 + OFFSET('Calcs Annual'!$D$11, 0, 'Calcs Biennial'!AP7-2015)*'Calcs Biennial'!AP11</f>
        <v>1739.3562845066153</v>
      </c>
      <c r="AQ12" s="62">
        <f ca="1">OFFSET('Calcs Annual'!$D$11, 0, 'Calcs Biennial'!AQ7-2016)*'Calcs Biennial'!AQ10 + OFFSET('Calcs Annual'!$D$11, 0, 'Calcs Biennial'!AQ7-2015)*'Calcs Biennial'!AQ11</f>
        <v>1573.1879509744267</v>
      </c>
      <c r="AR12" s="62">
        <f ca="1">OFFSET('Calcs Annual'!$D$11, 0, 'Calcs Biennial'!AR7-2016)*'Calcs Biennial'!AR10 + OFFSET('Calcs Annual'!$D$11, 0, 'Calcs Biennial'!AR7-2015)*'Calcs Biennial'!AR11</f>
        <v>1592.7648078496479</v>
      </c>
      <c r="AS12" s="62">
        <f ca="1">OFFSET('Calcs Annual'!$D$11, 0, 'Calcs Biennial'!AS7-2016)*'Calcs Biennial'!AS10 + OFFSET('Calcs Annual'!$D$11, 0, 'Calcs Biennial'!AS7-2015)*'Calcs Biennial'!AS11</f>
        <v>1440.6010009363517</v>
      </c>
      <c r="AT12" s="62">
        <f ca="1">OFFSET('Calcs Annual'!$D$11, 0, 'Calcs Biennial'!AT7-2016)*'Calcs Biennial'!AT10 + OFFSET('Calcs Annual'!$D$11, 0, 'Calcs Biennial'!AT7-2015)*'Calcs Biennial'!AT11</f>
        <v>1458.5279368705883</v>
      </c>
      <c r="AU12" s="62">
        <f ca="1">OFFSET('Calcs Annual'!$D$11, 0, 'Calcs Biennial'!AU7-2016)*'Calcs Biennial'!AU10 + OFFSET('Calcs Annual'!$D$11, 0, 'Calcs Biennial'!AU7-2015)*'Calcs Biennial'!AU11</f>
        <v>1319.1883669165952</v>
      </c>
      <c r="AV12" s="62">
        <f ca="1">OFFSET('Calcs Annual'!$D$11, 0, 'Calcs Biennial'!AV7-2016)*'Calcs Biennial'!AV10 + OFFSET('Calcs Annual'!$D$11, 0, 'Calcs Biennial'!AV7-2015)*'Calcs Biennial'!AV11</f>
        <v>1335.6044358513889</v>
      </c>
      <c r="AW12" s="62">
        <f ca="1">OFFSET('Calcs Annual'!$D$11, 0, 'Calcs Biennial'!AW7-2016)*'Calcs Biennial'!AW10 + OFFSET('Calcs Annual'!$D$11, 0, 'Calcs Biennial'!AW7-2015)*'Calcs Biennial'!AW11</f>
        <v>1208.0082870114297</v>
      </c>
      <c r="AX12" s="62">
        <f ca="1">OFFSET('Calcs Annual'!$D$11, 0, 'Calcs Biennial'!AX7-2016)*'Calcs Biennial'!AX10 + OFFSET('Calcs Annual'!$D$11, 0, 'Calcs Biennial'!AX7-2015)*'Calcs Biennial'!AX11</f>
        <v>1223.0408235397294</v>
      </c>
      <c r="AY12" s="62">
        <f ca="1">OFFSET('Calcs Annual'!$D$11, 0, 'Calcs Biennial'!AY7-2016)*'Calcs Biennial'!AY10 + OFFSET('Calcs Annual'!$D$11, 0, 'Calcs Biennial'!AY7-2015)*'Calcs Biennial'!AY11</f>
        <v>1106.1983702139114</v>
      </c>
      <c r="AZ12" s="62">
        <f ca="1">OFFSET('Calcs Annual'!$D$11, 0, 'Calcs Biennial'!AZ7-2016)*'Calcs Biennial'!AZ10 + OFFSET('Calcs Annual'!$D$11, 0, 'Calcs Biennial'!AZ7-2015)*'Calcs Biennial'!AZ11</f>
        <v>1119.9639772768612</v>
      </c>
      <c r="BA12" s="62">
        <f ca="1">OFFSET('Calcs Annual'!$D$11, 0, 'Calcs Biennial'!BA7-2016)*'Calcs Biennial'!BA10 + OFFSET('Calcs Annual'!$D$11, 0, 'Calcs Biennial'!BA7-2015)*'Calcs Biennial'!BA11</f>
        <v>1012.9689071018236</v>
      </c>
      <c r="BB12" s="62">
        <f ca="1">OFFSET('Calcs Annual'!$D$11, 0, 'Calcs Biennial'!BB7-2016)*'Calcs Biennial'!BB10 + OFFSET('Calcs Annual'!$D$11, 0, 'Calcs Biennial'!BB7-2015)*'Calcs Biennial'!BB11</f>
        <v>1025.5743604433005</v>
      </c>
      <c r="BC12" s="62">
        <f ca="1">OFFSET('Calcs Annual'!$D$11, 0, 'Calcs Biennial'!BC7-2016)*'Calcs Biennial'!BC10 + OFFSET('Calcs Annual'!$D$11, 0, 'Calcs Biennial'!BC7-2015)*'Calcs Biennial'!BC11</f>
        <v>927.59674429518373</v>
      </c>
      <c r="BD12" s="62">
        <f ca="1">OFFSET('Calcs Annual'!$D$11, 0, 'Calcs Biennial'!BD7-2016)*'Calcs Biennial'!BD10 + OFFSET('Calcs Annual'!$D$11, 0, 'Calcs Biennial'!BD7-2015)*'Calcs Biennial'!BD11</f>
        <v>939.13982068967312</v>
      </c>
      <c r="BE12" s="62">
        <f ca="1">OFFSET('Calcs Annual'!$D$11, 0, 'Calcs Biennial'!BE7-2016)*'Calcs Biennial'!BE10 + OFFSET('Calcs Annual'!$D$11, 0, 'Calcs Biennial'!BE7-2015)*'Calcs Biennial'!BE11</f>
        <v>849.41967516929276</v>
      </c>
      <c r="BF12" s="62">
        <f ca="1">OFFSET('Calcs Annual'!$D$11, 0, 'Calcs Biennial'!BF7-2016)*'Calcs Biennial'!BF10 + OFFSET('Calcs Annual'!$D$11, 0, 'Calcs Biennial'!BF7-2015)*'Calcs Biennial'!BF11</f>
        <v>859.98991084741783</v>
      </c>
      <c r="BG12" s="62">
        <f ca="1">OFFSET('Calcs Annual'!$D$11, 0, 'Calcs Biennial'!BG7-2016)*'Calcs Biennial'!BG10 + OFFSET('Calcs Annual'!$D$11, 0, 'Calcs Biennial'!BG7-2015)*'Calcs Biennial'!BG11</f>
        <v>777.83130331374252</v>
      </c>
      <c r="BH12" s="62">
        <f ca="1">OFFSET('Calcs Annual'!$D$11, 0, 'Calcs Biennial'!BH7-2016)*'Calcs Biennial'!BH10 + OFFSET('Calcs Annual'!$D$11, 0, 'Calcs Biennial'!BH7-2015)*'Calcs Biennial'!BH11</f>
        <v>787.51068846833141</v>
      </c>
      <c r="BI12" s="62">
        <f ca="1">OFFSET('Calcs Annual'!$D$11, 0, 'Calcs Biennial'!BI7-2016)*'Calcs Biennial'!BI10 + OFFSET('Calcs Annual'!$D$11, 0, 'Calcs Biennial'!BI7-2015)*'Calcs Biennial'!BI11</f>
        <v>712.27633889475396</v>
      </c>
      <c r="BJ12" s="62">
        <f ca="1">OFFSET('Calcs Annual'!$D$11, 0, 'Calcs Biennial'!BJ7-2016)*'Calcs Biennial'!BJ10 + OFFSET('Calcs Annual'!$D$11, 0, 'Calcs Biennial'!BJ7-2015)*'Calcs Biennial'!BJ11</f>
        <v>721.13995365452388</v>
      </c>
      <c r="BK12" s="62">
        <f ca="1">OFFSET('Calcs Annual'!$D$11, 0, 'Calcs Biennial'!BK7-2016)*'Calcs Biennial'!BK10 + OFFSET('Calcs Annual'!$D$11, 0, 'Calcs Biennial'!BK7-2015)*'Calcs Biennial'!BK11</f>
        <v>652.24629143612276</v>
      </c>
      <c r="BL12" s="62">
        <f ca="1">OFFSET('Calcs Annual'!$D$11, 0, 'Calcs Biennial'!BL7-2016)*'Calcs Biennial'!BL10 + OFFSET('Calcs Annual'!$D$11, 0, 'Calcs Biennial'!BL7-2015)*'Calcs Biennial'!BL11</f>
        <v>660.36288824003896</v>
      </c>
      <c r="BM12" s="62">
        <f ca="1">OFFSET('Calcs Annual'!$D$11, 0, 'Calcs Biennial'!BM7-2016)*'Calcs Biennial'!BM10 + OFFSET('Calcs Annual'!$D$11, 0, 'Calcs Biennial'!BM7-2015)*'Calcs Biennial'!BM11</f>
        <v>597.27552560893969</v>
      </c>
      <c r="BN12" s="62">
        <f ca="1">OFFSET('Calcs Annual'!$D$11, 0, 'Calcs Biennial'!BN7-2016)*'Calcs Biennial'!BN10 + OFFSET('Calcs Annual'!$D$11, 0, 'Calcs Biennial'!BN7-2015)*'Calcs Biennial'!BN11</f>
        <v>604.70806249855707</v>
      </c>
      <c r="BO12" s="62">
        <f ca="1">OFFSET('Calcs Annual'!$D$11, 0, 'Calcs Biennial'!BO7-2016)*'Calcs Biennial'!BO10 + OFFSET('Calcs Annual'!$D$11, 0, 'Calcs Biennial'!BO7-2015)*'Calcs Biennial'!BO11</f>
        <v>546.93764943602184</v>
      </c>
      <c r="BP12" s="62">
        <f ca="1">OFFSET('Calcs Annual'!$D$11, 0, 'Calcs Biennial'!BP7-2016)*'Calcs Biennial'!BP10 + OFFSET('Calcs Annual'!$D$11, 0, 'Calcs Biennial'!BP7-2015)*'Calcs Biennial'!BP11</f>
        <v>553.74377840239663</v>
      </c>
      <c r="BQ12" s="62">
        <f ca="1">OFFSET('Calcs Annual'!$D$11, 0, 'Calcs Biennial'!BQ7-2016)*'Calcs Biennial'!BQ10 + OFFSET('Calcs Annual'!$D$11, 0, 'Calcs Biennial'!BQ7-2015)*'Calcs Biennial'!BQ11</f>
        <v>500.84220689541553</v>
      </c>
      <c r="BR12" s="62">
        <f ca="1">OFFSET('Calcs Annual'!$D$11, 0, 'Calcs Biennial'!BR7-2016)*'Calcs Biennial'!BR10 + OFFSET('Calcs Annual'!$D$11, 0, 'Calcs Biennial'!BR7-2015)*'Calcs Biennial'!BR11</f>
        <v>507.07472106855568</v>
      </c>
      <c r="BS12" s="62">
        <f ca="1">OFFSET('Calcs Annual'!$D$11, 0, 'Calcs Biennial'!BS7-2016)*'Calcs Biennial'!BS10 + OFFSET('Calcs Annual'!$D$11, 0, 'Calcs Biennial'!BS7-2015)*'Calcs Biennial'!BS11</f>
        <v>458.63164926848316</v>
      </c>
      <c r="BT12" s="62">
        <f ca="1">OFFSET('Calcs Annual'!$D$11, 0, 'Calcs Biennial'!BT7-2016)*'Calcs Biennial'!BT10 + OFFSET('Calcs Annual'!$D$11, 0, 'Calcs Biennial'!BT7-2015)*'Calcs Biennial'!BT11</f>
        <v>157.46109058211303</v>
      </c>
    </row>
    <row r="13" spans="2:72">
      <c r="B13" t="s">
        <v>165</v>
      </c>
      <c r="C13" s="62">
        <f ca="1">C12+'Res Bill Biennial'!C27</f>
        <v>1620.0318203094214</v>
      </c>
      <c r="D13" s="62">
        <f ca="1">D12+'Res Bill Biennial'!D27</f>
        <v>2553.3931587218499</v>
      </c>
      <c r="E13" s="62">
        <f ca="1">E12+'Res Bill Biennial'!E27</f>
        <v>4356.6712734687944</v>
      </c>
      <c r="F13" s="62">
        <f ca="1">F12+'Res Bill Biennial'!F27</f>
        <v>4136.8751102090009</v>
      </c>
      <c r="G13" s="62">
        <f ca="1">G12+'Res Bill Biennial'!G27</f>
        <v>4554.6139609742822</v>
      </c>
      <c r="H13" s="62">
        <f ca="1">H12+'Res Bill Biennial'!H27</f>
        <v>4332.2305492200994</v>
      </c>
      <c r="I13" s="62">
        <f ca="1">I12+'Res Bill Biennial'!I27</f>
        <v>4450.7044855376444</v>
      </c>
      <c r="J13" s="62">
        <f ca="1">J12+'Res Bill Biennial'!J27</f>
        <v>4100.4416145255709</v>
      </c>
      <c r="K13" s="62">
        <f ca="1">K12+'Res Bill Biennial'!K27</f>
        <v>4110.5127861109158</v>
      </c>
      <c r="L13" s="62">
        <f ca="1">L12+'Res Bill Biennial'!L27</f>
        <v>1271.9776920701759</v>
      </c>
      <c r="M13" s="62">
        <f ca="1">M12+'Res Bill Biennial'!M27</f>
        <v>2491.2454209073876</v>
      </c>
      <c r="N13" s="62">
        <f ca="1">N12+'Res Bill Biennial'!N27</f>
        <v>4124.1516514903042</v>
      </c>
      <c r="O13" s="62">
        <f ca="1">O12+'Res Bill Biennial'!O27</f>
        <v>3762.7161293681334</v>
      </c>
      <c r="P13" s="62">
        <f ca="1">P12+'Res Bill Biennial'!P27</f>
        <v>3908.8583263889491</v>
      </c>
      <c r="Q13" s="62">
        <f ca="1">Q12+'Res Bill Biennial'!Q27</f>
        <v>3522.2335548145425</v>
      </c>
      <c r="R13" s="62">
        <f ca="1">R12+'Res Bill Biennial'!R27</f>
        <v>4180.3246249038284</v>
      </c>
      <c r="S13" s="62">
        <f ca="1">S12+'Res Bill Biennial'!S27</f>
        <v>4017.0088046689616</v>
      </c>
      <c r="T13" s="62">
        <f ca="1">T12+'Res Bill Biennial'!T27</f>
        <v>4129.059623356753</v>
      </c>
      <c r="U13" s="62">
        <f ca="1">U12+'Res Bill Biennial'!U27</f>
        <v>3738.5935589234609</v>
      </c>
      <c r="V13" s="62">
        <f ca="1">V12+'Res Bill Biennial'!V27</f>
        <v>4408.082145160949</v>
      </c>
      <c r="W13" s="62">
        <f ca="1">W12+'Res Bill Biennial'!W27</f>
        <v>4273.4976165136677</v>
      </c>
      <c r="X13" s="62">
        <f ca="1">X12+'Res Bill Biennial'!X27</f>
        <v>4641.9576666907378</v>
      </c>
      <c r="Y13" s="62">
        <f ca="1">Y12+'Res Bill Biennial'!Y27</f>
        <v>4350.6567846842836</v>
      </c>
      <c r="Z13" s="62">
        <f ca="1">Z12+'Res Bill Biennial'!Z27</f>
        <v>4716.1086607462275</v>
      </c>
      <c r="AA13" s="62">
        <f ca="1">AA12+'Res Bill Biennial'!AA27</f>
        <v>4426.9260210040738</v>
      </c>
      <c r="AB13" s="62">
        <f ca="1">AB12+'Res Bill Biennial'!AB27</f>
        <v>4715.3954398179194</v>
      </c>
      <c r="AC13" s="62">
        <f ca="1">AC12+'Res Bill Biennial'!AC27</f>
        <v>4410.6548513741791</v>
      </c>
      <c r="AD13" s="62">
        <f ca="1">AD12+'Res Bill Biennial'!AD27</f>
        <v>4698.8385419628576</v>
      </c>
      <c r="AE13" s="62">
        <f ca="1">AE12+'Res Bill Biennial'!AE27</f>
        <v>4427.4733033507446</v>
      </c>
      <c r="AF13" s="62">
        <f ca="1">AF12+'Res Bill Biennial'!AF27</f>
        <v>4346.7883169382894</v>
      </c>
      <c r="AG13" s="62">
        <f ca="1">AG12+'Res Bill Biennial'!AG27</f>
        <v>3941.6388250933551</v>
      </c>
      <c r="AH13" s="62">
        <f ca="1">AH12+'Res Bill Biennial'!AH27</f>
        <v>4185.1034583731325</v>
      </c>
      <c r="AI13" s="62">
        <f ca="1">AI12+'Res Bill Biennial'!AI27</f>
        <v>3960.2261605551466</v>
      </c>
      <c r="AJ13" s="62">
        <f ca="1">AJ12+'Res Bill Biennial'!AJ27</f>
        <v>3931.6292622651367</v>
      </c>
      <c r="AK13" s="62">
        <f ca="1">AK12+'Res Bill Biennial'!AK27</f>
        <v>3599.2488116513996</v>
      </c>
      <c r="AL13" s="62">
        <f ca="1">AL12+'Res Bill Biennial'!AL27</f>
        <v>3442.8428693658484</v>
      </c>
      <c r="AM13" s="62">
        <f ca="1">AM12+'Res Bill Biennial'!AM27</f>
        <v>3112.1650856893475</v>
      </c>
      <c r="AN13" s="62">
        <f ca="1">AN12+'Res Bill Biennial'!AN27</f>
        <v>2859.8971509247181</v>
      </c>
      <c r="AO13" s="62">
        <f ca="1">AO12+'Res Bill Biennial'!AO27</f>
        <v>2544.3346208439966</v>
      </c>
      <c r="AP13" s="62">
        <f ca="1">AP12+'Res Bill Biennial'!AP27</f>
        <v>2566.0024707230432</v>
      </c>
      <c r="AQ13" s="62">
        <f ca="1">AQ12+'Res Bill Biennial'!AQ27</f>
        <v>2410.1244787351907</v>
      </c>
      <c r="AR13" s="62">
        <f ca="1">AR12+'Res Bill Biennial'!AR27</f>
        <v>2430.0705877992968</v>
      </c>
      <c r="AS13" s="62">
        <f ca="1">AS12+'Res Bill Biennial'!AS27</f>
        <v>2288.3680094179931</v>
      </c>
      <c r="AT13" s="62">
        <f ca="1">AT12+'Res Bill Biennial'!AT27</f>
        <v>2306.7474130365258</v>
      </c>
      <c r="AU13" s="62">
        <f ca="1">AU12+'Res Bill Biennial'!AU27</f>
        <v>2178.044670733047</v>
      </c>
      <c r="AV13" s="62">
        <f ca="1">AV12+'Res Bill Biennial'!AV27</f>
        <v>2194.9997181838053</v>
      </c>
      <c r="AW13" s="62">
        <f ca="1">AW12+'Res Bill Biennial'!AW27</f>
        <v>2078.2208625108424</v>
      </c>
      <c r="AX13" s="62">
        <f ca="1">AX12+'Res Bill Biennial'!AX27</f>
        <v>2093.8822994305951</v>
      </c>
      <c r="AY13" s="62">
        <f ca="1">AY12+'Res Bill Biennial'!AY27</f>
        <v>1988.0426306939921</v>
      </c>
      <c r="AZ13" s="62">
        <f ca="1">AZ12+'Res Bill Biennial'!AZ27</f>
        <v>2002.530590757548</v>
      </c>
      <c r="BA13" s="62">
        <f ca="1">BA12+'Res Bill Biennial'!BA27</f>
        <v>1906.7289874274345</v>
      </c>
      <c r="BB13" s="62">
        <f ca="1">BB12+'Res Bill Biennial'!BB27</f>
        <v>1920.1539009210287</v>
      </c>
      <c r="BC13" s="62">
        <f ca="1">BC12+'Res Bill Biennial'!BC27</f>
        <v>1833.5657952401584</v>
      </c>
      <c r="BD13" s="62">
        <f ca="1">BD12+'Res Bill Biennial'!BD27</f>
        <v>1846.0292215493851</v>
      </c>
      <c r="BE13" s="62">
        <f ca="1">BE12+'Res Bill Biennial'!BE27</f>
        <v>1767.9001678155164</v>
      </c>
      <c r="BF13" s="62">
        <f ca="1">BF12+'Res Bill Biennial'!BF27</f>
        <v>1779.4955582570565</v>
      </c>
      <c r="BG13" s="62">
        <f ca="1">BG12+'Res Bill Biennial'!BG27</f>
        <v>1709.1353438519172</v>
      </c>
      <c r="BH13" s="62">
        <f ca="1">BH12+'Res Bill Biennial'!BH27</f>
        <v>1719.9487407368374</v>
      </c>
      <c r="BI13" s="62">
        <f ca="1">BI12+'Res Bill Biennial'!BI27</f>
        <v>1656.725994183088</v>
      </c>
      <c r="BJ13" s="62">
        <f ca="1">BJ12+'Res Bill Biennial'!BJ27</f>
        <v>1666.836671504064</v>
      </c>
      <c r="BK13" s="62">
        <f ca="1">BK12+'Res Bill Biennial'!BK27</f>
        <v>1610.1739256853746</v>
      </c>
      <c r="BL13" s="62">
        <f ca="1">BL12+'Res Bill Biennial'!BL27</f>
        <v>1619.6549763661824</v>
      </c>
      <c r="BM13" s="62">
        <f ca="1">BM12+'Res Bill Biennial'!BM27</f>
        <v>1569.0241485748875</v>
      </c>
      <c r="BN13" s="62">
        <f ca="1">BN12+'Res Bill Biennial'!BN27</f>
        <v>1577.9430228050473</v>
      </c>
      <c r="BO13" s="62">
        <f ca="1">BO12+'Res Bill Biennial'!BO27</f>
        <v>1532.8612765134631</v>
      </c>
      <c r="BP13" s="62">
        <f ca="1">BP12+'Res Bill Biennial'!BP27</f>
        <v>1541.280275310357</v>
      </c>
      <c r="BQ13" s="62">
        <f ca="1">BQ12+'Res Bill Biennial'!BQ27</f>
        <v>1501.3062315213342</v>
      </c>
      <c r="BR13" s="62">
        <f ca="1">BR12+'Res Bill Biennial'!BR27</f>
        <v>1509.2829593136605</v>
      </c>
      <c r="BS13" s="62">
        <f ca="1">BS12+'Res Bill Biennial'!BS27</f>
        <v>1474.0132280559483</v>
      </c>
      <c r="BT13" s="62">
        <f ca="1">BT12+'Res Bill Biennial'!BT27</f>
        <v>268.45601159443277</v>
      </c>
    </row>
    <row r="14" spans="2:72">
      <c r="B14" t="s">
        <v>163</v>
      </c>
      <c r="C14" s="62">
        <f ca="1">C13-C12</f>
        <v>-172.17401747984218</v>
      </c>
      <c r="D14" s="62">
        <f t="shared" ref="D14:N14" ca="1" si="5">D13-D12</f>
        <v>-837.6858701849892</v>
      </c>
      <c r="E14" s="62">
        <f t="shared" ca="1" si="5"/>
        <v>-1160.1665927649483</v>
      </c>
      <c r="F14" s="62">
        <f t="shared" ca="1" si="5"/>
        <v>-977.77863486296337</v>
      </c>
      <c r="G14" s="62">
        <f t="shared" ca="1" si="5"/>
        <v>-1102.491956804487</v>
      </c>
      <c r="H14" s="62">
        <f t="shared" ca="1" si="5"/>
        <v>-1006.6346677214051</v>
      </c>
      <c r="I14" s="62">
        <f t="shared" ca="1" si="5"/>
        <v>-1127.3539554856952</v>
      </c>
      <c r="J14" s="62">
        <f t="shared" ca="1" si="5"/>
        <v>-1024.8943484298306</v>
      </c>
      <c r="K14" s="62">
        <f t="shared" ca="1" si="5"/>
        <v>-1006.6722319054679</v>
      </c>
      <c r="L14" s="62">
        <f t="shared" ca="1" si="5"/>
        <v>-316.79673821182087</v>
      </c>
      <c r="M14" s="62">
        <f t="shared" ca="1" si="5"/>
        <v>-514.91577921375483</v>
      </c>
      <c r="N14" s="62">
        <f t="shared" ca="1" si="5"/>
        <v>-677.06402488885578</v>
      </c>
      <c r="O14" s="62">
        <f t="shared" ref="O14:BQ14" ca="1" si="6">O13-O12</f>
        <v>-649.01396580979826</v>
      </c>
      <c r="P14" s="62">
        <f t="shared" ca="1" si="6"/>
        <v>-546.41515399816262</v>
      </c>
      <c r="Q14" s="62">
        <f t="shared" ca="1" si="6"/>
        <v>-502.13771139491109</v>
      </c>
      <c r="R14" s="62">
        <f t="shared" ca="1" si="6"/>
        <v>-445.67078632894481</v>
      </c>
      <c r="S14" s="62">
        <f t="shared" ca="1" si="6"/>
        <v>-423.00991430240083</v>
      </c>
      <c r="T14" s="62">
        <f t="shared" ca="1" si="6"/>
        <v>-257.58433859230627</v>
      </c>
      <c r="U14" s="62">
        <f t="shared" ca="1" si="6"/>
        <v>-178.5628018227012</v>
      </c>
      <c r="V14" s="62">
        <f t="shared" ca="1" si="6"/>
        <v>-52.471607762582607</v>
      </c>
      <c r="W14" s="62">
        <f t="shared" ca="1" si="6"/>
        <v>9.5183143893391389</v>
      </c>
      <c r="X14" s="62">
        <f t="shared" ca="1" si="6"/>
        <v>42.988635098668965</v>
      </c>
      <c r="Y14" s="62">
        <f t="shared" ca="1" si="6"/>
        <v>60.207956545641537</v>
      </c>
      <c r="Z14" s="62">
        <f t="shared" ca="1" si="6"/>
        <v>130.06690259529023</v>
      </c>
      <c r="AA14" s="62">
        <f t="shared" ca="1" si="6"/>
        <v>166.60589320110103</v>
      </c>
      <c r="AB14" s="62">
        <f t="shared" ca="1" si="6"/>
        <v>295.98070050907518</v>
      </c>
      <c r="AC14" s="62">
        <f t="shared" ca="1" si="6"/>
        <v>364.21629429206541</v>
      </c>
      <c r="AD14" s="62">
        <f t="shared" ca="1" si="6"/>
        <v>558.00928353535437</v>
      </c>
      <c r="AE14" s="62">
        <f t="shared" ca="1" si="6"/>
        <v>661.79881321235735</v>
      </c>
      <c r="AF14" s="62">
        <f t="shared" ca="1" si="6"/>
        <v>647.64372710891439</v>
      </c>
      <c r="AG14" s="62">
        <f t="shared" ca="1" si="6"/>
        <v>648.51271422045329</v>
      </c>
      <c r="AH14" s="62">
        <f t="shared" ca="1" si="6"/>
        <v>724.74635748222045</v>
      </c>
      <c r="AI14" s="62">
        <f t="shared" ca="1" si="6"/>
        <v>771.86059187095225</v>
      </c>
      <c r="AJ14" s="62">
        <f t="shared" ca="1" si="6"/>
        <v>798.8407963445452</v>
      </c>
      <c r="AK14" s="62">
        <f t="shared" ca="1" si="6"/>
        <v>809.95524704502805</v>
      </c>
      <c r="AL14" s="62">
        <f t="shared" ca="1" si="6"/>
        <v>807.36023850246738</v>
      </c>
      <c r="AM14" s="62">
        <f t="shared" ca="1" si="6"/>
        <v>815.95194377576036</v>
      </c>
      <c r="AN14" s="62">
        <f t="shared" ca="1" si="6"/>
        <v>816.21877567842103</v>
      </c>
      <c r="AO14" s="62">
        <f t="shared" ca="1" si="6"/>
        <v>826.35696604403211</v>
      </c>
      <c r="AP14" s="62">
        <f t="shared" ca="1" si="6"/>
        <v>826.64618621642785</v>
      </c>
      <c r="AQ14" s="62">
        <f t="shared" ca="1" si="6"/>
        <v>836.93652776076397</v>
      </c>
      <c r="AR14" s="62">
        <f t="shared" ca="1" si="6"/>
        <v>837.30577994964892</v>
      </c>
      <c r="AS14" s="62">
        <f t="shared" ca="1" si="6"/>
        <v>847.76700848164137</v>
      </c>
      <c r="AT14" s="62">
        <f t="shared" ca="1" si="6"/>
        <v>848.21947616593752</v>
      </c>
      <c r="AU14" s="62">
        <f t="shared" ca="1" si="6"/>
        <v>858.85630381645183</v>
      </c>
      <c r="AV14" s="62">
        <f t="shared" ca="1" si="6"/>
        <v>859.3952823324164</v>
      </c>
      <c r="AW14" s="62">
        <f t="shared" ca="1" si="6"/>
        <v>870.21257549941265</v>
      </c>
      <c r="AX14" s="62">
        <f t="shared" ca="1" si="6"/>
        <v>870.84147589086569</v>
      </c>
      <c r="AY14" s="62">
        <f t="shared" ca="1" si="6"/>
        <v>881.84426048008072</v>
      </c>
      <c r="AZ14" s="62">
        <f t="shared" ca="1" si="6"/>
        <v>882.56661348068678</v>
      </c>
      <c r="BA14" s="62">
        <f t="shared" ca="1" si="6"/>
        <v>893.76008032561094</v>
      </c>
      <c r="BB14" s="62">
        <f t="shared" ca="1" si="6"/>
        <v>894.57954047772819</v>
      </c>
      <c r="BC14" s="62">
        <f t="shared" ca="1" si="6"/>
        <v>905.9690509449747</v>
      </c>
      <c r="BD14" s="62">
        <f t="shared" ca="1" si="6"/>
        <v>906.88940085971194</v>
      </c>
      <c r="BE14" s="62">
        <f t="shared" ca="1" si="6"/>
        <v>918.48049264622364</v>
      </c>
      <c r="BF14" s="62">
        <f t="shared" ca="1" si="6"/>
        <v>919.50564740963864</v>
      </c>
      <c r="BG14" s="62">
        <f t="shared" ca="1" si="6"/>
        <v>931.30404053817472</v>
      </c>
      <c r="BH14" s="62">
        <f t="shared" ca="1" si="6"/>
        <v>932.438052268506</v>
      </c>
      <c r="BI14" s="62">
        <f t="shared" ca="1" si="6"/>
        <v>944.44965528833404</v>
      </c>
      <c r="BJ14" s="62">
        <f t="shared" ca="1" si="6"/>
        <v>945.69671784954016</v>
      </c>
      <c r="BK14" s="62">
        <f t="shared" ca="1" si="6"/>
        <v>957.92763424925181</v>
      </c>
      <c r="BL14" s="62">
        <f t="shared" ca="1" si="6"/>
        <v>959.29208812614343</v>
      </c>
      <c r="BM14" s="62">
        <f t="shared" ca="1" si="6"/>
        <v>971.74862296594779</v>
      </c>
      <c r="BN14" s="62">
        <f t="shared" ca="1" si="6"/>
        <v>973.23496030649028</v>
      </c>
      <c r="BO14" s="62">
        <f t="shared" ca="1" si="6"/>
        <v>985.92362707744121</v>
      </c>
      <c r="BP14" s="62">
        <f t="shared" ca="1" si="6"/>
        <v>987.53649690796033</v>
      </c>
      <c r="BQ14" s="62">
        <f t="shared" ca="1" si="6"/>
        <v>1000.4640246259187</v>
      </c>
      <c r="BR14" s="62">
        <f ca="1">BR13-BR12</f>
        <v>1002.2082382451049</v>
      </c>
      <c r="BS14" s="62">
        <f ca="1">BS13-BS12</f>
        <v>1015.3815787874651</v>
      </c>
      <c r="BT14" s="62">
        <f ca="1">BT13-BT12</f>
        <v>110.99492101231974</v>
      </c>
    </row>
    <row r="15" spans="2:72">
      <c r="B15" t="s">
        <v>164</v>
      </c>
      <c r="C15" s="62">
        <v>0</v>
      </c>
      <c r="D15" s="62">
        <f ca="1">C16*$C$5</f>
        <v>-4.4593122054045544</v>
      </c>
      <c r="E15" s="62">
        <f t="shared" ref="E15:O15" ca="1" si="7">D16*$C$5</f>
        <v>-25.733472601544008</v>
      </c>
      <c r="F15" s="62">
        <f t="shared" ca="1" si="7"/>
        <v>-55.691523460170892</v>
      </c>
      <c r="G15" s="62">
        <f t="shared" ca="1" si="7"/>
        <v>-81.798910134738179</v>
      </c>
      <c r="H15" s="62">
        <f t="shared" ca="1" si="7"/>
        <v>-111.7163096351827</v>
      </c>
      <c r="I15" s="62">
        <f t="shared" ca="1" si="7"/>
        <v>-139.96794435205044</v>
      </c>
      <c r="J15" s="62">
        <f t="shared" ca="1" si="7"/>
        <v>-171.98286284171053</v>
      </c>
      <c r="K15" s="62">
        <f t="shared" ca="1" si="7"/>
        <v>-202.218216910709</v>
      </c>
      <c r="L15" s="62">
        <f t="shared" ca="1" si="7"/>
        <v>-232.7570478002672</v>
      </c>
      <c r="M15" s="62">
        <f t="shared" ca="1" si="7"/>
        <v>-246.63980297644903</v>
      </c>
      <c r="N15" s="62">
        <f t="shared" ca="1" si="7"/>
        <v>-265.87811953381816</v>
      </c>
      <c r="O15" s="62">
        <f t="shared" ca="1" si="7"/>
        <v>-289.69859947504079</v>
      </c>
      <c r="P15" s="62">
        <f t="shared" ref="P15:BR15" ca="1" si="8">O16*$C$5</f>
        <v>-313.41223234657997</v>
      </c>
      <c r="Q15" s="62">
        <f t="shared" ca="1" si="8"/>
        <v>-335.13307824416029</v>
      </c>
      <c r="R15" s="62">
        <f t="shared" ca="1" si="8"/>
        <v>-356.28410237425703</v>
      </c>
      <c r="S15" s="62">
        <f t="shared" ca="1" si="8"/>
        <v>-376.54298087821451</v>
      </c>
      <c r="T15" s="62">
        <f t="shared" ca="1" si="8"/>
        <v>-396.74118053897655</v>
      </c>
      <c r="U15" s="62">
        <f t="shared" ca="1" si="8"/>
        <v>-413.27066540258897</v>
      </c>
      <c r="V15" s="62">
        <f t="shared" ca="1" si="8"/>
        <v>-428.22148430274092</v>
      </c>
      <c r="W15" s="62">
        <f t="shared" ca="1" si="8"/>
        <v>-440.36468972117819</v>
      </c>
      <c r="X15" s="62">
        <f t="shared" ca="1" si="8"/>
        <v>-451.24867396352431</v>
      </c>
      <c r="Y15" s="62">
        <f t="shared" ca="1" si="8"/>
        <v>-461.56208515646375</v>
      </c>
      <c r="Z15" s="62">
        <f t="shared" ca="1" si="8"/>
        <v>-471.7010401564595</v>
      </c>
      <c r="AA15" s="62">
        <f t="shared" ca="1" si="8"/>
        <v>-480.33135662830961</v>
      </c>
      <c r="AB15" s="62">
        <f t="shared" ca="1" si="8"/>
        <v>-488.25664785940006</v>
      </c>
      <c r="AC15" s="62">
        <f t="shared" ca="1" si="8"/>
        <v>-493.1138974522076</v>
      </c>
      <c r="AD15" s="62">
        <f t="shared" ca="1" si="8"/>
        <v>-496.37009168290211</v>
      </c>
      <c r="AE15" s="62">
        <f t="shared" ca="1" si="8"/>
        <v>-494.81297055749792</v>
      </c>
      <c r="AF15" s="62">
        <f t="shared" ca="1" si="8"/>
        <v>-490.59459625006508</v>
      </c>
      <c r="AG15" s="62">
        <f t="shared" ca="1" si="8"/>
        <v>-486.62724184392596</v>
      </c>
      <c r="AH15" s="62">
        <f t="shared" ca="1" si="8"/>
        <v>-482.53771241698377</v>
      </c>
      <c r="AI15" s="62">
        <f t="shared" ca="1" si="8"/>
        <v>-476.41906960788577</v>
      </c>
      <c r="AJ15" s="62">
        <f t="shared" ca="1" si="8"/>
        <v>-468.95566488417342</v>
      </c>
      <c r="AK15" s="62">
        <f t="shared" ca="1" si="8"/>
        <v>-460.62215025303919</v>
      </c>
      <c r="AL15" s="62">
        <f t="shared" ca="1" si="8"/>
        <v>-451.79734368971225</v>
      </c>
      <c r="AM15" s="62">
        <f t="shared" ca="1" si="8"/>
        <v>-442.81516079140096</v>
      </c>
      <c r="AN15" s="62">
        <f t="shared" ca="1" si="8"/>
        <v>-433.38902865064995</v>
      </c>
      <c r="AO15" s="62">
        <f t="shared" ca="1" si="8"/>
        <v>-423.71803413214565</v>
      </c>
      <c r="AP15" s="62">
        <f t="shared" ca="1" si="8"/>
        <v>-413.54662260081079</v>
      </c>
      <c r="AQ15" s="62">
        <f t="shared" ca="1" si="8"/>
        <v>-403.11095597265466</v>
      </c>
      <c r="AR15" s="62">
        <f t="shared" ca="1" si="8"/>
        <v>-392.15171166281931</v>
      </c>
      <c r="AS15" s="62">
        <f t="shared" ca="1" si="8"/>
        <v>-380.90628837030931</v>
      </c>
      <c r="AT15" s="62">
        <f t="shared" ca="1" si="8"/>
        <v>-369.11251450567244</v>
      </c>
      <c r="AU15" s="62">
        <f t="shared" ca="1" si="8"/>
        <v>-357.00937770408649</v>
      </c>
      <c r="AV15" s="62">
        <f t="shared" ca="1" si="8"/>
        <v>-344.33178692321945</v>
      </c>
      <c r="AW15" s="62">
        <f t="shared" ca="1" si="8"/>
        <v>-331.32032091396326</v>
      </c>
      <c r="AX15" s="62">
        <f t="shared" ca="1" si="8"/>
        <v>-317.70689593687484</v>
      </c>
      <c r="AY15" s="62">
        <f t="shared" ca="1" si="8"/>
        <v>-303.73368321696</v>
      </c>
      <c r="AZ15" s="62">
        <f t="shared" ca="1" si="8"/>
        <v>-289.12953015098782</v>
      </c>
      <c r="BA15" s="62">
        <f t="shared" ca="1" si="8"/>
        <v>-274.1382009125565</v>
      </c>
      <c r="BB15" s="62">
        <f t="shared" ca="1" si="8"/>
        <v>-258.4853948130496</v>
      </c>
      <c r="BC15" s="62">
        <f t="shared" ca="1" si="8"/>
        <v>-242.41646849858131</v>
      </c>
      <c r="BD15" s="62">
        <f t="shared" ca="1" si="8"/>
        <v>-225.65389077989394</v>
      </c>
      <c r="BE15" s="62">
        <f t="shared" ca="1" si="8"/>
        <v>-208.44460927828047</v>
      </c>
      <c r="BF15" s="62">
        <f t="shared" ca="1" si="8"/>
        <v>-190.50777654961948</v>
      </c>
      <c r="BG15" s="62">
        <f t="shared" ca="1" si="8"/>
        <v>-172.09192859677711</v>
      </c>
      <c r="BH15" s="62">
        <f t="shared" ca="1" si="8"/>
        <v>-152.91281247538885</v>
      </c>
      <c r="BI15" s="62">
        <f t="shared" ca="1" si="8"/>
        <v>-133.22054880046574</v>
      </c>
      <c r="BJ15" s="62">
        <f t="shared" ca="1" si="8"/>
        <v>-112.72738623144994</v>
      </c>
      <c r="BK15" s="62">
        <f t="shared" ca="1" si="8"/>
        <v>-91.685024965891444</v>
      </c>
      <c r="BL15" s="62">
        <f t="shared" ca="1" si="8"/>
        <v>-69.802118553536502</v>
      </c>
      <c r="BM15" s="62">
        <f t="shared" ca="1" si="8"/>
        <v>-47.33194039526186</v>
      </c>
      <c r="BN15" s="62">
        <f ca="1">ROUND(BM16*$C$5,1)</f>
        <v>-24</v>
      </c>
      <c r="BO15" s="62">
        <f ca="1">ROUND(BN16*$C$5,1)</f>
        <v>0</v>
      </c>
      <c r="BP15" s="62">
        <f t="shared" ca="1" si="8"/>
        <v>24.906272480540075</v>
      </c>
      <c r="BQ15" s="62">
        <f t="shared" ca="1" si="8"/>
        <v>50.482468032410843</v>
      </c>
      <c r="BR15" s="62">
        <f t="shared" ca="1" si="8"/>
        <v>77.03133955728407</v>
      </c>
      <c r="BS15" s="62">
        <f ca="1">BR16*$C$5</f>
        <v>104.29494726309449</v>
      </c>
      <c r="BT15" s="62">
        <f ca="1">BS16*$C$5</f>
        <v>132.58006781603672</v>
      </c>
    </row>
    <row r="16" spans="2:72">
      <c r="B16" t="s">
        <v>87</v>
      </c>
      <c r="C16" s="62">
        <f ca="1">C14*(1+$C$5)</f>
        <v>-176.52345477462907</v>
      </c>
      <c r="D16" s="62">
        <f ca="1">C16+D14+D15</f>
        <v>-1018.6686371650228</v>
      </c>
      <c r="E16" s="62">
        <f t="shared" ref="E16:N16" ca="1" si="9">D16+E14+E15</f>
        <v>-2204.5687025315156</v>
      </c>
      <c r="F16" s="62">
        <f t="shared" ca="1" si="9"/>
        <v>-3238.03886085465</v>
      </c>
      <c r="G16" s="62">
        <f t="shared" ca="1" si="9"/>
        <v>-4422.3297277938755</v>
      </c>
      <c r="H16" s="62">
        <f t="shared" ca="1" si="9"/>
        <v>-5540.6807051504629</v>
      </c>
      <c r="I16" s="62">
        <f t="shared" ca="1" si="9"/>
        <v>-6808.002604988209</v>
      </c>
      <c r="J16" s="62">
        <f t="shared" ca="1" si="9"/>
        <v>-8004.8798162597504</v>
      </c>
      <c r="K16" s="62">
        <f t="shared" ca="1" si="9"/>
        <v>-9213.7702650759275</v>
      </c>
      <c r="L16" s="62">
        <f t="shared" ca="1" si="9"/>
        <v>-9763.324051088015</v>
      </c>
      <c r="M16" s="62">
        <f t="shared" ca="1" si="9"/>
        <v>-10524.879633278219</v>
      </c>
      <c r="N16" s="62">
        <f t="shared" ca="1" si="9"/>
        <v>-11467.821777700892</v>
      </c>
      <c r="O16" s="62">
        <f t="shared" ref="O16:BR16" ca="1" si="10">N16+O14+O15</f>
        <v>-12406.534342985731</v>
      </c>
      <c r="P16" s="62">
        <f t="shared" ca="1" si="10"/>
        <v>-13266.361729330474</v>
      </c>
      <c r="Q16" s="62">
        <f t="shared" ca="1" si="10"/>
        <v>-14103.632518969545</v>
      </c>
      <c r="R16" s="62">
        <f t="shared" ca="1" si="10"/>
        <v>-14905.587407672747</v>
      </c>
      <c r="S16" s="62">
        <f t="shared" ca="1" si="10"/>
        <v>-15705.14030285336</v>
      </c>
      <c r="T16" s="62">
        <f t="shared" ca="1" si="10"/>
        <v>-16359.465821984644</v>
      </c>
      <c r="U16" s="62">
        <f t="shared" ca="1" si="10"/>
        <v>-16951.299289209936</v>
      </c>
      <c r="V16" s="62">
        <f t="shared" ca="1" si="10"/>
        <v>-17431.992381275257</v>
      </c>
      <c r="W16" s="62">
        <f t="shared" ca="1" si="10"/>
        <v>-17862.838756607092</v>
      </c>
      <c r="X16" s="62">
        <f t="shared" ca="1" si="10"/>
        <v>-18271.098795471949</v>
      </c>
      <c r="Y16" s="62">
        <f t="shared" ca="1" si="10"/>
        <v>-18672.452924082772</v>
      </c>
      <c r="Z16" s="62">
        <f t="shared" ca="1" si="10"/>
        <v>-19014.087061643939</v>
      </c>
      <c r="AA16" s="62">
        <f t="shared" ca="1" si="10"/>
        <v>-19327.812525071149</v>
      </c>
      <c r="AB16" s="62">
        <f t="shared" ca="1" si="10"/>
        <v>-19520.088472421477</v>
      </c>
      <c r="AC16" s="62">
        <f t="shared" ca="1" si="10"/>
        <v>-19648.986075581619</v>
      </c>
      <c r="AD16" s="62">
        <f t="shared" ca="1" si="10"/>
        <v>-19587.346883729169</v>
      </c>
      <c r="AE16" s="62">
        <f t="shared" ca="1" si="10"/>
        <v>-19420.361041074309</v>
      </c>
      <c r="AF16" s="62">
        <f t="shared" ca="1" si="10"/>
        <v>-19263.311910215463</v>
      </c>
      <c r="AG16" s="62">
        <f t="shared" ca="1" si="10"/>
        <v>-19101.426437838934</v>
      </c>
      <c r="AH16" s="62">
        <f t="shared" ca="1" si="10"/>
        <v>-18859.217792773696</v>
      </c>
      <c r="AI16" s="62">
        <f t="shared" ca="1" si="10"/>
        <v>-18563.776270510629</v>
      </c>
      <c r="AJ16" s="62">
        <f t="shared" ca="1" si="10"/>
        <v>-18233.891139050254</v>
      </c>
      <c r="AK16" s="62">
        <f t="shared" ca="1" si="10"/>
        <v>-17884.558042258264</v>
      </c>
      <c r="AL16" s="62">
        <f t="shared" ca="1" si="10"/>
        <v>-17528.995147445508</v>
      </c>
      <c r="AM16" s="62">
        <f t="shared" ca="1" si="10"/>
        <v>-17155.85836446115</v>
      </c>
      <c r="AN16" s="62">
        <f t="shared" ca="1" si="10"/>
        <v>-16773.028617433378</v>
      </c>
      <c r="AO16" s="62">
        <f t="shared" ca="1" si="10"/>
        <v>-16370.389685521492</v>
      </c>
      <c r="AP16" s="62">
        <f t="shared" ca="1" si="10"/>
        <v>-15957.290121905873</v>
      </c>
      <c r="AQ16" s="62">
        <f t="shared" ca="1" si="10"/>
        <v>-15523.464550117762</v>
      </c>
      <c r="AR16" s="62">
        <f t="shared" ca="1" si="10"/>
        <v>-15078.310481830933</v>
      </c>
      <c r="AS16" s="62">
        <f t="shared" ca="1" si="10"/>
        <v>-14611.449761719601</v>
      </c>
      <c r="AT16" s="62">
        <f t="shared" ca="1" si="10"/>
        <v>-14132.342800059336</v>
      </c>
      <c r="AU16" s="62">
        <f t="shared" ca="1" si="10"/>
        <v>-13630.495873946969</v>
      </c>
      <c r="AV16" s="62">
        <f t="shared" ca="1" si="10"/>
        <v>-13115.432378537773</v>
      </c>
      <c r="AW16" s="62">
        <f t="shared" ca="1" si="10"/>
        <v>-12576.540123952323</v>
      </c>
      <c r="AX16" s="62">
        <f t="shared" ca="1" si="10"/>
        <v>-12023.405543998333</v>
      </c>
      <c r="AY16" s="62">
        <f t="shared" ca="1" si="10"/>
        <v>-11445.294966735213</v>
      </c>
      <c r="AZ16" s="62">
        <f t="shared" ca="1" si="10"/>
        <v>-10851.857883405513</v>
      </c>
      <c r="BA16" s="62">
        <f t="shared" ca="1" si="10"/>
        <v>-10232.236003992459</v>
      </c>
      <c r="BB16" s="62">
        <f t="shared" ca="1" si="10"/>
        <v>-9596.1418583277791</v>
      </c>
      <c r="BC16" s="62">
        <f t="shared" ca="1" si="10"/>
        <v>-8932.5892758813861</v>
      </c>
      <c r="BD16" s="62">
        <f t="shared" ca="1" si="10"/>
        <v>-8251.3537658015684</v>
      </c>
      <c r="BE16" s="62">
        <f t="shared" ca="1" si="10"/>
        <v>-7541.3178824336246</v>
      </c>
      <c r="BF16" s="62">
        <f t="shared" ca="1" si="10"/>
        <v>-6812.3200115736063</v>
      </c>
      <c r="BG16" s="62">
        <f t="shared" ca="1" si="10"/>
        <v>-6053.1078996322094</v>
      </c>
      <c r="BH16" s="62">
        <f t="shared" ca="1" si="10"/>
        <v>-5273.5826598390922</v>
      </c>
      <c r="BI16" s="62">
        <f t="shared" ca="1" si="10"/>
        <v>-4462.353553351224</v>
      </c>
      <c r="BJ16" s="62">
        <f t="shared" ca="1" si="10"/>
        <v>-3629.3842217331339</v>
      </c>
      <c r="BK16" s="62">
        <f t="shared" ca="1" si="10"/>
        <v>-2763.1416124497737</v>
      </c>
      <c r="BL16" s="62">
        <f t="shared" ca="1" si="10"/>
        <v>-1873.6516428771668</v>
      </c>
      <c r="BM16" s="62">
        <f t="shared" ca="1" si="10"/>
        <v>-949.23496030648084</v>
      </c>
      <c r="BN16" s="62">
        <f ca="1">BM16+BN14+BN15</f>
        <v>9.4360075308941305E-12</v>
      </c>
      <c r="BO16" s="62">
        <f t="shared" ca="1" si="10"/>
        <v>985.92362707745065</v>
      </c>
      <c r="BP16" s="62">
        <f t="shared" ca="1" si="10"/>
        <v>1998.3663964659511</v>
      </c>
      <c r="BQ16" s="62">
        <f t="shared" ca="1" si="10"/>
        <v>3049.3128891242804</v>
      </c>
      <c r="BR16" s="62">
        <f t="shared" ca="1" si="10"/>
        <v>4128.5524669266697</v>
      </c>
      <c r="BS16" s="62">
        <f ca="1">BR16+BS14+BS15</f>
        <v>5248.2289929772296</v>
      </c>
      <c r="BT16" s="62">
        <f ca="1">BS16+BT14+BT15</f>
        <v>5491.8039818055859</v>
      </c>
    </row>
    <row r="17" spans="2:72">
      <c r="B17" t="s">
        <v>88</v>
      </c>
      <c r="C17" s="62">
        <v>0</v>
      </c>
      <c r="D17" s="62">
        <f ca="1">D16-C16</f>
        <v>-842.14518239039376</v>
      </c>
      <c r="E17" s="62">
        <f t="shared" ref="E17:P17" ca="1" si="11">E16-D16</f>
        <v>-1185.9000653664928</v>
      </c>
      <c r="F17" s="62">
        <f t="shared" ca="1" si="11"/>
        <v>-1033.4701583231345</v>
      </c>
      <c r="G17" s="62">
        <f t="shared" ca="1" si="11"/>
        <v>-1184.2908669392255</v>
      </c>
      <c r="H17" s="62">
        <f t="shared" ca="1" si="11"/>
        <v>-1118.3509773565875</v>
      </c>
      <c r="I17" s="62">
        <f t="shared" ca="1" si="11"/>
        <v>-1267.3218998377461</v>
      </c>
      <c r="J17" s="62">
        <f t="shared" ca="1" si="11"/>
        <v>-1196.8772112715415</v>
      </c>
      <c r="K17" s="62">
        <f t="shared" ca="1" si="11"/>
        <v>-1208.890448816177</v>
      </c>
      <c r="L17" s="62">
        <f t="shared" ca="1" si="11"/>
        <v>-549.55378601208758</v>
      </c>
      <c r="M17" s="62">
        <f t="shared" ca="1" si="11"/>
        <v>-761.55558219020349</v>
      </c>
      <c r="N17" s="62">
        <f t="shared" ca="1" si="11"/>
        <v>-942.94214442267366</v>
      </c>
      <c r="O17" s="62">
        <f t="shared" ca="1" si="11"/>
        <v>-938.712565284839</v>
      </c>
      <c r="P17" s="62">
        <f t="shared" ca="1" si="11"/>
        <v>-859.82738634474299</v>
      </c>
      <c r="Q17" s="62">
        <f t="shared" ref="Q17:BR17" ca="1" si="12">Q16-P16</f>
        <v>-837.27078963907115</v>
      </c>
      <c r="R17" s="62">
        <f t="shared" ca="1" si="12"/>
        <v>-801.9548887032015</v>
      </c>
      <c r="S17" s="62">
        <f t="shared" ca="1" si="12"/>
        <v>-799.55289518061363</v>
      </c>
      <c r="T17" s="62">
        <f t="shared" ca="1" si="12"/>
        <v>-654.32551913128373</v>
      </c>
      <c r="U17" s="62">
        <f t="shared" ca="1" si="12"/>
        <v>-591.83346722529132</v>
      </c>
      <c r="V17" s="62">
        <f t="shared" ca="1" si="12"/>
        <v>-480.69309206532125</v>
      </c>
      <c r="W17" s="62">
        <f t="shared" ca="1" si="12"/>
        <v>-430.84637533183559</v>
      </c>
      <c r="X17" s="62">
        <f t="shared" ca="1" si="12"/>
        <v>-408.26003886485705</v>
      </c>
      <c r="Y17" s="62">
        <f t="shared" ca="1" si="12"/>
        <v>-401.35412861082295</v>
      </c>
      <c r="Z17" s="62">
        <f t="shared" ca="1" si="12"/>
        <v>-341.63413756116643</v>
      </c>
      <c r="AA17" s="62">
        <f t="shared" ca="1" si="12"/>
        <v>-313.72546342721034</v>
      </c>
      <c r="AB17" s="62">
        <f t="shared" ca="1" si="12"/>
        <v>-192.27594735032835</v>
      </c>
      <c r="AC17" s="62">
        <f t="shared" ca="1" si="12"/>
        <v>-128.89760316014144</v>
      </c>
      <c r="AD17" s="62">
        <f t="shared" ca="1" si="12"/>
        <v>61.639191852449585</v>
      </c>
      <c r="AE17" s="62">
        <f t="shared" ca="1" si="12"/>
        <v>166.98584265485988</v>
      </c>
      <c r="AF17" s="62">
        <f t="shared" ca="1" si="12"/>
        <v>157.04913085884618</v>
      </c>
      <c r="AG17" s="62">
        <f t="shared" ca="1" si="12"/>
        <v>161.88547237652892</v>
      </c>
      <c r="AH17" s="62">
        <f t="shared" ca="1" si="12"/>
        <v>242.20864506523867</v>
      </c>
      <c r="AI17" s="62">
        <f t="shared" ca="1" si="12"/>
        <v>295.44152226306687</v>
      </c>
      <c r="AJ17" s="62">
        <f t="shared" ca="1" si="12"/>
        <v>329.8851314603744</v>
      </c>
      <c r="AK17" s="62">
        <f t="shared" ca="1" si="12"/>
        <v>349.3330967919901</v>
      </c>
      <c r="AL17" s="62">
        <f t="shared" ca="1" si="12"/>
        <v>355.56289481275599</v>
      </c>
      <c r="AM17" s="62">
        <f t="shared" ca="1" si="12"/>
        <v>373.13678298435843</v>
      </c>
      <c r="AN17" s="62">
        <f t="shared" ca="1" si="12"/>
        <v>382.8297470277721</v>
      </c>
      <c r="AO17" s="62">
        <f t="shared" ca="1" si="12"/>
        <v>402.63893191188617</v>
      </c>
      <c r="AP17" s="62">
        <f t="shared" ca="1" si="12"/>
        <v>413.09956361561854</v>
      </c>
      <c r="AQ17" s="62">
        <f t="shared" ca="1" si="12"/>
        <v>433.82557178811112</v>
      </c>
      <c r="AR17" s="62">
        <f t="shared" ca="1" si="12"/>
        <v>445.15406828682899</v>
      </c>
      <c r="AS17" s="62">
        <f t="shared" ca="1" si="12"/>
        <v>466.86072011133183</v>
      </c>
      <c r="AT17" s="62">
        <f t="shared" ca="1" si="12"/>
        <v>479.10696166026537</v>
      </c>
      <c r="AU17" s="62">
        <f t="shared" ca="1" si="12"/>
        <v>501.84692611236642</v>
      </c>
      <c r="AV17" s="62">
        <f t="shared" ca="1" si="12"/>
        <v>515.06349540919655</v>
      </c>
      <c r="AW17" s="62">
        <f t="shared" ca="1" si="12"/>
        <v>538.89225458544934</v>
      </c>
      <c r="AX17" s="62">
        <f t="shared" ca="1" si="12"/>
        <v>553.1345799539904</v>
      </c>
      <c r="AY17" s="62">
        <f t="shared" ca="1" si="12"/>
        <v>578.11057726311992</v>
      </c>
      <c r="AZ17" s="62">
        <f t="shared" ca="1" si="12"/>
        <v>593.43708332969982</v>
      </c>
      <c r="BA17" s="62">
        <f t="shared" ca="1" si="12"/>
        <v>619.62187941305456</v>
      </c>
      <c r="BB17" s="62">
        <f t="shared" ca="1" si="12"/>
        <v>636.09414566467967</v>
      </c>
      <c r="BC17" s="62">
        <f t="shared" ca="1" si="12"/>
        <v>663.55258244639299</v>
      </c>
      <c r="BD17" s="62">
        <f t="shared" ca="1" si="12"/>
        <v>681.23551007981769</v>
      </c>
      <c r="BE17" s="62">
        <f t="shared" ca="1" si="12"/>
        <v>710.03588336794382</v>
      </c>
      <c r="BF17" s="62">
        <f t="shared" ca="1" si="12"/>
        <v>728.99787086001834</v>
      </c>
      <c r="BG17" s="62">
        <f t="shared" ca="1" si="12"/>
        <v>759.21211194139687</v>
      </c>
      <c r="BH17" s="62">
        <f t="shared" ca="1" si="12"/>
        <v>779.52523979311718</v>
      </c>
      <c r="BI17" s="62">
        <f t="shared" ca="1" si="12"/>
        <v>811.22910648786819</v>
      </c>
      <c r="BJ17" s="62">
        <f t="shared" ca="1" si="12"/>
        <v>832.96933161809011</v>
      </c>
      <c r="BK17" s="62">
        <f t="shared" ca="1" si="12"/>
        <v>866.24260928336025</v>
      </c>
      <c r="BL17" s="62">
        <f t="shared" ca="1" si="12"/>
        <v>889.48996957260692</v>
      </c>
      <c r="BM17" s="62">
        <f t="shared" ca="1" si="12"/>
        <v>924.41668257068591</v>
      </c>
      <c r="BN17" s="62">
        <f ca="1">BN16-BM16</f>
        <v>949.23496030649028</v>
      </c>
      <c r="BO17" s="62">
        <f t="shared" ca="1" si="12"/>
        <v>985.92362707744121</v>
      </c>
      <c r="BP17" s="62">
        <f t="shared" ca="1" si="12"/>
        <v>1012.4427693885004</v>
      </c>
      <c r="BQ17" s="62">
        <f t="shared" ca="1" si="12"/>
        <v>1050.9464926583294</v>
      </c>
      <c r="BR17" s="62">
        <f t="shared" ca="1" si="12"/>
        <v>1079.2395778023892</v>
      </c>
      <c r="BS17" s="62">
        <f ca="1">BS16-BR16</f>
        <v>1119.6765260505599</v>
      </c>
      <c r="BT17" s="62">
        <f ca="1">BT16-BS16</f>
        <v>243.57498882835625</v>
      </c>
    </row>
    <row r="18" spans="2:72" s="49" customFormat="1">
      <c r="C18" s="62"/>
      <c r="D18" s="62"/>
      <c r="E18" s="62"/>
      <c r="F18" s="62"/>
      <c r="G18" s="62"/>
      <c r="H18" s="62"/>
      <c r="I18" s="62"/>
      <c r="J18" s="62"/>
      <c r="K18" s="62"/>
      <c r="L18" s="62"/>
      <c r="M18" s="62"/>
      <c r="N18" s="62"/>
      <c r="O18" s="62"/>
      <c r="P18" s="62"/>
      <c r="Q18" s="62"/>
      <c r="R18" s="62"/>
      <c r="S18" s="62"/>
      <c r="T18" s="62"/>
      <c r="U18" s="62"/>
      <c r="V18" s="62"/>
      <c r="W18" s="62"/>
      <c r="X18" s="62"/>
      <c r="Y18" s="62"/>
      <c r="Z18" s="62"/>
      <c r="AA18" s="62"/>
      <c r="AB18" s="62"/>
      <c r="AC18" s="62"/>
      <c r="AD18" s="62"/>
      <c r="AE18" s="62"/>
      <c r="AF18" s="62"/>
      <c r="AG18" s="62"/>
      <c r="AH18" s="62"/>
      <c r="AI18" s="62"/>
      <c r="AJ18" s="62"/>
      <c r="AK18" s="62"/>
      <c r="AL18" s="62"/>
      <c r="AM18" s="62"/>
      <c r="AN18" s="62"/>
      <c r="AO18" s="62"/>
      <c r="AP18" s="62"/>
      <c r="AQ18" s="62"/>
      <c r="AR18" s="62"/>
      <c r="AS18" s="62"/>
      <c r="AT18" s="62"/>
      <c r="AU18" s="62"/>
      <c r="AV18" s="62"/>
      <c r="AW18" s="62"/>
      <c r="AX18" s="62"/>
      <c r="AY18" s="62"/>
      <c r="AZ18" s="62"/>
      <c r="BA18" s="62"/>
      <c r="BB18" s="62"/>
      <c r="BC18" s="62"/>
      <c r="BD18" s="62"/>
      <c r="BE18" s="62"/>
      <c r="BF18" s="62"/>
      <c r="BG18" s="62"/>
      <c r="BH18" s="62"/>
      <c r="BI18" s="62"/>
      <c r="BJ18" s="62"/>
      <c r="BK18" s="62"/>
      <c r="BL18" s="62"/>
      <c r="BM18" s="62"/>
      <c r="BN18" s="62"/>
      <c r="BO18" s="62"/>
      <c r="BP18" s="62"/>
      <c r="BQ18" s="62"/>
      <c r="BR18" s="62"/>
      <c r="BS18" s="62"/>
      <c r="BT18" s="62"/>
    </row>
    <row r="19" spans="2:72">
      <c r="B19" t="s">
        <v>162</v>
      </c>
      <c r="C19" s="62">
        <f ca="1">IF(C16&gt;0.01, C12, C13)</f>
        <v>1620.0318203094214</v>
      </c>
      <c r="D19" s="62">
        <f t="shared" ref="D19:N19" ca="1" si="13">IF(D16&gt;0.01, D12, D13)</f>
        <v>2553.3931587218499</v>
      </c>
      <c r="E19" s="62">
        <f t="shared" ca="1" si="13"/>
        <v>4356.6712734687944</v>
      </c>
      <c r="F19" s="62">
        <f t="shared" ca="1" si="13"/>
        <v>4136.8751102090009</v>
      </c>
      <c r="G19" s="62">
        <f t="shared" ca="1" si="13"/>
        <v>4554.6139609742822</v>
      </c>
      <c r="H19" s="62">
        <f t="shared" ca="1" si="13"/>
        <v>4332.2305492200994</v>
      </c>
      <c r="I19" s="62">
        <f t="shared" ca="1" si="13"/>
        <v>4450.7044855376444</v>
      </c>
      <c r="J19" s="62">
        <f t="shared" ca="1" si="13"/>
        <v>4100.4416145255709</v>
      </c>
      <c r="K19" s="62">
        <f t="shared" ca="1" si="13"/>
        <v>4110.5127861109158</v>
      </c>
      <c r="L19" s="62">
        <f t="shared" ca="1" si="13"/>
        <v>1271.9776920701759</v>
      </c>
      <c r="M19" s="62">
        <f t="shared" ca="1" si="13"/>
        <v>2491.2454209073876</v>
      </c>
      <c r="N19" s="62">
        <f t="shared" ca="1" si="13"/>
        <v>4124.1516514903042</v>
      </c>
      <c r="O19" s="62">
        <f t="shared" ref="O19:BQ19" ca="1" si="14">IF(O16&gt;0.01, O12, O13)</f>
        <v>3762.7161293681334</v>
      </c>
      <c r="P19" s="62">
        <f t="shared" ca="1" si="14"/>
        <v>3908.8583263889491</v>
      </c>
      <c r="Q19" s="62">
        <f t="shared" ca="1" si="14"/>
        <v>3522.2335548145425</v>
      </c>
      <c r="R19" s="62">
        <f t="shared" ca="1" si="14"/>
        <v>4180.3246249038284</v>
      </c>
      <c r="S19" s="62">
        <f t="shared" ca="1" si="14"/>
        <v>4017.0088046689616</v>
      </c>
      <c r="T19" s="62">
        <f t="shared" ca="1" si="14"/>
        <v>4129.059623356753</v>
      </c>
      <c r="U19" s="62">
        <f t="shared" ca="1" si="14"/>
        <v>3738.5935589234609</v>
      </c>
      <c r="V19" s="62">
        <f t="shared" ca="1" si="14"/>
        <v>4408.082145160949</v>
      </c>
      <c r="W19" s="62">
        <f t="shared" ca="1" si="14"/>
        <v>4273.4976165136677</v>
      </c>
      <c r="X19" s="62">
        <f t="shared" ca="1" si="14"/>
        <v>4641.9576666907378</v>
      </c>
      <c r="Y19" s="62">
        <f t="shared" ca="1" si="14"/>
        <v>4350.6567846842836</v>
      </c>
      <c r="Z19" s="62">
        <f t="shared" ca="1" si="14"/>
        <v>4716.1086607462275</v>
      </c>
      <c r="AA19" s="62">
        <f t="shared" ca="1" si="14"/>
        <v>4426.9260210040738</v>
      </c>
      <c r="AB19" s="62">
        <f t="shared" ca="1" si="14"/>
        <v>4715.3954398179194</v>
      </c>
      <c r="AC19" s="62">
        <f t="shared" ca="1" si="14"/>
        <v>4410.6548513741791</v>
      </c>
      <c r="AD19" s="62">
        <f t="shared" ca="1" si="14"/>
        <v>4698.8385419628576</v>
      </c>
      <c r="AE19" s="62">
        <f t="shared" ca="1" si="14"/>
        <v>4427.4733033507446</v>
      </c>
      <c r="AF19" s="62">
        <f t="shared" ca="1" si="14"/>
        <v>4346.7883169382894</v>
      </c>
      <c r="AG19" s="62">
        <f t="shared" ca="1" si="14"/>
        <v>3941.6388250933551</v>
      </c>
      <c r="AH19" s="62">
        <f t="shared" ca="1" si="14"/>
        <v>4185.1034583731325</v>
      </c>
      <c r="AI19" s="62">
        <f t="shared" ca="1" si="14"/>
        <v>3960.2261605551466</v>
      </c>
      <c r="AJ19" s="62">
        <f t="shared" ca="1" si="14"/>
        <v>3931.6292622651367</v>
      </c>
      <c r="AK19" s="62">
        <f t="shared" ca="1" si="14"/>
        <v>3599.2488116513996</v>
      </c>
      <c r="AL19" s="62">
        <f t="shared" ca="1" si="14"/>
        <v>3442.8428693658484</v>
      </c>
      <c r="AM19" s="62">
        <f t="shared" ca="1" si="14"/>
        <v>3112.1650856893475</v>
      </c>
      <c r="AN19" s="62">
        <f t="shared" ca="1" si="14"/>
        <v>2859.8971509247181</v>
      </c>
      <c r="AO19" s="62">
        <f t="shared" ca="1" si="14"/>
        <v>2544.3346208439966</v>
      </c>
      <c r="AP19" s="62">
        <f t="shared" ca="1" si="14"/>
        <v>2566.0024707230432</v>
      </c>
      <c r="AQ19" s="62">
        <f t="shared" ca="1" si="14"/>
        <v>2410.1244787351907</v>
      </c>
      <c r="AR19" s="62">
        <f t="shared" ca="1" si="14"/>
        <v>2430.0705877992968</v>
      </c>
      <c r="AS19" s="62">
        <f t="shared" ca="1" si="14"/>
        <v>2288.3680094179931</v>
      </c>
      <c r="AT19" s="62">
        <f t="shared" ca="1" si="14"/>
        <v>2306.7474130365258</v>
      </c>
      <c r="AU19" s="62">
        <f t="shared" ca="1" si="14"/>
        <v>2178.044670733047</v>
      </c>
      <c r="AV19" s="62">
        <f t="shared" ca="1" si="14"/>
        <v>2194.9997181838053</v>
      </c>
      <c r="AW19" s="62">
        <f t="shared" ca="1" si="14"/>
        <v>2078.2208625108424</v>
      </c>
      <c r="AX19" s="62">
        <f t="shared" ca="1" si="14"/>
        <v>2093.8822994305951</v>
      </c>
      <c r="AY19" s="62">
        <f t="shared" ca="1" si="14"/>
        <v>1988.0426306939921</v>
      </c>
      <c r="AZ19" s="62">
        <f t="shared" ca="1" si="14"/>
        <v>2002.530590757548</v>
      </c>
      <c r="BA19" s="62">
        <f t="shared" ca="1" si="14"/>
        <v>1906.7289874274345</v>
      </c>
      <c r="BB19" s="62">
        <f t="shared" ca="1" si="14"/>
        <v>1920.1539009210287</v>
      </c>
      <c r="BC19" s="62">
        <f t="shared" ca="1" si="14"/>
        <v>1833.5657952401584</v>
      </c>
      <c r="BD19" s="62">
        <f t="shared" ca="1" si="14"/>
        <v>1846.0292215493851</v>
      </c>
      <c r="BE19" s="62">
        <f t="shared" ca="1" si="14"/>
        <v>1767.9001678155164</v>
      </c>
      <c r="BF19" s="62">
        <f t="shared" ca="1" si="14"/>
        <v>1779.4955582570565</v>
      </c>
      <c r="BG19" s="62">
        <f t="shared" ca="1" si="14"/>
        <v>1709.1353438519172</v>
      </c>
      <c r="BH19" s="62">
        <f t="shared" ca="1" si="14"/>
        <v>1719.9487407368374</v>
      </c>
      <c r="BI19" s="62">
        <f t="shared" ca="1" si="14"/>
        <v>1656.725994183088</v>
      </c>
      <c r="BJ19" s="62">
        <f t="shared" ca="1" si="14"/>
        <v>1666.836671504064</v>
      </c>
      <c r="BK19" s="62">
        <f t="shared" ca="1" si="14"/>
        <v>1610.1739256853746</v>
      </c>
      <c r="BL19" s="62">
        <f t="shared" ca="1" si="14"/>
        <v>1619.6549763661824</v>
      </c>
      <c r="BM19" s="62">
        <f t="shared" ca="1" si="14"/>
        <v>1569.0241485748875</v>
      </c>
      <c r="BN19" s="62">
        <f t="shared" ca="1" si="14"/>
        <v>1577.9430228050473</v>
      </c>
      <c r="BO19" s="62">
        <f t="shared" ca="1" si="14"/>
        <v>546.93764943602184</v>
      </c>
      <c r="BP19" s="62">
        <f t="shared" ca="1" si="14"/>
        <v>553.74377840239663</v>
      </c>
      <c r="BQ19" s="62">
        <f t="shared" ca="1" si="14"/>
        <v>500.84220689541553</v>
      </c>
      <c r="BR19" s="62">
        <f ca="1">IF(BR16&gt;0.01, BR12, BR13)</f>
        <v>507.07472106855568</v>
      </c>
      <c r="BS19" s="62">
        <f ca="1">IF(BS16&gt;0.01, BS12, BS13)</f>
        <v>458.63164926848316</v>
      </c>
      <c r="BT19" s="62">
        <f ca="1">IF(BT16&gt;0.01, BT12, BT13)</f>
        <v>157.46109058211303</v>
      </c>
    </row>
    <row r="20" spans="2:72">
      <c r="B20" s="49" t="s">
        <v>90</v>
      </c>
      <c r="C20" s="62">
        <f ca="1">IF(C16&lt;0, C16, 0)</f>
        <v>-176.52345477462907</v>
      </c>
      <c r="D20" s="62">
        <f t="shared" ref="D20:N20" ca="1" si="15">IF(D16&lt;0, D16, 0)</f>
        <v>-1018.6686371650228</v>
      </c>
      <c r="E20" s="62">
        <f t="shared" ca="1" si="15"/>
        <v>-2204.5687025315156</v>
      </c>
      <c r="F20" s="62">
        <f t="shared" ca="1" si="15"/>
        <v>-3238.03886085465</v>
      </c>
      <c r="G20" s="62">
        <f t="shared" ca="1" si="15"/>
        <v>-4422.3297277938755</v>
      </c>
      <c r="H20" s="62">
        <f t="shared" ca="1" si="15"/>
        <v>-5540.6807051504629</v>
      </c>
      <c r="I20" s="62">
        <f t="shared" ca="1" si="15"/>
        <v>-6808.002604988209</v>
      </c>
      <c r="J20" s="62">
        <f t="shared" ca="1" si="15"/>
        <v>-8004.8798162597504</v>
      </c>
      <c r="K20" s="62">
        <f t="shared" ca="1" si="15"/>
        <v>-9213.7702650759275</v>
      </c>
      <c r="L20" s="62">
        <f t="shared" ca="1" si="15"/>
        <v>-9763.324051088015</v>
      </c>
      <c r="M20" s="62">
        <f t="shared" ca="1" si="15"/>
        <v>-10524.879633278219</v>
      </c>
      <c r="N20" s="62">
        <f t="shared" ca="1" si="15"/>
        <v>-11467.821777700892</v>
      </c>
      <c r="O20" s="62">
        <f t="shared" ref="O20:BQ20" ca="1" si="16">IF(O16&lt;0, O16, 0)</f>
        <v>-12406.534342985731</v>
      </c>
      <c r="P20" s="62">
        <f t="shared" ca="1" si="16"/>
        <v>-13266.361729330474</v>
      </c>
      <c r="Q20" s="62">
        <f t="shared" ca="1" si="16"/>
        <v>-14103.632518969545</v>
      </c>
      <c r="R20" s="62">
        <f t="shared" ca="1" si="16"/>
        <v>-14905.587407672747</v>
      </c>
      <c r="S20" s="62">
        <f t="shared" ca="1" si="16"/>
        <v>-15705.14030285336</v>
      </c>
      <c r="T20" s="62">
        <f t="shared" ca="1" si="16"/>
        <v>-16359.465821984644</v>
      </c>
      <c r="U20" s="62">
        <f t="shared" ca="1" si="16"/>
        <v>-16951.299289209936</v>
      </c>
      <c r="V20" s="62">
        <f t="shared" ca="1" si="16"/>
        <v>-17431.992381275257</v>
      </c>
      <c r="W20" s="62">
        <f t="shared" ca="1" si="16"/>
        <v>-17862.838756607092</v>
      </c>
      <c r="X20" s="62">
        <f t="shared" ca="1" si="16"/>
        <v>-18271.098795471949</v>
      </c>
      <c r="Y20" s="62">
        <f t="shared" ca="1" si="16"/>
        <v>-18672.452924082772</v>
      </c>
      <c r="Z20" s="62">
        <f t="shared" ca="1" si="16"/>
        <v>-19014.087061643939</v>
      </c>
      <c r="AA20" s="62">
        <f t="shared" ca="1" si="16"/>
        <v>-19327.812525071149</v>
      </c>
      <c r="AB20" s="62">
        <f t="shared" ca="1" si="16"/>
        <v>-19520.088472421477</v>
      </c>
      <c r="AC20" s="62">
        <f t="shared" ca="1" si="16"/>
        <v>-19648.986075581619</v>
      </c>
      <c r="AD20" s="62">
        <f t="shared" ca="1" si="16"/>
        <v>-19587.346883729169</v>
      </c>
      <c r="AE20" s="62">
        <f t="shared" ca="1" si="16"/>
        <v>-19420.361041074309</v>
      </c>
      <c r="AF20" s="62">
        <f t="shared" ca="1" si="16"/>
        <v>-19263.311910215463</v>
      </c>
      <c r="AG20" s="62">
        <f t="shared" ca="1" si="16"/>
        <v>-19101.426437838934</v>
      </c>
      <c r="AH20" s="62">
        <f t="shared" ca="1" si="16"/>
        <v>-18859.217792773696</v>
      </c>
      <c r="AI20" s="62">
        <f t="shared" ca="1" si="16"/>
        <v>-18563.776270510629</v>
      </c>
      <c r="AJ20" s="62">
        <f t="shared" ca="1" si="16"/>
        <v>-18233.891139050254</v>
      </c>
      <c r="AK20" s="62">
        <f t="shared" ca="1" si="16"/>
        <v>-17884.558042258264</v>
      </c>
      <c r="AL20" s="62">
        <f t="shared" ca="1" si="16"/>
        <v>-17528.995147445508</v>
      </c>
      <c r="AM20" s="62">
        <f t="shared" ca="1" si="16"/>
        <v>-17155.85836446115</v>
      </c>
      <c r="AN20" s="62">
        <f t="shared" ca="1" si="16"/>
        <v>-16773.028617433378</v>
      </c>
      <c r="AO20" s="62">
        <f t="shared" ca="1" si="16"/>
        <v>-16370.389685521492</v>
      </c>
      <c r="AP20" s="62">
        <f t="shared" ca="1" si="16"/>
        <v>-15957.290121905873</v>
      </c>
      <c r="AQ20" s="62">
        <f t="shared" ca="1" si="16"/>
        <v>-15523.464550117762</v>
      </c>
      <c r="AR20" s="62">
        <f t="shared" ca="1" si="16"/>
        <v>-15078.310481830933</v>
      </c>
      <c r="AS20" s="62">
        <f t="shared" ca="1" si="16"/>
        <v>-14611.449761719601</v>
      </c>
      <c r="AT20" s="62">
        <f t="shared" ca="1" si="16"/>
        <v>-14132.342800059336</v>
      </c>
      <c r="AU20" s="62">
        <f t="shared" ca="1" si="16"/>
        <v>-13630.495873946969</v>
      </c>
      <c r="AV20" s="62">
        <f t="shared" ca="1" si="16"/>
        <v>-13115.432378537773</v>
      </c>
      <c r="AW20" s="62">
        <f t="shared" ca="1" si="16"/>
        <v>-12576.540123952323</v>
      </c>
      <c r="AX20" s="62">
        <f t="shared" ca="1" si="16"/>
        <v>-12023.405543998333</v>
      </c>
      <c r="AY20" s="62">
        <f ca="1">IF(AY16&lt;0, AY16, 0)</f>
        <v>-11445.294966735213</v>
      </c>
      <c r="AZ20" s="62">
        <f t="shared" ca="1" si="16"/>
        <v>-10851.857883405513</v>
      </c>
      <c r="BA20" s="62">
        <f t="shared" ca="1" si="16"/>
        <v>-10232.236003992459</v>
      </c>
      <c r="BB20" s="62">
        <f t="shared" ca="1" si="16"/>
        <v>-9596.1418583277791</v>
      </c>
      <c r="BC20" s="62">
        <f t="shared" ca="1" si="16"/>
        <v>-8932.5892758813861</v>
      </c>
      <c r="BD20" s="62">
        <f t="shared" ca="1" si="16"/>
        <v>-8251.3537658015684</v>
      </c>
      <c r="BE20" s="62">
        <f t="shared" ca="1" si="16"/>
        <v>-7541.3178824336246</v>
      </c>
      <c r="BF20" s="62">
        <f t="shared" ca="1" si="16"/>
        <v>-6812.3200115736063</v>
      </c>
      <c r="BG20" s="62">
        <f t="shared" ca="1" si="16"/>
        <v>-6053.1078996322094</v>
      </c>
      <c r="BH20" s="62">
        <f t="shared" ca="1" si="16"/>
        <v>-5273.5826598390922</v>
      </c>
      <c r="BI20" s="62">
        <f t="shared" ca="1" si="16"/>
        <v>-4462.353553351224</v>
      </c>
      <c r="BJ20" s="62">
        <f t="shared" ca="1" si="16"/>
        <v>-3629.3842217331339</v>
      </c>
      <c r="BK20" s="62">
        <f t="shared" ca="1" si="16"/>
        <v>-2763.1416124497737</v>
      </c>
      <c r="BL20" s="62">
        <f t="shared" ca="1" si="16"/>
        <v>-1873.6516428771668</v>
      </c>
      <c r="BM20" s="62">
        <f t="shared" ca="1" si="16"/>
        <v>-949.23496030648084</v>
      </c>
      <c r="BN20" s="62">
        <f t="shared" ca="1" si="16"/>
        <v>0</v>
      </c>
      <c r="BO20" s="62">
        <f t="shared" ca="1" si="16"/>
        <v>0</v>
      </c>
      <c r="BP20" s="62">
        <f t="shared" ca="1" si="16"/>
        <v>0</v>
      </c>
      <c r="BQ20" s="62">
        <f t="shared" ca="1" si="16"/>
        <v>0</v>
      </c>
      <c r="BR20" s="62">
        <f ca="1">IF(BR16&lt;0, BR16, 0)</f>
        <v>0</v>
      </c>
      <c r="BS20" s="62">
        <f ca="1">IF(BS16&lt;0, BS16, 0)</f>
        <v>0</v>
      </c>
      <c r="BT20" s="62">
        <f ca="1">IF(BT16&lt;0, BT16, 0)</f>
        <v>0</v>
      </c>
    </row>
    <row r="21" spans="2:72">
      <c r="B21" s="49" t="s">
        <v>91</v>
      </c>
      <c r="C21" s="62">
        <f ca="1">IF(C16&lt;0, C15, 0)</f>
        <v>0</v>
      </c>
      <c r="D21" s="62">
        <f t="shared" ref="D21:N21" ca="1" si="17">IF(D16&lt;0, D15, 0)</f>
        <v>-4.4593122054045544</v>
      </c>
      <c r="E21" s="62">
        <f t="shared" ca="1" si="17"/>
        <v>-25.733472601544008</v>
      </c>
      <c r="F21" s="62">
        <f t="shared" ca="1" si="17"/>
        <v>-55.691523460170892</v>
      </c>
      <c r="G21" s="62">
        <f t="shared" ca="1" si="17"/>
        <v>-81.798910134738179</v>
      </c>
      <c r="H21" s="62">
        <f t="shared" ca="1" si="17"/>
        <v>-111.7163096351827</v>
      </c>
      <c r="I21" s="62">
        <f t="shared" ca="1" si="17"/>
        <v>-139.96794435205044</v>
      </c>
      <c r="J21" s="62">
        <f t="shared" ca="1" si="17"/>
        <v>-171.98286284171053</v>
      </c>
      <c r="K21" s="62">
        <f t="shared" ca="1" si="17"/>
        <v>-202.218216910709</v>
      </c>
      <c r="L21" s="62">
        <f t="shared" ca="1" si="17"/>
        <v>-232.7570478002672</v>
      </c>
      <c r="M21" s="62">
        <f t="shared" ca="1" si="17"/>
        <v>-246.63980297644903</v>
      </c>
      <c r="N21" s="62">
        <f t="shared" ca="1" si="17"/>
        <v>-265.87811953381816</v>
      </c>
      <c r="O21" s="62">
        <f t="shared" ref="O21:BQ21" ca="1" si="18">IF(O16&lt;0, O15, 0)</f>
        <v>-289.69859947504079</v>
      </c>
      <c r="P21" s="62">
        <f t="shared" ca="1" si="18"/>
        <v>-313.41223234657997</v>
      </c>
      <c r="Q21" s="62">
        <f t="shared" ca="1" si="18"/>
        <v>-335.13307824416029</v>
      </c>
      <c r="R21" s="62">
        <f t="shared" ca="1" si="18"/>
        <v>-356.28410237425703</v>
      </c>
      <c r="S21" s="62">
        <f t="shared" ca="1" si="18"/>
        <v>-376.54298087821451</v>
      </c>
      <c r="T21" s="62">
        <f t="shared" ca="1" si="18"/>
        <v>-396.74118053897655</v>
      </c>
      <c r="U21" s="62">
        <f t="shared" ca="1" si="18"/>
        <v>-413.27066540258897</v>
      </c>
      <c r="V21" s="62">
        <f t="shared" ca="1" si="18"/>
        <v>-428.22148430274092</v>
      </c>
      <c r="W21" s="62">
        <f t="shared" ca="1" si="18"/>
        <v>-440.36468972117819</v>
      </c>
      <c r="X21" s="62">
        <f t="shared" ca="1" si="18"/>
        <v>-451.24867396352431</v>
      </c>
      <c r="Y21" s="62">
        <f t="shared" ca="1" si="18"/>
        <v>-461.56208515646375</v>
      </c>
      <c r="Z21" s="62">
        <f t="shared" ca="1" si="18"/>
        <v>-471.7010401564595</v>
      </c>
      <c r="AA21" s="62">
        <f t="shared" ca="1" si="18"/>
        <v>-480.33135662830961</v>
      </c>
      <c r="AB21" s="62">
        <f t="shared" ca="1" si="18"/>
        <v>-488.25664785940006</v>
      </c>
      <c r="AC21" s="62">
        <f t="shared" ca="1" si="18"/>
        <v>-493.1138974522076</v>
      </c>
      <c r="AD21" s="62">
        <f t="shared" ca="1" si="18"/>
        <v>-496.37009168290211</v>
      </c>
      <c r="AE21" s="62">
        <f t="shared" ca="1" si="18"/>
        <v>-494.81297055749792</v>
      </c>
      <c r="AF21" s="62">
        <f t="shared" ca="1" si="18"/>
        <v>-490.59459625006508</v>
      </c>
      <c r="AG21" s="62">
        <f t="shared" ca="1" si="18"/>
        <v>-486.62724184392596</v>
      </c>
      <c r="AH21" s="62">
        <f t="shared" ca="1" si="18"/>
        <v>-482.53771241698377</v>
      </c>
      <c r="AI21" s="62">
        <f t="shared" ca="1" si="18"/>
        <v>-476.41906960788577</v>
      </c>
      <c r="AJ21" s="62">
        <f t="shared" ca="1" si="18"/>
        <v>-468.95566488417342</v>
      </c>
      <c r="AK21" s="62">
        <f t="shared" ca="1" si="18"/>
        <v>-460.62215025303919</v>
      </c>
      <c r="AL21" s="62">
        <f t="shared" ca="1" si="18"/>
        <v>-451.79734368971225</v>
      </c>
      <c r="AM21" s="62">
        <f t="shared" ca="1" si="18"/>
        <v>-442.81516079140096</v>
      </c>
      <c r="AN21" s="62">
        <f t="shared" ca="1" si="18"/>
        <v>-433.38902865064995</v>
      </c>
      <c r="AO21" s="62">
        <f t="shared" ca="1" si="18"/>
        <v>-423.71803413214565</v>
      </c>
      <c r="AP21" s="62">
        <f t="shared" ca="1" si="18"/>
        <v>-413.54662260081079</v>
      </c>
      <c r="AQ21" s="62">
        <f t="shared" ca="1" si="18"/>
        <v>-403.11095597265466</v>
      </c>
      <c r="AR21" s="62">
        <f t="shared" ca="1" si="18"/>
        <v>-392.15171166281931</v>
      </c>
      <c r="AS21" s="62">
        <f t="shared" ca="1" si="18"/>
        <v>-380.90628837030931</v>
      </c>
      <c r="AT21" s="62">
        <f t="shared" ca="1" si="18"/>
        <v>-369.11251450567244</v>
      </c>
      <c r="AU21" s="62">
        <f t="shared" ca="1" si="18"/>
        <v>-357.00937770408649</v>
      </c>
      <c r="AV21" s="62">
        <f t="shared" ca="1" si="18"/>
        <v>-344.33178692321945</v>
      </c>
      <c r="AW21" s="62">
        <f t="shared" ca="1" si="18"/>
        <v>-331.32032091396326</v>
      </c>
      <c r="AX21" s="62">
        <f t="shared" ca="1" si="18"/>
        <v>-317.70689593687484</v>
      </c>
      <c r="AY21" s="62">
        <f t="shared" ca="1" si="18"/>
        <v>-303.73368321696</v>
      </c>
      <c r="AZ21" s="62">
        <f t="shared" ca="1" si="18"/>
        <v>-289.12953015098782</v>
      </c>
      <c r="BA21" s="62">
        <f t="shared" ca="1" si="18"/>
        <v>-274.1382009125565</v>
      </c>
      <c r="BB21" s="62">
        <f t="shared" ca="1" si="18"/>
        <v>-258.4853948130496</v>
      </c>
      <c r="BC21" s="62">
        <f t="shared" ca="1" si="18"/>
        <v>-242.41646849858131</v>
      </c>
      <c r="BD21" s="62">
        <f t="shared" ca="1" si="18"/>
        <v>-225.65389077989394</v>
      </c>
      <c r="BE21" s="62">
        <f t="shared" ca="1" si="18"/>
        <v>-208.44460927828047</v>
      </c>
      <c r="BF21" s="62">
        <f t="shared" ca="1" si="18"/>
        <v>-190.50777654961948</v>
      </c>
      <c r="BG21" s="62">
        <f t="shared" ca="1" si="18"/>
        <v>-172.09192859677711</v>
      </c>
      <c r="BH21" s="62">
        <f t="shared" ca="1" si="18"/>
        <v>-152.91281247538885</v>
      </c>
      <c r="BI21" s="62">
        <f t="shared" ca="1" si="18"/>
        <v>-133.22054880046574</v>
      </c>
      <c r="BJ21" s="62">
        <f t="shared" ca="1" si="18"/>
        <v>-112.72738623144994</v>
      </c>
      <c r="BK21" s="62">
        <f t="shared" ca="1" si="18"/>
        <v>-91.685024965891444</v>
      </c>
      <c r="BL21" s="62">
        <f t="shared" ca="1" si="18"/>
        <v>-69.802118553536502</v>
      </c>
      <c r="BM21" s="62">
        <f t="shared" ca="1" si="18"/>
        <v>-47.33194039526186</v>
      </c>
      <c r="BN21" s="62">
        <f t="shared" ca="1" si="18"/>
        <v>0</v>
      </c>
      <c r="BO21" s="62">
        <f t="shared" ca="1" si="18"/>
        <v>0</v>
      </c>
      <c r="BP21" s="62">
        <f t="shared" ca="1" si="18"/>
        <v>0</v>
      </c>
      <c r="BQ21" s="62">
        <f t="shared" ca="1" si="18"/>
        <v>0</v>
      </c>
      <c r="BR21" s="62">
        <f ca="1">IF(BR16&lt;0, BR15, 0)</f>
        <v>0</v>
      </c>
      <c r="BS21" s="62">
        <f ca="1">IF(BS16&lt;0, BS15, 0)</f>
        <v>0</v>
      </c>
      <c r="BT21" s="62">
        <f ca="1">IF(BT16&lt;0, BT15, 0)</f>
        <v>0</v>
      </c>
    </row>
    <row r="22" spans="2:72">
      <c r="B22" s="49"/>
      <c r="C22" s="49"/>
      <c r="E22" s="49"/>
    </row>
    <row r="23" spans="2:72">
      <c r="B23" s="49"/>
      <c r="C23" s="177"/>
      <c r="D23" s="177"/>
      <c r="E23" s="177"/>
      <c r="F23" s="177"/>
      <c r="G23" s="177"/>
      <c r="H23" s="177"/>
      <c r="I23" s="177"/>
      <c r="J23" s="177"/>
      <c r="K23" s="177"/>
      <c r="L23" s="177"/>
      <c r="M23" s="177"/>
      <c r="N23" s="177"/>
      <c r="O23" s="177"/>
      <c r="P23" s="177"/>
      <c r="Q23" s="177"/>
      <c r="R23" s="177"/>
      <c r="S23" s="177"/>
      <c r="T23" s="177"/>
      <c r="U23" s="177"/>
      <c r="V23" s="13"/>
      <c r="W23" s="13"/>
      <c r="X23" s="13"/>
      <c r="Y23" s="13"/>
      <c r="Z23" s="13"/>
      <c r="AA23" s="13"/>
      <c r="AB23" s="13"/>
      <c r="AC23" s="13"/>
      <c r="AD23" s="13"/>
      <c r="AE23" s="13"/>
      <c r="AF23" s="13"/>
      <c r="AG23" s="13"/>
      <c r="AH23" s="13"/>
      <c r="AI23" s="13"/>
      <c r="AJ23" s="13"/>
      <c r="AK23" s="13"/>
      <c r="AL23" s="13"/>
      <c r="AM23" s="13"/>
      <c r="AN23" s="13"/>
      <c r="AO23" s="13"/>
      <c r="AP23" s="13"/>
      <c r="AQ23" s="13"/>
      <c r="AR23" s="13"/>
      <c r="AS23" s="13"/>
      <c r="AT23" s="13"/>
      <c r="AU23" s="13"/>
      <c r="AV23" s="13"/>
      <c r="AW23" s="13"/>
      <c r="AX23" s="13"/>
      <c r="AY23" s="13"/>
      <c r="AZ23" s="13"/>
      <c r="BA23" s="13"/>
      <c r="BB23" s="13"/>
      <c r="BC23" s="13"/>
      <c r="BD23" s="13"/>
      <c r="BE23" s="13"/>
      <c r="BF23" s="13"/>
      <c r="BG23" s="13"/>
      <c r="BH23" s="13"/>
      <c r="BI23" s="13"/>
      <c r="BJ23" s="13"/>
      <c r="BK23" s="13"/>
      <c r="BL23" s="13"/>
      <c r="BM23" s="13"/>
      <c r="BN23" s="13"/>
      <c r="BO23" s="13"/>
      <c r="BP23" s="13"/>
      <c r="BQ23" s="13"/>
      <c r="BR23" s="13"/>
      <c r="BS23" s="13"/>
      <c r="BT23" s="13"/>
    </row>
    <row r="24" spans="2:72">
      <c r="B24" s="49"/>
      <c r="C24" s="62"/>
      <c r="D24" s="62"/>
      <c r="E24" s="62"/>
      <c r="F24" s="62"/>
      <c r="G24" s="62"/>
      <c r="H24" s="62"/>
      <c r="I24" s="62"/>
      <c r="J24" s="62"/>
      <c r="K24" s="62"/>
      <c r="L24" s="62"/>
      <c r="M24" s="62"/>
      <c r="N24" s="62"/>
      <c r="O24" s="62"/>
      <c r="P24" s="62"/>
      <c r="Q24" s="62"/>
      <c r="R24" s="62"/>
      <c r="S24" s="62"/>
      <c r="T24" s="62"/>
      <c r="U24" s="62"/>
      <c r="V24" s="62"/>
      <c r="W24" s="62"/>
      <c r="X24" s="62"/>
      <c r="Y24" s="62"/>
      <c r="Z24" s="62"/>
      <c r="AA24" s="62"/>
      <c r="AB24" s="62"/>
      <c r="AC24" s="62"/>
      <c r="AD24" s="62"/>
      <c r="AE24" s="62"/>
      <c r="AF24" s="62"/>
      <c r="AG24" s="62"/>
      <c r="AH24" s="62"/>
      <c r="AI24" s="62"/>
      <c r="AJ24" s="62"/>
      <c r="AK24" s="62"/>
      <c r="AL24" s="62"/>
      <c r="AM24" s="62"/>
      <c r="AN24" s="62"/>
      <c r="AO24" s="62"/>
      <c r="AP24" s="62"/>
      <c r="AQ24" s="62"/>
      <c r="AR24" s="62"/>
      <c r="AS24" s="62"/>
      <c r="AT24" s="62"/>
      <c r="AU24" s="62"/>
      <c r="AV24" s="62"/>
      <c r="AW24" s="62"/>
      <c r="AX24" s="62"/>
      <c r="AY24" s="62"/>
      <c r="AZ24" s="62"/>
      <c r="BA24" s="62"/>
      <c r="BB24" s="62"/>
      <c r="BC24" s="62"/>
      <c r="BD24" s="62"/>
      <c r="BE24" s="62"/>
      <c r="BF24" s="62"/>
      <c r="BG24" s="62"/>
      <c r="BH24" s="62"/>
      <c r="BI24" s="62"/>
      <c r="BJ24" s="62"/>
      <c r="BK24" s="62"/>
      <c r="BL24" s="62"/>
      <c r="BM24" s="62"/>
      <c r="BN24" s="62"/>
      <c r="BO24" s="62"/>
      <c r="BP24" s="62"/>
      <c r="BQ24" s="62"/>
      <c r="BR24" s="62"/>
      <c r="BS24" s="62"/>
      <c r="BT24" s="62"/>
    </row>
    <row r="25" spans="2:72">
      <c r="B25" s="49"/>
      <c r="C25" s="23"/>
      <c r="D25" s="23"/>
      <c r="E25" s="23"/>
      <c r="F25" s="23"/>
      <c r="G25" s="23"/>
      <c r="H25" s="23"/>
      <c r="I25" s="23"/>
      <c r="J25" s="23"/>
      <c r="K25" s="23"/>
      <c r="L25" s="62"/>
      <c r="M25" s="62"/>
      <c r="N25" s="62"/>
      <c r="O25" s="62"/>
      <c r="P25" s="62"/>
      <c r="Q25" s="62"/>
      <c r="R25" s="62"/>
      <c r="S25" s="62"/>
      <c r="T25" s="62"/>
      <c r="U25" s="62"/>
      <c r="V25" s="62"/>
      <c r="W25" s="62"/>
      <c r="X25" s="62"/>
      <c r="Y25" s="62"/>
      <c r="Z25" s="62"/>
      <c r="AA25" s="62"/>
      <c r="AB25" s="62"/>
      <c r="AC25" s="62"/>
      <c r="AD25" s="62"/>
      <c r="AE25" s="62"/>
      <c r="AF25" s="62"/>
      <c r="AG25" s="62"/>
      <c r="AH25" s="62"/>
      <c r="AI25" s="62"/>
      <c r="AJ25" s="62"/>
      <c r="AK25" s="62"/>
      <c r="AL25" s="62"/>
      <c r="AM25" s="62"/>
      <c r="AN25" s="62"/>
      <c r="AO25" s="62"/>
      <c r="AP25" s="62"/>
      <c r="AQ25" s="62"/>
      <c r="AR25" s="62"/>
      <c r="AS25" s="62"/>
      <c r="AT25" s="62"/>
      <c r="AU25" s="62"/>
      <c r="AV25" s="62"/>
      <c r="AW25" s="62"/>
      <c r="AX25" s="62"/>
      <c r="AY25" s="62"/>
      <c r="AZ25" s="62"/>
      <c r="BA25" s="62"/>
      <c r="BB25" s="62"/>
      <c r="BC25" s="62"/>
      <c r="BD25" s="62"/>
      <c r="BE25" s="62"/>
      <c r="BF25" s="62"/>
      <c r="BG25" s="62"/>
      <c r="BH25" s="62"/>
      <c r="BI25" s="62"/>
      <c r="BJ25" s="62"/>
      <c r="BK25" s="62"/>
      <c r="BL25" s="62"/>
      <c r="BM25" s="62"/>
      <c r="BN25" s="62"/>
      <c r="BO25" s="62"/>
      <c r="BP25" s="62"/>
      <c r="BQ25" s="62"/>
      <c r="BR25" s="62"/>
      <c r="BS25" s="62"/>
      <c r="BT25" s="62"/>
    </row>
    <row r="26" spans="2:72">
      <c r="B26" s="49"/>
      <c r="C26" s="62"/>
      <c r="D26" s="62"/>
      <c r="E26" s="62"/>
      <c r="F26" s="62"/>
      <c r="G26" s="62"/>
      <c r="H26" s="62"/>
      <c r="I26" s="62"/>
      <c r="J26" s="62"/>
      <c r="K26" s="62"/>
      <c r="L26" s="62"/>
      <c r="M26" s="62"/>
      <c r="N26" s="62"/>
      <c r="O26" s="62"/>
      <c r="P26" s="62"/>
      <c r="Q26" s="62"/>
      <c r="R26" s="62"/>
      <c r="S26" s="62"/>
      <c r="T26" s="62"/>
      <c r="U26" s="62"/>
      <c r="V26" s="62"/>
      <c r="W26" s="62"/>
      <c r="X26" s="62"/>
      <c r="Y26" s="62"/>
      <c r="Z26" s="62"/>
      <c r="AA26" s="62"/>
      <c r="AB26" s="62"/>
      <c r="AC26" s="62"/>
      <c r="AD26" s="62"/>
      <c r="AE26" s="62"/>
      <c r="AF26" s="62"/>
      <c r="AG26" s="62"/>
      <c r="AH26" s="62"/>
      <c r="AI26" s="62"/>
      <c r="AJ26" s="62"/>
      <c r="AK26" s="62"/>
      <c r="AL26" s="62"/>
      <c r="AM26" s="62"/>
      <c r="AN26" s="62"/>
      <c r="AO26" s="62"/>
      <c r="AP26" s="62"/>
      <c r="AQ26" s="62"/>
      <c r="AR26" s="62"/>
      <c r="AS26" s="62"/>
      <c r="AT26" s="62"/>
      <c r="AU26" s="62"/>
      <c r="AV26" s="62"/>
      <c r="AW26" s="62"/>
      <c r="AX26" s="62"/>
      <c r="AY26" s="62"/>
      <c r="AZ26" s="62"/>
      <c r="BA26" s="62"/>
      <c r="BB26" s="62"/>
      <c r="BC26" s="62"/>
      <c r="BD26" s="62"/>
      <c r="BE26" s="62"/>
      <c r="BF26" s="62"/>
      <c r="BG26" s="62"/>
      <c r="BH26" s="62"/>
      <c r="BI26" s="62"/>
      <c r="BJ26" s="62"/>
      <c r="BK26" s="62"/>
      <c r="BL26" s="62"/>
      <c r="BM26" s="62"/>
      <c r="BN26" s="62"/>
      <c r="BO26" s="62"/>
      <c r="BP26" s="62"/>
      <c r="BQ26" s="62"/>
      <c r="BR26" s="62"/>
      <c r="BS26" s="62"/>
      <c r="BT26" s="62"/>
    </row>
    <row r="27" spans="2:72">
      <c r="B27" s="49"/>
      <c r="C27" s="62"/>
      <c r="D27" s="62"/>
      <c r="E27" s="62"/>
      <c r="F27" s="62"/>
      <c r="G27" s="62"/>
      <c r="H27" s="62"/>
      <c r="I27" s="62"/>
      <c r="J27" s="62"/>
      <c r="K27" s="62"/>
      <c r="L27" s="62"/>
      <c r="M27" s="62"/>
      <c r="N27" s="62"/>
      <c r="O27" s="62"/>
      <c r="P27" s="62"/>
      <c r="Q27" s="62"/>
      <c r="R27" s="62"/>
      <c r="S27" s="62"/>
      <c r="T27" s="62"/>
      <c r="U27" s="62"/>
      <c r="V27" s="62"/>
      <c r="W27" s="62"/>
      <c r="X27" s="62"/>
      <c r="Y27" s="62"/>
      <c r="Z27" s="62"/>
      <c r="AA27" s="62"/>
      <c r="AB27" s="62"/>
      <c r="AC27" s="62"/>
      <c r="AD27" s="62"/>
      <c r="AE27" s="62"/>
      <c r="AF27" s="62"/>
      <c r="AG27" s="62"/>
      <c r="AH27" s="62"/>
      <c r="AI27" s="62"/>
      <c r="AJ27" s="62"/>
      <c r="AK27" s="62"/>
      <c r="AL27" s="62"/>
      <c r="AM27" s="62"/>
      <c r="AN27" s="62"/>
      <c r="AO27" s="62"/>
      <c r="AP27" s="62"/>
      <c r="AQ27" s="62"/>
      <c r="AR27" s="62"/>
      <c r="AS27" s="62"/>
      <c r="AT27" s="62"/>
      <c r="AU27" s="62"/>
      <c r="AV27" s="62"/>
      <c r="AW27" s="62"/>
      <c r="AX27" s="62"/>
      <c r="AY27" s="62"/>
      <c r="AZ27" s="62"/>
      <c r="BA27" s="62"/>
      <c r="BB27" s="62"/>
      <c r="BC27" s="62"/>
      <c r="BD27" s="62"/>
      <c r="BE27" s="62"/>
      <c r="BF27" s="62"/>
      <c r="BG27" s="62"/>
      <c r="BH27" s="62"/>
      <c r="BI27" s="62"/>
      <c r="BJ27" s="62"/>
      <c r="BK27" s="62"/>
      <c r="BL27" s="62"/>
      <c r="BM27" s="62"/>
      <c r="BN27" s="62"/>
      <c r="BO27" s="62"/>
      <c r="BP27" s="62"/>
      <c r="BQ27" s="62"/>
      <c r="BR27" s="62"/>
      <c r="BS27" s="62"/>
      <c r="BT27" s="62"/>
    </row>
    <row r="28" spans="2:72">
      <c r="B28" s="49"/>
      <c r="C28" s="49"/>
      <c r="E28" s="49"/>
    </row>
    <row r="29" spans="2:72">
      <c r="B29" s="49"/>
      <c r="C29" s="42"/>
      <c r="D29" s="42"/>
      <c r="E29" s="62"/>
    </row>
    <row r="30" spans="2:72">
      <c r="B30" s="49"/>
      <c r="C30" s="49"/>
      <c r="E30" s="62"/>
    </row>
    <row r="31" spans="2:72">
      <c r="B31" s="49"/>
    </row>
    <row r="32" spans="2:72">
      <c r="B32" s="49"/>
    </row>
    <row r="33" spans="2:3">
      <c r="B33" s="49"/>
    </row>
    <row r="34" spans="2:3">
      <c r="B34" s="49"/>
    </row>
    <row r="35" spans="2:3">
      <c r="B35" s="49"/>
      <c r="C35" s="49"/>
    </row>
    <row r="36" spans="2:3">
      <c r="B36" s="49"/>
      <c r="C36" s="49"/>
    </row>
    <row r="37" spans="2:3">
      <c r="B37" s="49"/>
      <c r="C37" s="49"/>
    </row>
    <row r="38" spans="2:3">
      <c r="B38" s="49"/>
      <c r="C38" s="49"/>
    </row>
    <row r="39" spans="2:3">
      <c r="B39" s="49"/>
      <c r="C39" s="49"/>
    </row>
    <row r="40" spans="2:3">
      <c r="B40" s="49"/>
      <c r="C40" s="49"/>
    </row>
    <row r="41" spans="2:3">
      <c r="B41" s="49"/>
      <c r="C41" s="49"/>
    </row>
    <row r="42" spans="2:3">
      <c r="B42" s="49"/>
      <c r="C42" s="49"/>
    </row>
    <row r="43" spans="2:3">
      <c r="B43" s="49"/>
      <c r="C43" s="49"/>
    </row>
    <row r="44" spans="2:3">
      <c r="B44" s="49"/>
    </row>
    <row r="45" spans="2:3">
      <c r="B45" s="49"/>
    </row>
    <row r="46" spans="2:3">
      <c r="B46" s="49"/>
    </row>
    <row r="47" spans="2:3">
      <c r="B47" s="49"/>
    </row>
    <row r="48" spans="2:3">
      <c r="B48" s="49"/>
    </row>
    <row r="49" spans="2:2">
      <c r="B49" s="49"/>
    </row>
    <row r="50" spans="2:2">
      <c r="B50" s="49"/>
    </row>
    <row r="51" spans="2:2">
      <c r="B51" s="49"/>
    </row>
    <row r="52" spans="2:2">
      <c r="B52" s="49"/>
    </row>
    <row r="53" spans="2:2">
      <c r="B53" s="49"/>
    </row>
    <row r="54" spans="2:2">
      <c r="B54" s="49"/>
    </row>
    <row r="55" spans="2:2">
      <c r="B55" s="49"/>
    </row>
    <row r="56" spans="2:2">
      <c r="B56" s="49"/>
    </row>
    <row r="57" spans="2:2">
      <c r="B57" s="49"/>
    </row>
    <row r="58" spans="2:2">
      <c r="B58" s="49"/>
    </row>
    <row r="59" spans="2:2">
      <c r="B59" s="49"/>
    </row>
    <row r="60" spans="2:2">
      <c r="B60" s="49"/>
    </row>
    <row r="61" spans="2:2">
      <c r="B61" s="49"/>
    </row>
    <row r="62" spans="2:2">
      <c r="B62" s="49"/>
    </row>
    <row r="63" spans="2:2">
      <c r="B63" s="49"/>
    </row>
    <row r="64" spans="2:2">
      <c r="B64" s="49"/>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B1:AN25"/>
  <sheetViews>
    <sheetView zoomScale="70" zoomScaleNormal="70" workbookViewId="0">
      <pane xSplit="5" ySplit="6" topLeftCell="F7" activePane="bottomRight" state="frozen"/>
      <selection pane="topRight" activeCell="E1" sqref="E1"/>
      <selection pane="bottomLeft" activeCell="A17" sqref="A17"/>
      <selection pane="bottomRight" activeCell="E26" sqref="E26"/>
    </sheetView>
  </sheetViews>
  <sheetFormatPr defaultRowHeight="15"/>
  <cols>
    <col min="1" max="1" width="11.5703125" customWidth="1"/>
    <col min="2" max="2" width="60.5703125" bestFit="1" customWidth="1"/>
    <col min="3" max="3" width="13.85546875" style="49" customWidth="1"/>
    <col min="4" max="4" width="21.42578125" bestFit="1" customWidth="1"/>
    <col min="5" max="5" width="13" bestFit="1" customWidth="1"/>
    <col min="6" max="6" width="12.140625" bestFit="1" customWidth="1"/>
    <col min="7" max="7" width="13" bestFit="1" customWidth="1"/>
    <col min="8" max="8" width="12.140625" bestFit="1" customWidth="1"/>
    <col min="9" max="10" width="13" bestFit="1" customWidth="1"/>
    <col min="11" max="11" width="11.7109375" bestFit="1" customWidth="1"/>
    <col min="12" max="12" width="12.140625" bestFit="1" customWidth="1"/>
    <col min="13" max="14" width="13" bestFit="1" customWidth="1"/>
    <col min="15" max="16" width="12.5703125" bestFit="1" customWidth="1"/>
    <col min="17" max="17" width="12.140625" bestFit="1" customWidth="1"/>
    <col min="18" max="18" width="12.5703125" bestFit="1" customWidth="1"/>
    <col min="19" max="19" width="12.140625" bestFit="1" customWidth="1"/>
    <col min="20" max="21" width="12.5703125" bestFit="1" customWidth="1"/>
    <col min="22" max="22" width="16" bestFit="1" customWidth="1"/>
    <col min="23" max="23" width="12.5703125" bestFit="1" customWidth="1"/>
    <col min="24" max="24" width="10.140625" customWidth="1"/>
    <col min="25" max="25" width="12.5703125" bestFit="1" customWidth="1"/>
    <col min="26" max="29" width="13" bestFit="1" customWidth="1"/>
    <col min="30" max="31" width="12.5703125" bestFit="1" customWidth="1"/>
    <col min="32" max="33" width="13" bestFit="1" customWidth="1"/>
    <col min="34" max="34" width="12.5703125" bestFit="1" customWidth="1"/>
    <col min="35" max="36" width="13" bestFit="1" customWidth="1"/>
    <col min="37" max="37" width="12.5703125" bestFit="1" customWidth="1"/>
    <col min="38" max="38" width="13" bestFit="1" customWidth="1"/>
  </cols>
  <sheetData>
    <row r="1" spans="2:40" s="7" customFormat="1">
      <c r="C1" s="49"/>
    </row>
    <row r="2" spans="2:40" s="20" customFormat="1">
      <c r="C2" s="49"/>
      <c r="D2" s="17"/>
      <c r="Q2" s="9"/>
      <c r="V2" s="20" t="s">
        <v>12</v>
      </c>
      <c r="W2" s="20">
        <f>AVERAGE(P6:V6)</f>
        <v>-0.10868047812723745</v>
      </c>
      <c r="Y2" s="22"/>
    </row>
    <row r="3" spans="2:40" s="31" customFormat="1">
      <c r="C3" s="49"/>
      <c r="D3" s="17"/>
      <c r="Q3" s="9"/>
      <c r="Y3" s="22"/>
    </row>
    <row r="4" spans="2:40">
      <c r="R4" s="20"/>
      <c r="S4" s="20"/>
      <c r="T4" s="20"/>
      <c r="U4" s="20"/>
      <c r="V4" s="20"/>
      <c r="W4" s="20"/>
    </row>
    <row r="5" spans="2:40">
      <c r="D5" s="7">
        <v>2016</v>
      </c>
      <c r="E5" s="7">
        <v>2017</v>
      </c>
      <c r="F5" s="7">
        <v>2018</v>
      </c>
      <c r="G5" s="7">
        <v>2019</v>
      </c>
      <c r="H5" s="7">
        <v>2020</v>
      </c>
      <c r="I5" s="7">
        <v>2021</v>
      </c>
      <c r="J5" s="7">
        <v>2022</v>
      </c>
      <c r="K5" s="7">
        <v>2023</v>
      </c>
      <c r="L5" s="7">
        <v>2024</v>
      </c>
      <c r="M5" s="7">
        <v>2025</v>
      </c>
      <c r="N5" s="7">
        <v>2026</v>
      </c>
      <c r="O5" s="7">
        <v>2027</v>
      </c>
      <c r="P5" s="7">
        <v>2028</v>
      </c>
      <c r="Q5" s="7">
        <v>2029</v>
      </c>
      <c r="R5" s="7">
        <v>2030</v>
      </c>
      <c r="S5" s="7">
        <v>2031</v>
      </c>
      <c r="T5" s="7">
        <v>2032</v>
      </c>
      <c r="U5" s="7">
        <v>2033</v>
      </c>
      <c r="V5" s="7">
        <v>2034</v>
      </c>
      <c r="W5" s="7">
        <v>2035</v>
      </c>
      <c r="X5" s="20">
        <v>2036</v>
      </c>
      <c r="Y5" s="20">
        <v>2037</v>
      </c>
      <c r="Z5" s="20">
        <v>2038</v>
      </c>
      <c r="AA5" s="20">
        <v>2039</v>
      </c>
      <c r="AB5" s="20">
        <v>2040</v>
      </c>
      <c r="AC5" s="20">
        <v>2041</v>
      </c>
      <c r="AD5" s="20">
        <v>2042</v>
      </c>
      <c r="AE5" s="20">
        <v>2043</v>
      </c>
      <c r="AF5" s="20">
        <v>2044</v>
      </c>
      <c r="AG5" s="20">
        <v>2045</v>
      </c>
      <c r="AH5" s="20">
        <v>2046</v>
      </c>
      <c r="AI5" s="20">
        <v>2047</v>
      </c>
      <c r="AJ5" s="20">
        <v>2048</v>
      </c>
      <c r="AK5" s="20">
        <v>2049</v>
      </c>
      <c r="AL5" s="20">
        <v>2050</v>
      </c>
      <c r="AM5" s="20"/>
      <c r="AN5" s="20"/>
    </row>
    <row r="6" spans="2:40" s="20" customFormat="1">
      <c r="B6" s="20" t="s">
        <v>11</v>
      </c>
      <c r="C6" s="49"/>
      <c r="E6" s="23">
        <f>E7/D7-1</f>
        <v>-0.12875328518520457</v>
      </c>
      <c r="F6" s="23">
        <f t="shared" ref="F6:W6" si="0">F7/E7-1</f>
        <v>-3.1055349312566705E-2</v>
      </c>
      <c r="G6" s="23">
        <f t="shared" si="0"/>
        <v>2.6358716915872771E-2</v>
      </c>
      <c r="H6" s="23">
        <f t="shared" si="0"/>
        <v>-5.8686842162024244E-2</v>
      </c>
      <c r="I6" s="23">
        <f t="shared" si="0"/>
        <v>-0.11815153739525885</v>
      </c>
      <c r="J6" s="23">
        <f t="shared" si="0"/>
        <v>-5.8264390747986616E-2</v>
      </c>
      <c r="K6" s="23">
        <f t="shared" si="0"/>
        <v>-0.10550729540305681</v>
      </c>
      <c r="L6" s="23">
        <f t="shared" si="0"/>
        <v>7.9062045666944192E-2</v>
      </c>
      <c r="M6" s="23">
        <f t="shared" si="0"/>
        <v>-0.13474833064972136</v>
      </c>
      <c r="N6" s="23">
        <f t="shared" si="0"/>
        <v>6.768036495579266E-2</v>
      </c>
      <c r="O6" s="23">
        <f t="shared" si="0"/>
        <v>-1.6982307620811099E-2</v>
      </c>
      <c r="P6" s="23">
        <f t="shared" si="0"/>
        <v>-3.2785039446919462E-2</v>
      </c>
      <c r="Q6" s="23">
        <f t="shared" si="0"/>
        <v>-7.3288722723369282E-2</v>
      </c>
      <c r="R6" s="23">
        <f t="shared" si="0"/>
        <v>-9.3603720417684944E-2</v>
      </c>
      <c r="S6" s="23">
        <f t="shared" si="0"/>
        <v>-0.14814054275212929</v>
      </c>
      <c r="T6" s="23">
        <f t="shared" si="0"/>
        <v>-5.9143679941311533E-2</v>
      </c>
      <c r="U6" s="23">
        <f t="shared" si="0"/>
        <v>-0.15076170799793165</v>
      </c>
      <c r="V6" s="23">
        <f t="shared" si="0"/>
        <v>-0.203039933611316</v>
      </c>
      <c r="W6" s="23">
        <f t="shared" si="0"/>
        <v>-0.27616757244530821</v>
      </c>
    </row>
    <row r="7" spans="2:40" s="20" customFormat="1">
      <c r="B7" s="20" t="s">
        <v>27</v>
      </c>
      <c r="C7" s="49"/>
      <c r="D7" s="9">
        <f>'IESO HOEP-GA'!C14</f>
        <v>90.857322870794135</v>
      </c>
      <c r="E7" s="9">
        <f>'IESO HOEP-GA'!D14</f>
        <v>79.159144068046572</v>
      </c>
      <c r="F7" s="9">
        <f>'IESO HOEP-GA'!E14</f>
        <v>76.70082919772959</v>
      </c>
      <c r="G7" s="9">
        <f>'IESO HOEP-GA'!F14</f>
        <v>78.72256464176526</v>
      </c>
      <c r="H7" s="9">
        <f>'IESO HOEP-GA'!G14</f>
        <v>74.102585916044234</v>
      </c>
      <c r="I7" s="9">
        <f>'IESO HOEP-GA'!H14</f>
        <v>65.347251465099347</v>
      </c>
      <c r="J7" s="9">
        <f>'IESO HOEP-GA'!I14</f>
        <v>61.539833671429861</v>
      </c>
      <c r="K7" s="9">
        <f>'IESO HOEP-GA'!J14</f>
        <v>55.046932261203331</v>
      </c>
      <c r="L7" s="9">
        <f>'IESO HOEP-GA'!K14</f>
        <v>59.399055333463778</v>
      </c>
      <c r="M7" s="9">
        <f>'IESO HOEP-GA'!L14</f>
        <v>51.395131785109108</v>
      </c>
      <c r="N7" s="9">
        <f>'IESO HOEP-GA'!M14</f>
        <v>54.873573061276353</v>
      </c>
      <c r="O7" s="9">
        <f>'IESO HOEP-GA'!N14</f>
        <v>53.941693163296705</v>
      </c>
      <c r="P7" s="9">
        <f>'IESO HOEP-GA'!O14</f>
        <v>52.173212625104398</v>
      </c>
      <c r="Q7" s="9">
        <f>'IESO HOEP-GA'!P14</f>
        <v>48.349504511435732</v>
      </c>
      <c r="R7" s="9">
        <f>'IESO HOEP-GA'!Q14</f>
        <v>43.823811008813706</v>
      </c>
      <c r="S7" s="9">
        <f>'IESO HOEP-GA'!R14</f>
        <v>37.331727860501303</v>
      </c>
      <c r="T7" s="9">
        <f>'IESO HOEP-GA'!S14</f>
        <v>35.123792096263671</v>
      </c>
      <c r="U7" s="9">
        <f>'IESO HOEP-GA'!T14</f>
        <v>29.828469208466707</v>
      </c>
      <c r="V7" s="9">
        <f>'IESO HOEP-GA'!U14</f>
        <v>23.772098800652444</v>
      </c>
      <c r="W7" s="9">
        <f>'IESO HOEP-GA'!V14</f>
        <v>17.207015982946235</v>
      </c>
    </row>
    <row r="8" spans="2:40" s="20" customFormat="1">
      <c r="B8" s="20" t="s">
        <v>28</v>
      </c>
      <c r="C8" s="49"/>
      <c r="X8" s="9">
        <f>W7*(1+W2)</f>
        <v>15.33694925877662</v>
      </c>
      <c r="Y8" s="9">
        <f>X8*(1+$W$2)</f>
        <v>13.670122280319596</v>
      </c>
      <c r="Z8" s="9">
        <f t="shared" ref="Z8:AJ8" si="1">Y8*(1+$W$2)</f>
        <v>12.184446854836661</v>
      </c>
      <c r="AA8" s="9">
        <f t="shared" si="1"/>
        <v>10.860235344937099</v>
      </c>
      <c r="AB8" s="9">
        <f t="shared" si="1"/>
        <v>9.6799397750750114</v>
      </c>
      <c r="AC8" s="9">
        <f t="shared" si="1"/>
        <v>8.6279192920769958</v>
      </c>
      <c r="AD8" s="9">
        <f t="shared" si="1"/>
        <v>7.6902328981708514</v>
      </c>
      <c r="AE8" s="9">
        <f t="shared" si="1"/>
        <v>6.8544547098878326</v>
      </c>
      <c r="AF8" s="9">
        <f t="shared" si="1"/>
        <v>6.1095092947157283</v>
      </c>
      <c r="AG8" s="9">
        <f t="shared" si="1"/>
        <v>5.4455249034432214</v>
      </c>
      <c r="AH8" s="9">
        <f t="shared" si="1"/>
        <v>4.853702653283233</v>
      </c>
      <c r="AI8" s="9">
        <f t="shared" si="1"/>
        <v>4.3261999282369699</v>
      </c>
      <c r="AJ8" s="9">
        <f t="shared" si="1"/>
        <v>3.8560264515621556</v>
      </c>
      <c r="AK8" s="9">
        <f>AJ8*(1+$W$2)</f>
        <v>3.4369516531351056</v>
      </c>
      <c r="AL8" s="9">
        <f>AK8*(1+$W$2)</f>
        <v>3.063422104172183</v>
      </c>
    </row>
    <row r="9" spans="2:40">
      <c r="B9" t="s">
        <v>27</v>
      </c>
      <c r="D9" s="9">
        <f>D7+D8</f>
        <v>90.857322870794135</v>
      </c>
      <c r="E9" s="9">
        <f t="shared" ref="E9:AI9" si="2">E7+E8</f>
        <v>79.159144068046572</v>
      </c>
      <c r="F9" s="9">
        <f>F7+F8</f>
        <v>76.70082919772959</v>
      </c>
      <c r="G9" s="9">
        <f t="shared" si="2"/>
        <v>78.72256464176526</v>
      </c>
      <c r="H9" s="9">
        <f t="shared" si="2"/>
        <v>74.102585916044234</v>
      </c>
      <c r="I9" s="9">
        <f t="shared" si="2"/>
        <v>65.347251465099347</v>
      </c>
      <c r="J9" s="9">
        <f t="shared" si="2"/>
        <v>61.539833671429861</v>
      </c>
      <c r="K9" s="9">
        <f t="shared" si="2"/>
        <v>55.046932261203331</v>
      </c>
      <c r="L9" s="9">
        <f t="shared" si="2"/>
        <v>59.399055333463778</v>
      </c>
      <c r="M9" s="9">
        <f t="shared" si="2"/>
        <v>51.395131785109108</v>
      </c>
      <c r="N9" s="9">
        <f t="shared" si="2"/>
        <v>54.873573061276353</v>
      </c>
      <c r="O9" s="9">
        <f t="shared" si="2"/>
        <v>53.941693163296705</v>
      </c>
      <c r="P9" s="9">
        <f t="shared" si="2"/>
        <v>52.173212625104398</v>
      </c>
      <c r="Q9" s="9">
        <f t="shared" si="2"/>
        <v>48.349504511435732</v>
      </c>
      <c r="R9" s="9">
        <f t="shared" si="2"/>
        <v>43.823811008813706</v>
      </c>
      <c r="S9" s="9">
        <f t="shared" si="2"/>
        <v>37.331727860501303</v>
      </c>
      <c r="T9" s="9">
        <f t="shared" si="2"/>
        <v>35.123792096263671</v>
      </c>
      <c r="U9" s="9">
        <f t="shared" si="2"/>
        <v>29.828469208466707</v>
      </c>
      <c r="V9" s="9">
        <f t="shared" si="2"/>
        <v>23.772098800652444</v>
      </c>
      <c r="W9" s="9">
        <f t="shared" si="2"/>
        <v>17.207015982946235</v>
      </c>
      <c r="X9" s="9">
        <f t="shared" si="2"/>
        <v>15.33694925877662</v>
      </c>
      <c r="Y9" s="9">
        <f t="shared" si="2"/>
        <v>13.670122280319596</v>
      </c>
      <c r="Z9" s="9">
        <f t="shared" si="2"/>
        <v>12.184446854836661</v>
      </c>
      <c r="AA9" s="9">
        <f t="shared" si="2"/>
        <v>10.860235344937099</v>
      </c>
      <c r="AB9" s="9">
        <f t="shared" si="2"/>
        <v>9.6799397750750114</v>
      </c>
      <c r="AC9" s="9">
        <f t="shared" si="2"/>
        <v>8.6279192920769958</v>
      </c>
      <c r="AD9" s="9">
        <f t="shared" si="2"/>
        <v>7.6902328981708514</v>
      </c>
      <c r="AE9" s="9">
        <f t="shared" si="2"/>
        <v>6.8544547098878326</v>
      </c>
      <c r="AF9" s="9">
        <f t="shared" si="2"/>
        <v>6.1095092947157283</v>
      </c>
      <c r="AG9" s="9">
        <f t="shared" si="2"/>
        <v>5.4455249034432214</v>
      </c>
      <c r="AH9" s="9">
        <f t="shared" si="2"/>
        <v>4.853702653283233</v>
      </c>
      <c r="AI9" s="9">
        <f t="shared" si="2"/>
        <v>4.3261999282369699</v>
      </c>
      <c r="AJ9" s="9">
        <f>AJ7+AJ8</f>
        <v>3.8560264515621556</v>
      </c>
      <c r="AK9" s="9">
        <f>AK7+AK8</f>
        <v>3.4369516531351056</v>
      </c>
      <c r="AL9" s="9">
        <f>AL7+AL8</f>
        <v>3.063422104172183</v>
      </c>
    </row>
    <row r="10" spans="2:40" s="7" customFormat="1">
      <c r="B10" s="7" t="s">
        <v>5</v>
      </c>
      <c r="C10" s="49"/>
      <c r="D10" s="16"/>
      <c r="E10" s="16">
        <f>E9*('Res Bill Annual'!$D$2/'Res Bill Annual'!$D$3)*'Res Bill Annual'!C12</f>
        <v>10539.481770943919</v>
      </c>
      <c r="F10" s="16">
        <f>F9*('Res Bill Annual'!$D$2/'Res Bill Annual'!$D$3)*'Res Bill Annual'!D12</f>
        <v>10196.009827976499</v>
      </c>
      <c r="G10" s="16">
        <f>G9*('Res Bill Annual'!$D$2/'Res Bill Annual'!$D$3)*'Res Bill Annual'!E12</f>
        <v>10434.287352473908</v>
      </c>
      <c r="H10" s="16">
        <f>H9*('Res Bill Annual'!$D$2/'Res Bill Annual'!$D$3)*'Res Bill Annual'!F12</f>
        <v>9820.5543251251875</v>
      </c>
      <c r="I10" s="16">
        <f>I9*('Res Bill Annual'!$D$2/'Res Bill Annual'!$D$3)*'Res Bill Annual'!G12</f>
        <v>8631.6321515077689</v>
      </c>
      <c r="J10" s="16">
        <f>J9*('Res Bill Annual'!$D$2/'Res Bill Annual'!$D$3)*'Res Bill Annual'!H12</f>
        <v>8124.9791535935346</v>
      </c>
      <c r="K10" s="16">
        <f>K9*('Res Bill Annual'!$D$2/'Res Bill Annual'!$D$3)*'Res Bill Annual'!I12</f>
        <v>7266.264258801697</v>
      </c>
      <c r="L10" s="16">
        <f>L9*('Res Bill Annual'!$D$2/'Res Bill Annual'!$D$3)*'Res Bill Annual'!J12</f>
        <v>7859.5517532951553</v>
      </c>
      <c r="M10" s="16">
        <f>M9*('Res Bill Annual'!$D$2/'Res Bill Annual'!$D$3)*'Res Bill Annual'!K12</f>
        <v>6798.0399544409647</v>
      </c>
      <c r="N10" s="16">
        <f>N9*('Res Bill Annual'!$D$2/'Res Bill Annual'!$D$3)*'Res Bill Annual'!L12</f>
        <v>7254.8380366687215</v>
      </c>
      <c r="O10" s="16">
        <f>O9*('Res Bill Annual'!$D$2/'Res Bill Annual'!$D$3)*'Res Bill Annual'!M12</f>
        <v>7156.7391486968017</v>
      </c>
      <c r="P10" s="16">
        <f>P9*('Res Bill Annual'!$D$2/'Res Bill Annual'!$D$3)*'Res Bill Annual'!N12</f>
        <v>6967.1397813613903</v>
      </c>
      <c r="Q10" s="16">
        <f>Q9*('Res Bill Annual'!$D$2/'Res Bill Annual'!$D$3)*'Res Bill Annual'!O12</f>
        <v>6487.6149867970353</v>
      </c>
      <c r="R10" s="16">
        <f>R9*('Res Bill Annual'!$D$2/'Res Bill Annual'!$D$3)*'Res Bill Annual'!P12</f>
        <v>5919.0869905283726</v>
      </c>
      <c r="S10" s="16">
        <f>S9*('Res Bill Annual'!$D$2/'Res Bill Annual'!$D$3)*'Res Bill Annual'!Q12</f>
        <v>5074.8140902372006</v>
      </c>
      <c r="T10" s="16">
        <f>T9*('Res Bill Annual'!$D$2/'Res Bill Annual'!$D$3)*'Res Bill Annual'!R12</f>
        <v>4817.0340183316794</v>
      </c>
      <c r="U10" s="16">
        <f>U9*('Res Bill Annual'!$D$2/'Res Bill Annual'!$D$3)*'Res Bill Annual'!S12</f>
        <v>4131.4800112298608</v>
      </c>
      <c r="V10" s="16">
        <f>V9*('Res Bill Annual'!$D$2/'Res Bill Annual'!$D$3)*'Res Bill Annual'!T12</f>
        <v>3334.4442259283724</v>
      </c>
      <c r="W10" s="16">
        <f>W9*('Res Bill Annual'!$D$2/'Res Bill Annual'!$D$3)*'Res Bill Annual'!U12</f>
        <v>2445.8431258983387</v>
      </c>
      <c r="X10" s="16">
        <f>X9*('Res Bill Annual'!$D$2/'Res Bill Annual'!$D$3)*'Res Bill Annual'!V12</f>
        <v>2195.7936624862991</v>
      </c>
      <c r="Y10" s="16">
        <f>Y9*('Res Bill Annual'!$D$2/'Res Bill Annual'!$D$3)*'Res Bill Annual'!W12</f>
        <v>1971.307872185831</v>
      </c>
      <c r="Z10" s="16">
        <f>Z9*('Res Bill Annual'!$D$2/'Res Bill Annual'!$D$3)*'Res Bill Annual'!X12</f>
        <v>1769.7722665533363</v>
      </c>
      <c r="AA10" s="16">
        <f>AA9*('Res Bill Annual'!$D$2/'Res Bill Annual'!$D$3)*'Res Bill Annual'!Y12</f>
        <v>1588.8405457379909</v>
      </c>
      <c r="AB10" s="16">
        <f>AB9*('Res Bill Annual'!$D$2/'Res Bill Annual'!$D$3)*'Res Bill Annual'!Z12</f>
        <v>1426.4062825989129</v>
      </c>
      <c r="AC10" s="16">
        <f>AC9*('Res Bill Annual'!$D$2/'Res Bill Annual'!$D$3)*'Res Bill Annual'!AA12</f>
        <v>1280.5783994469971</v>
      </c>
      <c r="AD10" s="16">
        <f>AD9*('Res Bill Annual'!$D$2/'Res Bill Annual'!$D$3)*'Res Bill Annual'!AB12</f>
        <v>1149.6591519089277</v>
      </c>
      <c r="AE10" s="16">
        <f>AE9*('Res Bill Annual'!$D$2/'Res Bill Annual'!$D$3)*'Res Bill Annual'!AC12</f>
        <v>1032.1243635990759</v>
      </c>
      <c r="AF10" s="16">
        <f>AF9*('Res Bill Annual'!$D$2/'Res Bill Annual'!$D$3)*'Res Bill Annual'!AD12</f>
        <v>926.60568148913899</v>
      </c>
      <c r="AG10" s="16">
        <f>AG9*('Res Bill Annual'!$D$2/'Res Bill Annual'!$D$3)*'Res Bill Annual'!AE12</f>
        <v>831.87464539057248</v>
      </c>
      <c r="AH10" s="16">
        <f>AH9*('Res Bill Annual'!$D$2/'Res Bill Annual'!$D$3)*'Res Bill Annual'!AF12</f>
        <v>746.82838608496274</v>
      </c>
      <c r="AI10" s="16">
        <f>AI9*('Res Bill Annual'!$D$2/'Res Bill Annual'!$D$3)*'Res Bill Annual'!AG12</f>
        <v>670.47678559838823</v>
      </c>
      <c r="AJ10" s="16">
        <f>AJ9*('Res Bill Annual'!$D$2/'Res Bill Annual'!$D$3)*'Res Bill Annual'!AH12</f>
        <v>601.93095013826314</v>
      </c>
      <c r="AK10" s="16">
        <f>AK9*('Res Bill Annual'!$D$2/'Res Bill Annual'!$D$3)*'Res Bill Annual'!AI12</f>
        <v>540.39286149331394</v>
      </c>
      <c r="AL10" s="16">
        <f>AL9*('Res Bill Annual'!$D$2/'Res Bill Annual'!$D$3)*'Res Bill Annual'!AJ12</f>
        <v>485.14608641714489</v>
      </c>
    </row>
    <row r="11" spans="2:40" s="65" customFormat="1">
      <c r="B11" s="65" t="s">
        <v>6</v>
      </c>
      <c r="D11" s="66"/>
      <c r="E11" s="66">
        <f t="shared" ref="E11:AL11" si="3">E10*1.02^(E5-2016)</f>
        <v>10750.271406362797</v>
      </c>
      <c r="F11" s="66">
        <f>F10*1.02^(F5-2016)</f>
        <v>10607.928625026749</v>
      </c>
      <c r="G11" s="66">
        <f t="shared" si="3"/>
        <v>11072.94921274413</v>
      </c>
      <c r="H11" s="66">
        <f t="shared" si="3"/>
        <v>10630.083830542599</v>
      </c>
      <c r="I11" s="66">
        <f t="shared" si="3"/>
        <v>9530.0193587636422</v>
      </c>
      <c r="J11" s="66">
        <f t="shared" si="3"/>
        <v>9150.0461800804624</v>
      </c>
      <c r="K11" s="66">
        <f t="shared" si="3"/>
        <v>8346.6536114377268</v>
      </c>
      <c r="L11" s="66">
        <f t="shared" si="3"/>
        <v>9208.717542221073</v>
      </c>
      <c r="M11" s="66">
        <f t="shared" si="3"/>
        <v>8124.2870307499497</v>
      </c>
      <c r="N11" s="66">
        <f t="shared" si="3"/>
        <v>8843.6070846648909</v>
      </c>
      <c r="O11" s="66">
        <f t="shared" si="3"/>
        <v>8898.5055893718163</v>
      </c>
      <c r="P11" s="66">
        <f t="shared" si="3"/>
        <v>8836.0178592818684</v>
      </c>
      <c r="Q11" s="66">
        <f t="shared" si="3"/>
        <v>8392.4217627520611</v>
      </c>
      <c r="R11" s="66">
        <f t="shared" si="3"/>
        <v>7810.1095807239153</v>
      </c>
      <c r="S11" s="66">
        <f t="shared" si="3"/>
        <v>6830.0316069314185</v>
      </c>
      <c r="T11" s="66">
        <f t="shared" si="3"/>
        <v>6612.7554413009184</v>
      </c>
      <c r="U11" s="66">
        <f t="shared" si="3"/>
        <v>5785.069434289634</v>
      </c>
      <c r="V11" s="66">
        <f t="shared" si="3"/>
        <v>4762.4074534345673</v>
      </c>
      <c r="W11" s="66">
        <f t="shared" si="3"/>
        <v>3563.1315920590137</v>
      </c>
      <c r="X11" s="66">
        <f t="shared" si="3"/>
        <v>3262.8338748772894</v>
      </c>
      <c r="Y11" s="66">
        <f t="shared" si="3"/>
        <v>2987.8449953330892</v>
      </c>
      <c r="Z11" s="66">
        <f t="shared" si="3"/>
        <v>2736.0319459944094</v>
      </c>
      <c r="AA11" s="66">
        <f t="shared" si="3"/>
        <v>2505.4414874916956</v>
      </c>
      <c r="AB11" s="66">
        <f>AB10*1.02^(AB5-2016)</f>
        <v>2294.2849978175759</v>
      </c>
      <c r="AC11" s="66">
        <f t="shared" si="3"/>
        <v>2100.9245985147923</v>
      </c>
      <c r="AD11" s="66">
        <f t="shared" si="3"/>
        <v>1923.8604501372845</v>
      </c>
      <c r="AE11" s="66">
        <f t="shared" si="3"/>
        <v>1761.7191184390688</v>
      </c>
      <c r="AF11" s="66">
        <f t="shared" si="3"/>
        <v>1613.2429210508787</v>
      </c>
      <c r="AG11" s="66">
        <f t="shared" si="3"/>
        <v>1477.2801720098851</v>
      </c>
      <c r="AH11" s="66">
        <f t="shared" si="3"/>
        <v>1352.7762484722089</v>
      </c>
      <c r="AI11" s="66">
        <f t="shared" si="3"/>
        <v>1238.7654103153411</v>
      </c>
      <c r="AJ11" s="66">
        <f t="shared" si="3"/>
        <v>1134.3633091775575</v>
      </c>
      <c r="AK11" s="66">
        <f t="shared" si="3"/>
        <v>1038.7601288291498</v>
      </c>
      <c r="AL11" s="66">
        <f t="shared" si="3"/>
        <v>951.21430366737695</v>
      </c>
    </row>
    <row r="12" spans="2:40" s="7" customFormat="1">
      <c r="C12" s="49"/>
      <c r="E12" s="13"/>
      <c r="F12" s="13"/>
      <c r="G12" s="13"/>
      <c r="H12" s="13"/>
      <c r="I12" s="13"/>
      <c r="J12" s="13"/>
      <c r="K12" s="13"/>
      <c r="L12" s="13"/>
      <c r="M12" s="13"/>
      <c r="N12" s="13"/>
      <c r="O12" s="13"/>
      <c r="P12" s="13"/>
      <c r="Q12" s="13"/>
      <c r="R12" s="13"/>
      <c r="S12" s="13"/>
      <c r="T12" s="13"/>
      <c r="U12" s="13"/>
      <c r="V12" s="13"/>
      <c r="W12" s="13"/>
      <c r="AJ12" s="20"/>
      <c r="AK12" s="20"/>
      <c r="AL12" s="20"/>
    </row>
    <row r="13" spans="2:40">
      <c r="D13" s="102"/>
      <c r="E13" s="148"/>
      <c r="F13" s="148"/>
      <c r="G13" s="148"/>
      <c r="H13" s="148"/>
      <c r="I13" s="148"/>
      <c r="J13" s="102"/>
      <c r="K13" s="102"/>
      <c r="L13" s="102"/>
      <c r="M13" s="102"/>
      <c r="N13" s="102"/>
      <c r="O13" s="102"/>
      <c r="P13" s="102"/>
      <c r="Q13" s="102"/>
      <c r="R13" s="102"/>
      <c r="S13" s="102"/>
      <c r="T13" s="102"/>
      <c r="U13" s="102"/>
      <c r="V13" s="102"/>
      <c r="W13" s="102"/>
      <c r="X13" s="102"/>
      <c r="Y13" s="102"/>
      <c r="Z13" s="102"/>
      <c r="AA13" s="102"/>
      <c r="AB13" s="102"/>
      <c r="AC13" s="102"/>
      <c r="AD13" s="102"/>
      <c r="AE13" s="102"/>
      <c r="AF13" s="102"/>
      <c r="AG13" s="102"/>
      <c r="AH13" s="102"/>
      <c r="AI13" s="102"/>
      <c r="AJ13" s="102"/>
      <c r="AK13" s="102"/>
      <c r="AL13" s="102"/>
    </row>
    <row r="14" spans="2:40">
      <c r="D14" s="10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row>
    <row r="15" spans="2:40" s="49" customFormat="1">
      <c r="D15" s="10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row>
    <row r="16" spans="2:40">
      <c r="D16" s="102"/>
      <c r="E16" s="102"/>
      <c r="F16" s="102"/>
      <c r="G16" s="102"/>
      <c r="H16" s="102"/>
      <c r="I16" s="102"/>
      <c r="J16" s="102"/>
      <c r="K16" s="102"/>
      <c r="L16" s="102"/>
      <c r="M16" s="102"/>
      <c r="N16" s="102"/>
      <c r="O16" s="102"/>
      <c r="P16" s="102"/>
      <c r="Q16" s="102"/>
      <c r="R16" s="102"/>
      <c r="S16" s="102"/>
      <c r="T16" s="102"/>
      <c r="U16" s="102"/>
      <c r="V16" s="102"/>
      <c r="W16" s="102"/>
      <c r="X16" s="102"/>
      <c r="Y16" s="102"/>
      <c r="Z16" s="102"/>
      <c r="AA16" s="102"/>
      <c r="AB16" s="102"/>
      <c r="AC16" s="102"/>
      <c r="AD16" s="102"/>
      <c r="AE16" s="102"/>
      <c r="AF16" s="102"/>
      <c r="AG16" s="102"/>
      <c r="AH16" s="102"/>
      <c r="AI16" s="102"/>
      <c r="AJ16" s="102"/>
      <c r="AK16" s="102"/>
      <c r="AL16" s="102"/>
    </row>
    <row r="17" spans="3:38">
      <c r="D17" s="85"/>
      <c r="E17" s="85"/>
      <c r="F17" s="85"/>
      <c r="G17" s="85"/>
      <c r="H17" s="85"/>
      <c r="I17" s="85"/>
      <c r="J17" s="85"/>
      <c r="K17" s="85"/>
      <c r="L17" s="85"/>
      <c r="M17" s="85"/>
      <c r="N17" s="85"/>
      <c r="O17" s="85"/>
      <c r="P17" s="85"/>
      <c r="Q17" s="85"/>
      <c r="R17" s="85"/>
      <c r="S17" s="85"/>
      <c r="T17" s="85"/>
      <c r="U17" s="85"/>
      <c r="V17" s="85"/>
      <c r="W17" s="85"/>
      <c r="X17" s="85"/>
      <c r="Y17" s="85"/>
      <c r="Z17" s="85"/>
      <c r="AA17" s="85"/>
      <c r="AB17" s="85"/>
      <c r="AC17" s="85"/>
      <c r="AD17" s="85"/>
      <c r="AE17" s="85"/>
      <c r="AF17" s="85"/>
      <c r="AG17" s="85"/>
      <c r="AH17" s="85"/>
      <c r="AI17" s="85"/>
      <c r="AJ17" s="85"/>
      <c r="AK17" s="85"/>
      <c r="AL17" s="85"/>
    </row>
    <row r="20" spans="3:38">
      <c r="C20" s="23"/>
      <c r="E20" s="104"/>
    </row>
    <row r="21" spans="3:38">
      <c r="E21" s="104"/>
    </row>
    <row r="23" spans="3:38">
      <c r="E23" s="85"/>
    </row>
    <row r="24" spans="3:38">
      <c r="E24" s="105"/>
    </row>
    <row r="25" spans="3:38">
      <c r="E25" s="10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BT70"/>
  <sheetViews>
    <sheetView topLeftCell="B1" zoomScale="80" zoomScaleNormal="80" workbookViewId="0">
      <pane xSplit="1" ySplit="14" topLeftCell="C15" activePane="bottomRight" state="frozen"/>
      <selection activeCell="B1" sqref="B1"/>
      <selection pane="topRight" activeCell="C1" sqref="C1"/>
      <selection pane="bottomLeft" activeCell="B15" sqref="B15"/>
      <selection pane="bottomRight" activeCell="M27" sqref="M27"/>
    </sheetView>
  </sheetViews>
  <sheetFormatPr defaultRowHeight="15"/>
  <cols>
    <col min="2" max="2" width="69" customWidth="1"/>
    <col min="3" max="3" width="12" bestFit="1" customWidth="1"/>
    <col min="4" max="4" width="12" style="49" bestFit="1" customWidth="1"/>
    <col min="12" max="12" width="12" bestFit="1" customWidth="1"/>
    <col min="13" max="13" width="12" style="49" bestFit="1" customWidth="1"/>
    <col min="16" max="16" width="13.7109375" bestFit="1" customWidth="1"/>
    <col min="17" max="17" width="11.28515625" customWidth="1"/>
  </cols>
  <sheetData>
    <row r="1" spans="2:72" s="49" customFormat="1"/>
    <row r="2" spans="2:72" s="49" customFormat="1">
      <c r="B2" s="49" t="s">
        <v>34</v>
      </c>
      <c r="C2" s="23">
        <f ca="1">'Res Bill Annual'!C2</f>
        <v>0.50390133536023429</v>
      </c>
      <c r="D2" s="23"/>
    </row>
    <row r="3" spans="2:72" s="49" customFormat="1">
      <c r="B3" s="49" t="s">
        <v>36</v>
      </c>
      <c r="C3" s="23">
        <f ca="1">'Res Bill Annual'!C3</f>
        <v>1</v>
      </c>
      <c r="D3" s="23"/>
      <c r="G3" s="33"/>
      <c r="H3" s="33"/>
    </row>
    <row r="4" spans="2:72" s="49" customFormat="1">
      <c r="B4" s="49" t="s">
        <v>4</v>
      </c>
      <c r="C4" s="49">
        <f>'Res Bill Annual'!C4</f>
        <v>0.75</v>
      </c>
    </row>
    <row r="5" spans="2:72" s="49" customFormat="1">
      <c r="B5" s="49" t="s">
        <v>81</v>
      </c>
      <c r="C5" s="23">
        <f>'Res Bill Annual'!C5</f>
        <v>0.53</v>
      </c>
      <c r="D5" s="23"/>
    </row>
    <row r="6" spans="2:72" s="49" customFormat="1">
      <c r="H6" s="17"/>
    </row>
    <row r="7" spans="2:72">
      <c r="B7" s="49" t="s">
        <v>42</v>
      </c>
      <c r="C7" s="13">
        <f>'Res Bill Annual'!C7</f>
        <v>72</v>
      </c>
      <c r="D7" s="13"/>
    </row>
    <row r="8" spans="2:72">
      <c r="C8" s="49" t="str">
        <f t="shared" ref="C8:BN8" si="0">C9 &amp; "-" &amp; C11</f>
        <v>2017-May</v>
      </c>
      <c r="D8" s="49" t="str">
        <f t="shared" si="0"/>
        <v>2017-Jul</v>
      </c>
      <c r="E8" s="49" t="str">
        <f t="shared" si="0"/>
        <v>2017-Nov</v>
      </c>
      <c r="F8" s="49" t="str">
        <f t="shared" si="0"/>
        <v>2018-May</v>
      </c>
      <c r="G8" s="49" t="str">
        <f t="shared" si="0"/>
        <v>2018-Nov</v>
      </c>
      <c r="H8" s="49" t="str">
        <f t="shared" si="0"/>
        <v>2019-May</v>
      </c>
      <c r="I8" s="49" t="str">
        <f t="shared" si="0"/>
        <v>2019-Nov</v>
      </c>
      <c r="J8" s="49" t="str">
        <f t="shared" si="0"/>
        <v>2020-May</v>
      </c>
      <c r="K8" s="49" t="str">
        <f t="shared" si="0"/>
        <v>2020-Nov</v>
      </c>
      <c r="L8" s="49" t="str">
        <f t="shared" si="0"/>
        <v>2021-May</v>
      </c>
      <c r="M8" s="49" t="str">
        <f t="shared" si="0"/>
        <v>2021-Jul</v>
      </c>
      <c r="N8" s="49" t="str">
        <f t="shared" si="0"/>
        <v>2021-Nov</v>
      </c>
      <c r="O8" s="49" t="str">
        <f t="shared" si="0"/>
        <v>2022-May</v>
      </c>
      <c r="P8" s="49" t="str">
        <f t="shared" si="0"/>
        <v>2022-Nov</v>
      </c>
      <c r="Q8" s="49" t="str">
        <f t="shared" si="0"/>
        <v>2023-May</v>
      </c>
      <c r="R8" s="49" t="str">
        <f t="shared" si="0"/>
        <v>2023-Nov</v>
      </c>
      <c r="S8" s="49" t="str">
        <f t="shared" si="0"/>
        <v>2024-May</v>
      </c>
      <c r="T8" s="49" t="str">
        <f t="shared" si="0"/>
        <v>2024-Nov</v>
      </c>
      <c r="U8" s="49" t="str">
        <f t="shared" si="0"/>
        <v>2025-May</v>
      </c>
      <c r="V8" s="49" t="str">
        <f t="shared" si="0"/>
        <v>2025-Nov</v>
      </c>
      <c r="W8" s="49" t="str">
        <f t="shared" si="0"/>
        <v>2026-May</v>
      </c>
      <c r="X8" s="49" t="str">
        <f t="shared" si="0"/>
        <v>2026-Nov</v>
      </c>
      <c r="Y8" s="49" t="str">
        <f t="shared" si="0"/>
        <v>2027-May</v>
      </c>
      <c r="Z8" s="49" t="str">
        <f t="shared" si="0"/>
        <v>2027-Nov</v>
      </c>
      <c r="AA8" s="49" t="str">
        <f t="shared" si="0"/>
        <v>2028-May</v>
      </c>
      <c r="AB8" s="49" t="str">
        <f t="shared" si="0"/>
        <v>2028-Nov</v>
      </c>
      <c r="AC8" s="49" t="str">
        <f t="shared" si="0"/>
        <v>2029-May</v>
      </c>
      <c r="AD8" s="49" t="str">
        <f t="shared" si="0"/>
        <v>2029-Nov</v>
      </c>
      <c r="AE8" s="49" t="str">
        <f t="shared" si="0"/>
        <v>2030-May</v>
      </c>
      <c r="AF8" s="49" t="str">
        <f t="shared" si="0"/>
        <v>2030-Nov</v>
      </c>
      <c r="AG8" s="49" t="str">
        <f t="shared" si="0"/>
        <v>2031-May</v>
      </c>
      <c r="AH8" s="49" t="str">
        <f t="shared" si="0"/>
        <v>2031-Nov</v>
      </c>
      <c r="AI8" s="49" t="str">
        <f t="shared" si="0"/>
        <v>2032-May</v>
      </c>
      <c r="AJ8" s="49" t="str">
        <f t="shared" si="0"/>
        <v>2032-Nov</v>
      </c>
      <c r="AK8" s="49" t="str">
        <f t="shared" si="0"/>
        <v>2033-May</v>
      </c>
      <c r="AL8" s="49" t="str">
        <f t="shared" si="0"/>
        <v>2033-Nov</v>
      </c>
      <c r="AM8" s="49" t="str">
        <f t="shared" si="0"/>
        <v>2034-May</v>
      </c>
      <c r="AN8" s="49" t="str">
        <f t="shared" si="0"/>
        <v>2034-Nov</v>
      </c>
      <c r="AO8" s="49" t="str">
        <f t="shared" si="0"/>
        <v>2035-May</v>
      </c>
      <c r="AP8" s="49" t="str">
        <f t="shared" si="0"/>
        <v>2035-Nov</v>
      </c>
      <c r="AQ8" s="49" t="str">
        <f t="shared" si="0"/>
        <v>2036-May</v>
      </c>
      <c r="AR8" s="49" t="str">
        <f t="shared" si="0"/>
        <v>2036-Nov</v>
      </c>
      <c r="AS8" s="49" t="str">
        <f t="shared" si="0"/>
        <v>2037-May</v>
      </c>
      <c r="AT8" s="49" t="str">
        <f t="shared" si="0"/>
        <v>2037-Nov</v>
      </c>
      <c r="AU8" s="49" t="str">
        <f t="shared" si="0"/>
        <v>2038-May</v>
      </c>
      <c r="AV8" s="49" t="str">
        <f t="shared" si="0"/>
        <v>2038-Nov</v>
      </c>
      <c r="AW8" s="49" t="str">
        <f t="shared" si="0"/>
        <v>2039-May</v>
      </c>
      <c r="AX8" s="49" t="str">
        <f t="shared" si="0"/>
        <v>2039-Nov</v>
      </c>
      <c r="AY8" s="49" t="str">
        <f t="shared" si="0"/>
        <v>2040-May</v>
      </c>
      <c r="AZ8" s="49" t="str">
        <f t="shared" si="0"/>
        <v>2040-Nov</v>
      </c>
      <c r="BA8" s="49" t="str">
        <f t="shared" si="0"/>
        <v>2041-May</v>
      </c>
      <c r="BB8" s="49" t="str">
        <f t="shared" si="0"/>
        <v>2041-Nov</v>
      </c>
      <c r="BC8" s="49" t="str">
        <f t="shared" si="0"/>
        <v>2042-May</v>
      </c>
      <c r="BD8" s="49" t="str">
        <f t="shared" si="0"/>
        <v>2042-Nov</v>
      </c>
      <c r="BE8" s="49" t="str">
        <f t="shared" si="0"/>
        <v>2043-May</v>
      </c>
      <c r="BF8" s="49" t="str">
        <f t="shared" si="0"/>
        <v>2043-Nov</v>
      </c>
      <c r="BG8" s="49" t="str">
        <f t="shared" si="0"/>
        <v>2044-May</v>
      </c>
      <c r="BH8" s="49" t="str">
        <f t="shared" si="0"/>
        <v>2044-Nov</v>
      </c>
      <c r="BI8" s="49" t="str">
        <f t="shared" si="0"/>
        <v>2045-May</v>
      </c>
      <c r="BJ8" s="49" t="str">
        <f t="shared" si="0"/>
        <v>2045-Nov</v>
      </c>
      <c r="BK8" s="49" t="str">
        <f t="shared" si="0"/>
        <v>2046-May</v>
      </c>
      <c r="BL8" s="49" t="str">
        <f t="shared" si="0"/>
        <v>2046-Nov</v>
      </c>
      <c r="BM8" s="49" t="str">
        <f t="shared" si="0"/>
        <v>2047-May</v>
      </c>
      <c r="BN8" s="49" t="str">
        <f t="shared" si="0"/>
        <v>2047-Nov</v>
      </c>
      <c r="BO8" s="49" t="str">
        <f t="shared" ref="BO8:BT8" si="1">BO9 &amp; "-" &amp; BO11</f>
        <v>2048-May</v>
      </c>
      <c r="BP8" s="49" t="str">
        <f t="shared" si="1"/>
        <v>2048-Nov</v>
      </c>
      <c r="BQ8" s="49" t="str">
        <f t="shared" si="1"/>
        <v>2049-May</v>
      </c>
      <c r="BR8" s="49" t="str">
        <f t="shared" si="1"/>
        <v>2049-Nov</v>
      </c>
      <c r="BS8" s="49" t="str">
        <f t="shared" si="1"/>
        <v>2050-May</v>
      </c>
      <c r="BT8" s="49" t="str">
        <f t="shared" si="1"/>
        <v>2050-Nov</v>
      </c>
    </row>
    <row r="9" spans="2:72">
      <c r="C9">
        <v>2017</v>
      </c>
      <c r="D9" s="49">
        <v>2017</v>
      </c>
      <c r="E9">
        <v>2017</v>
      </c>
      <c r="F9">
        <v>2018</v>
      </c>
      <c r="G9">
        <v>2018</v>
      </c>
      <c r="H9">
        <f>F9+1</f>
        <v>2019</v>
      </c>
      <c r="I9" s="34">
        <f t="shared" ref="I9:BE9" si="2">G9+1</f>
        <v>2019</v>
      </c>
      <c r="J9" s="34">
        <f t="shared" si="2"/>
        <v>2020</v>
      </c>
      <c r="K9" s="34">
        <f t="shared" si="2"/>
        <v>2020</v>
      </c>
      <c r="L9" s="34">
        <f t="shared" si="2"/>
        <v>2021</v>
      </c>
      <c r="M9" s="49">
        <v>2021</v>
      </c>
      <c r="N9" s="34">
        <f>K9+1</f>
        <v>2021</v>
      </c>
      <c r="O9" s="34">
        <f>L9+1</f>
        <v>2022</v>
      </c>
      <c r="P9" s="34">
        <f t="shared" si="2"/>
        <v>2022</v>
      </c>
      <c r="Q9" s="34">
        <f t="shared" si="2"/>
        <v>2023</v>
      </c>
      <c r="R9" s="34">
        <f t="shared" si="2"/>
        <v>2023</v>
      </c>
      <c r="S9" s="34">
        <f t="shared" si="2"/>
        <v>2024</v>
      </c>
      <c r="T9" s="34">
        <f t="shared" si="2"/>
        <v>2024</v>
      </c>
      <c r="U9" s="34">
        <f t="shared" si="2"/>
        <v>2025</v>
      </c>
      <c r="V9" s="34">
        <f t="shared" si="2"/>
        <v>2025</v>
      </c>
      <c r="W9" s="34">
        <f t="shared" si="2"/>
        <v>2026</v>
      </c>
      <c r="X9" s="34">
        <f t="shared" si="2"/>
        <v>2026</v>
      </c>
      <c r="Y9" s="34">
        <f t="shared" si="2"/>
        <v>2027</v>
      </c>
      <c r="Z9" s="34">
        <f t="shared" si="2"/>
        <v>2027</v>
      </c>
      <c r="AA9" s="34">
        <f t="shared" si="2"/>
        <v>2028</v>
      </c>
      <c r="AB9" s="34">
        <f t="shared" si="2"/>
        <v>2028</v>
      </c>
      <c r="AC9" s="34">
        <f t="shared" si="2"/>
        <v>2029</v>
      </c>
      <c r="AD9" s="34">
        <f t="shared" si="2"/>
        <v>2029</v>
      </c>
      <c r="AE9" s="34">
        <f t="shared" si="2"/>
        <v>2030</v>
      </c>
      <c r="AF9" s="34">
        <f t="shared" si="2"/>
        <v>2030</v>
      </c>
      <c r="AG9" s="34">
        <f t="shared" si="2"/>
        <v>2031</v>
      </c>
      <c r="AH9" s="34">
        <f t="shared" si="2"/>
        <v>2031</v>
      </c>
      <c r="AI9" s="34">
        <f t="shared" si="2"/>
        <v>2032</v>
      </c>
      <c r="AJ9" s="34">
        <f t="shared" si="2"/>
        <v>2032</v>
      </c>
      <c r="AK9" s="34">
        <f t="shared" si="2"/>
        <v>2033</v>
      </c>
      <c r="AL9" s="34">
        <f t="shared" si="2"/>
        <v>2033</v>
      </c>
      <c r="AM9" s="34">
        <f t="shared" si="2"/>
        <v>2034</v>
      </c>
      <c r="AN9" s="34">
        <f t="shared" si="2"/>
        <v>2034</v>
      </c>
      <c r="AO9" s="34">
        <f t="shared" si="2"/>
        <v>2035</v>
      </c>
      <c r="AP9" s="34">
        <f t="shared" si="2"/>
        <v>2035</v>
      </c>
      <c r="AQ9" s="34">
        <f t="shared" si="2"/>
        <v>2036</v>
      </c>
      <c r="AR9" s="34">
        <f t="shared" si="2"/>
        <v>2036</v>
      </c>
      <c r="AS9" s="34">
        <f t="shared" si="2"/>
        <v>2037</v>
      </c>
      <c r="AT9" s="34">
        <f t="shared" si="2"/>
        <v>2037</v>
      </c>
      <c r="AU9" s="34">
        <f t="shared" si="2"/>
        <v>2038</v>
      </c>
      <c r="AV9" s="34">
        <f t="shared" si="2"/>
        <v>2038</v>
      </c>
      <c r="AW9" s="34">
        <f t="shared" si="2"/>
        <v>2039</v>
      </c>
      <c r="AX9" s="34">
        <f t="shared" si="2"/>
        <v>2039</v>
      </c>
      <c r="AY9" s="34">
        <f t="shared" si="2"/>
        <v>2040</v>
      </c>
      <c r="AZ9" s="34">
        <f t="shared" si="2"/>
        <v>2040</v>
      </c>
      <c r="BA9" s="34">
        <f t="shared" si="2"/>
        <v>2041</v>
      </c>
      <c r="BB9" s="34">
        <f t="shared" si="2"/>
        <v>2041</v>
      </c>
      <c r="BC9" s="34">
        <f t="shared" si="2"/>
        <v>2042</v>
      </c>
      <c r="BD9" s="34">
        <f t="shared" si="2"/>
        <v>2042</v>
      </c>
      <c r="BE9" s="34">
        <f t="shared" si="2"/>
        <v>2043</v>
      </c>
      <c r="BF9" s="34">
        <f t="shared" ref="BF9:BT9" si="3">BD9+1</f>
        <v>2043</v>
      </c>
      <c r="BG9" s="34">
        <f t="shared" si="3"/>
        <v>2044</v>
      </c>
      <c r="BH9" s="34">
        <f t="shared" si="3"/>
        <v>2044</v>
      </c>
      <c r="BI9" s="34">
        <f t="shared" si="3"/>
        <v>2045</v>
      </c>
      <c r="BJ9" s="34">
        <f t="shared" si="3"/>
        <v>2045</v>
      </c>
      <c r="BK9" s="34">
        <f t="shared" si="3"/>
        <v>2046</v>
      </c>
      <c r="BL9" s="34">
        <f t="shared" si="3"/>
        <v>2046</v>
      </c>
      <c r="BM9" s="34">
        <f t="shared" si="3"/>
        <v>2047</v>
      </c>
      <c r="BN9" s="34">
        <f t="shared" si="3"/>
        <v>2047</v>
      </c>
      <c r="BO9" s="34">
        <f t="shared" si="3"/>
        <v>2048</v>
      </c>
      <c r="BP9" s="34">
        <f t="shared" si="3"/>
        <v>2048</v>
      </c>
      <c r="BQ9" s="34">
        <f t="shared" si="3"/>
        <v>2049</v>
      </c>
      <c r="BR9" s="34">
        <f t="shared" si="3"/>
        <v>2049</v>
      </c>
      <c r="BS9" s="34">
        <f t="shared" si="3"/>
        <v>2050</v>
      </c>
      <c r="BT9" s="34">
        <f t="shared" si="3"/>
        <v>2050</v>
      </c>
    </row>
    <row r="10" spans="2:72" s="49" customFormat="1">
      <c r="B10" s="49" t="s">
        <v>196</v>
      </c>
      <c r="C10" s="49">
        <v>3</v>
      </c>
      <c r="D10" s="49">
        <v>4</v>
      </c>
      <c r="E10" s="49">
        <v>2</v>
      </c>
      <c r="F10" s="49">
        <v>1</v>
      </c>
      <c r="G10" s="49">
        <v>2</v>
      </c>
      <c r="H10" s="49">
        <v>1</v>
      </c>
      <c r="I10" s="49">
        <v>2</v>
      </c>
      <c r="J10" s="49">
        <v>1</v>
      </c>
      <c r="K10" s="49">
        <v>2</v>
      </c>
      <c r="L10" s="49">
        <v>3</v>
      </c>
      <c r="M10" s="49">
        <v>4</v>
      </c>
      <c r="N10" s="49">
        <v>2</v>
      </c>
      <c r="O10" s="49">
        <v>1</v>
      </c>
      <c r="P10" s="49">
        <v>2</v>
      </c>
      <c r="Q10" s="49">
        <v>1</v>
      </c>
      <c r="R10" s="49">
        <v>2</v>
      </c>
      <c r="S10" s="49">
        <v>1</v>
      </c>
      <c r="T10" s="49">
        <v>2</v>
      </c>
      <c r="U10" s="49">
        <v>1</v>
      </c>
      <c r="V10" s="49">
        <v>2</v>
      </c>
      <c r="W10" s="49">
        <v>1</v>
      </c>
      <c r="X10" s="49">
        <v>2</v>
      </c>
      <c r="Y10" s="49">
        <v>1</v>
      </c>
      <c r="Z10" s="49">
        <v>2</v>
      </c>
      <c r="AA10" s="49">
        <v>1</v>
      </c>
      <c r="AB10" s="49">
        <v>2</v>
      </c>
      <c r="AC10" s="49">
        <v>1</v>
      </c>
      <c r="AD10" s="49">
        <v>2</v>
      </c>
      <c r="AE10" s="49">
        <v>1</v>
      </c>
      <c r="AF10" s="49">
        <v>2</v>
      </c>
      <c r="AG10" s="49">
        <v>1</v>
      </c>
      <c r="AH10" s="49">
        <v>2</v>
      </c>
      <c r="AI10" s="49">
        <v>1</v>
      </c>
      <c r="AJ10" s="49">
        <v>2</v>
      </c>
      <c r="AK10" s="49">
        <v>1</v>
      </c>
      <c r="AL10" s="49">
        <v>2</v>
      </c>
      <c r="AM10" s="49">
        <v>1</v>
      </c>
      <c r="AN10" s="49">
        <v>2</v>
      </c>
      <c r="AO10" s="49">
        <v>1</v>
      </c>
      <c r="AP10" s="49">
        <v>2</v>
      </c>
      <c r="AQ10" s="49">
        <v>1</v>
      </c>
      <c r="AR10" s="49">
        <v>2</v>
      </c>
      <c r="AS10" s="49">
        <v>1</v>
      </c>
      <c r="AT10" s="49">
        <v>2</v>
      </c>
      <c r="AU10" s="49">
        <v>1</v>
      </c>
      <c r="AV10" s="49">
        <v>2</v>
      </c>
      <c r="AW10" s="49">
        <v>1</v>
      </c>
      <c r="AX10" s="49">
        <v>2</v>
      </c>
      <c r="AY10" s="49">
        <v>1</v>
      </c>
      <c r="AZ10" s="49">
        <v>2</v>
      </c>
      <c r="BA10" s="49">
        <v>1</v>
      </c>
      <c r="BB10" s="49">
        <v>2</v>
      </c>
      <c r="BC10" s="49">
        <v>1</v>
      </c>
      <c r="BD10" s="49">
        <v>2</v>
      </c>
      <c r="BE10" s="49">
        <v>1</v>
      </c>
      <c r="BF10" s="49">
        <v>2</v>
      </c>
      <c r="BG10" s="49">
        <v>1</v>
      </c>
      <c r="BH10" s="49">
        <v>2</v>
      </c>
      <c r="BI10" s="49">
        <v>1</v>
      </c>
      <c r="BJ10" s="49">
        <v>2</v>
      </c>
      <c r="BK10" s="49">
        <v>1</v>
      </c>
      <c r="BL10" s="49">
        <v>2</v>
      </c>
      <c r="BM10" s="49">
        <v>1</v>
      </c>
      <c r="BN10" s="49">
        <v>2</v>
      </c>
      <c r="BO10" s="49">
        <v>1</v>
      </c>
      <c r="BP10" s="49">
        <v>2</v>
      </c>
      <c r="BQ10" s="49">
        <v>1</v>
      </c>
      <c r="BR10" s="49">
        <v>2</v>
      </c>
      <c r="BS10" s="49">
        <v>1</v>
      </c>
      <c r="BT10" s="49">
        <v>2</v>
      </c>
    </row>
    <row r="11" spans="2:72" s="49" customFormat="1">
      <c r="B11" t="s">
        <v>58</v>
      </c>
      <c r="C11" t="s">
        <v>44</v>
      </c>
      <c r="D11" s="49" t="s">
        <v>69</v>
      </c>
      <c r="E11" t="s">
        <v>45</v>
      </c>
      <c r="F11" s="34" t="s">
        <v>44</v>
      </c>
      <c r="G11" s="34" t="s">
        <v>45</v>
      </c>
      <c r="H11" s="34" t="s">
        <v>44</v>
      </c>
      <c r="I11" s="34" t="s">
        <v>45</v>
      </c>
      <c r="J11" s="34" t="s">
        <v>44</v>
      </c>
      <c r="K11" s="34" t="s">
        <v>45</v>
      </c>
      <c r="L11" s="49" t="s">
        <v>44</v>
      </c>
      <c r="M11" s="49" t="s">
        <v>69</v>
      </c>
      <c r="N11" s="34" t="s">
        <v>45</v>
      </c>
      <c r="O11" s="34" t="s">
        <v>44</v>
      </c>
      <c r="P11" s="34" t="s">
        <v>45</v>
      </c>
      <c r="Q11" s="34" t="s">
        <v>44</v>
      </c>
      <c r="R11" s="34" t="s">
        <v>45</v>
      </c>
      <c r="S11" s="34" t="s">
        <v>44</v>
      </c>
      <c r="T11" s="34" t="s">
        <v>45</v>
      </c>
      <c r="U11" s="34" t="s">
        <v>44</v>
      </c>
      <c r="V11" s="34" t="s">
        <v>45</v>
      </c>
      <c r="W11" s="34" t="s">
        <v>44</v>
      </c>
      <c r="X11" s="34" t="s">
        <v>45</v>
      </c>
      <c r="Y11" s="34" t="s">
        <v>44</v>
      </c>
      <c r="Z11" s="34" t="s">
        <v>45</v>
      </c>
      <c r="AA11" s="34" t="s">
        <v>44</v>
      </c>
      <c r="AB11" s="34" t="s">
        <v>45</v>
      </c>
      <c r="AC11" s="34" t="s">
        <v>44</v>
      </c>
      <c r="AD11" s="34" t="s">
        <v>45</v>
      </c>
      <c r="AE11" s="34" t="s">
        <v>44</v>
      </c>
      <c r="AF11" s="34" t="s">
        <v>45</v>
      </c>
      <c r="AG11" s="34" t="s">
        <v>44</v>
      </c>
      <c r="AH11" s="34" t="s">
        <v>45</v>
      </c>
      <c r="AI11" s="34" t="s">
        <v>44</v>
      </c>
      <c r="AJ11" s="34" t="s">
        <v>45</v>
      </c>
      <c r="AK11" s="34" t="s">
        <v>44</v>
      </c>
      <c r="AL11" s="34" t="s">
        <v>45</v>
      </c>
      <c r="AM11" s="34" t="s">
        <v>44</v>
      </c>
      <c r="AN11" s="34" t="s">
        <v>45</v>
      </c>
      <c r="AO11" s="34" t="s">
        <v>44</v>
      </c>
      <c r="AP11" s="34" t="s">
        <v>45</v>
      </c>
      <c r="AQ11" s="34" t="s">
        <v>44</v>
      </c>
      <c r="AR11" s="34" t="s">
        <v>45</v>
      </c>
      <c r="AS11" s="34" t="s">
        <v>44</v>
      </c>
      <c r="AT11" s="34" t="s">
        <v>45</v>
      </c>
      <c r="AU11" s="34" t="s">
        <v>44</v>
      </c>
      <c r="AV11" s="34" t="s">
        <v>45</v>
      </c>
      <c r="AW11" s="34" t="s">
        <v>44</v>
      </c>
      <c r="AX11" s="34" t="s">
        <v>45</v>
      </c>
      <c r="AY11" s="34" t="s">
        <v>44</v>
      </c>
      <c r="AZ11" s="34" t="s">
        <v>45</v>
      </c>
      <c r="BA11" s="34" t="s">
        <v>44</v>
      </c>
      <c r="BB11" s="34" t="s">
        <v>45</v>
      </c>
      <c r="BC11" s="34" t="s">
        <v>44</v>
      </c>
      <c r="BD11" s="34" t="s">
        <v>45</v>
      </c>
      <c r="BE11" s="34" t="s">
        <v>44</v>
      </c>
      <c r="BF11" s="34" t="s">
        <v>45</v>
      </c>
      <c r="BG11" s="34" t="s">
        <v>44</v>
      </c>
      <c r="BH11" s="34" t="s">
        <v>45</v>
      </c>
      <c r="BI11" s="34" t="s">
        <v>44</v>
      </c>
      <c r="BJ11" s="34" t="s">
        <v>45</v>
      </c>
      <c r="BK11" s="34" t="s">
        <v>44</v>
      </c>
      <c r="BL11" s="34" t="s">
        <v>45</v>
      </c>
      <c r="BM11" s="34" t="s">
        <v>44</v>
      </c>
      <c r="BN11" s="34" t="s">
        <v>45</v>
      </c>
      <c r="BO11" s="34" t="s">
        <v>44</v>
      </c>
      <c r="BP11" s="34" t="s">
        <v>45</v>
      </c>
      <c r="BQ11" s="34" t="s">
        <v>44</v>
      </c>
      <c r="BR11" s="34" t="s">
        <v>45</v>
      </c>
      <c r="BS11" s="34" t="s">
        <v>44</v>
      </c>
      <c r="BT11" s="34" t="s">
        <v>45</v>
      </c>
    </row>
    <row r="12" spans="2:72">
      <c r="B12" t="s">
        <v>46</v>
      </c>
      <c r="C12" s="49">
        <f>IF(C10=1, 'Summary Biennial'!$C$3, 0)</f>
        <v>0</v>
      </c>
      <c r="D12" s="49">
        <f>IF(D10=1, 'Summary Biennial'!$C$3, 0)</f>
        <v>0</v>
      </c>
      <c r="E12" s="49">
        <f>IF(E10=1, 'Summary Biennial'!$C$3, 0)</f>
        <v>0</v>
      </c>
      <c r="F12" s="49">
        <f>IF(F10=1, 'Summary Biennial'!$C$3, 0)</f>
        <v>0.03</v>
      </c>
      <c r="G12" s="49">
        <f>IF(G10=1, 'Summary Biennial'!$C$3, 0)</f>
        <v>0</v>
      </c>
      <c r="H12" s="49">
        <f>IF(H10=1, 'Summary Biennial'!$C$3, 0)</f>
        <v>0.03</v>
      </c>
      <c r="I12" s="49">
        <f>IF(I10=1, 'Summary Biennial'!$C$3, 0)</f>
        <v>0</v>
      </c>
      <c r="J12" s="49">
        <f>IF(J10=1, 'Summary Biennial'!$C$3, 0)</f>
        <v>0.03</v>
      </c>
      <c r="K12" s="49">
        <f>IF(K10=1, 'Summary Biennial'!$C$3, 0)</f>
        <v>0</v>
      </c>
      <c r="L12" s="49">
        <f>IF(L10=1, 'Summary Biennial'!$C$3, 0)</f>
        <v>0</v>
      </c>
      <c r="M12" s="49">
        <f>IF(M10=1, 'Summary Biennial'!$C$3, 0)</f>
        <v>0</v>
      </c>
      <c r="N12" s="49">
        <f>IF(N10=1, 'Summary Biennial'!$C$3, 0)</f>
        <v>0</v>
      </c>
      <c r="O12" s="49">
        <f>IF(O10=1, 'Summary Biennial'!$C$3, 0)</f>
        <v>0.03</v>
      </c>
      <c r="P12" s="49">
        <f>IF(P10=1, 'Summary Biennial'!$C$3, 0)</f>
        <v>0</v>
      </c>
      <c r="Q12" s="49">
        <f>IF(Q10=1, 'Summary Biennial'!$C$3, 0)</f>
        <v>0.03</v>
      </c>
      <c r="R12" s="49">
        <f>IF(R10=1, 'Summary Biennial'!$C$3, 0)</f>
        <v>0</v>
      </c>
      <c r="S12" s="49">
        <f>IF(S10=1, 'Summary Biennial'!$C$3, 0)</f>
        <v>0.03</v>
      </c>
      <c r="T12" s="49">
        <f>IF(T10=1, 'Summary Biennial'!$C$3, 0)</f>
        <v>0</v>
      </c>
      <c r="U12" s="49">
        <f>IF(U10=1, 'Summary Biennial'!$C$3, 0)</f>
        <v>0.03</v>
      </c>
      <c r="V12" s="49">
        <f>IF(V10=1, 'Summary Biennial'!$C$3, 0)</f>
        <v>0</v>
      </c>
      <c r="W12" s="49">
        <f>IF(W10=1, 'Summary Biennial'!$C$3, 0)</f>
        <v>0.03</v>
      </c>
      <c r="X12" s="49">
        <f>IF(X10=1, 'Summary Biennial'!$C$3, 0)</f>
        <v>0</v>
      </c>
      <c r="Y12" s="49">
        <f>IF(Y10=1, 'Summary Biennial'!$C$3, 0)</f>
        <v>0.03</v>
      </c>
      <c r="Z12" s="49">
        <f>IF(Z10=1, 'Summary Biennial'!$C$3, 0)</f>
        <v>0</v>
      </c>
      <c r="AA12" s="49">
        <f>IF(AA10=1, 'Summary Biennial'!$C$3, 0)</f>
        <v>0.03</v>
      </c>
      <c r="AB12" s="49">
        <f>IF(AB10=1, 'Summary Biennial'!$C$3, 0)</f>
        <v>0</v>
      </c>
      <c r="AC12" s="49">
        <f>IF(AC10=1, 'Summary Biennial'!$C$3, 0)</f>
        <v>0.03</v>
      </c>
      <c r="AD12" s="49">
        <f>IF(AD10=1, 'Summary Biennial'!$C$3, 0)</f>
        <v>0</v>
      </c>
      <c r="AE12" s="49">
        <f>IF(AE10=1, 'Summary Biennial'!$C$3, 0)</f>
        <v>0.03</v>
      </c>
      <c r="AF12" s="49">
        <f>IF(AF10=1, 'Summary Biennial'!$C$3, 0)</f>
        <v>0</v>
      </c>
      <c r="AG12" s="49">
        <f>IF(AG10=1, 'Summary Biennial'!$C$3, 0)</f>
        <v>0.03</v>
      </c>
      <c r="AH12" s="49">
        <f>IF(AH10=1, 'Summary Biennial'!$C$3, 0)</f>
        <v>0</v>
      </c>
      <c r="AI12" s="49">
        <f>IF(AI10=1, 'Summary Biennial'!$C$3, 0)</f>
        <v>0.03</v>
      </c>
      <c r="AJ12" s="49">
        <f>IF(AJ10=1, 'Summary Biennial'!$C$3, 0)</f>
        <v>0</v>
      </c>
      <c r="AK12" s="49">
        <f>IF(AK10=1, 'Summary Biennial'!$C$3, 0)</f>
        <v>0.03</v>
      </c>
      <c r="AL12" s="49">
        <f>IF(AL10=1, 'Summary Biennial'!$C$3, 0)</f>
        <v>0</v>
      </c>
      <c r="AM12" s="49">
        <f>IF(AM10=1, 'Summary Biennial'!$C$3, 0)</f>
        <v>0.03</v>
      </c>
      <c r="AN12" s="49">
        <f>IF(AN10=1, 'Summary Biennial'!$C$3, 0)</f>
        <v>0</v>
      </c>
      <c r="AO12" s="49">
        <f>IF(AO10=1, 'Summary Biennial'!$C$3, 0)</f>
        <v>0.03</v>
      </c>
      <c r="AP12" s="49">
        <f>IF(AP10=1, 'Summary Biennial'!$C$3, 0)</f>
        <v>0</v>
      </c>
      <c r="AQ12" s="49">
        <f>IF(AQ10=1, 'Summary Biennial'!$C$3, 0)</f>
        <v>0.03</v>
      </c>
      <c r="AR12" s="49">
        <f>IF(AR10=1, 'Summary Biennial'!$C$3, 0)</f>
        <v>0</v>
      </c>
      <c r="AS12" s="49">
        <f>IF(AS10=1, 'Summary Biennial'!$C$3, 0)</f>
        <v>0.03</v>
      </c>
      <c r="AT12" s="49">
        <f>IF(AT10=1, 'Summary Biennial'!$C$3, 0)</f>
        <v>0</v>
      </c>
      <c r="AU12" s="49">
        <f>IF(AU10=1, 'Summary Biennial'!$C$3, 0)</f>
        <v>0.03</v>
      </c>
      <c r="AV12" s="49">
        <f>IF(AV10=1, 'Summary Biennial'!$C$3, 0)</f>
        <v>0</v>
      </c>
      <c r="AW12" s="49">
        <f>IF(AW10=1, 'Summary Biennial'!$C$3, 0)</f>
        <v>0.03</v>
      </c>
      <c r="AX12" s="49">
        <f>IF(AX10=1, 'Summary Biennial'!$C$3, 0)</f>
        <v>0</v>
      </c>
      <c r="AY12" s="49">
        <f>IF(AY10=1, 'Summary Biennial'!$C$3, 0)</f>
        <v>0.03</v>
      </c>
      <c r="AZ12" s="49">
        <f>IF(AZ10=1, 'Summary Biennial'!$C$3, 0)</f>
        <v>0</v>
      </c>
      <c r="BA12" s="49">
        <f>IF(BA10=1, 'Summary Biennial'!$C$3, 0)</f>
        <v>0.03</v>
      </c>
      <c r="BB12" s="49">
        <f>IF(BB10=1, 'Summary Biennial'!$C$3, 0)</f>
        <v>0</v>
      </c>
      <c r="BC12" s="49">
        <f>IF(BC10=1, 'Summary Biennial'!$C$3, 0)</f>
        <v>0.03</v>
      </c>
      <c r="BD12" s="49">
        <f>IF(BD10=1, 'Summary Biennial'!$C$3, 0)</f>
        <v>0</v>
      </c>
      <c r="BE12" s="49">
        <f>IF(BE10=1, 'Summary Biennial'!$C$3, 0)</f>
        <v>0.03</v>
      </c>
      <c r="BF12" s="49">
        <f>IF(BF10=1, 'Summary Biennial'!$C$3, 0)</f>
        <v>0</v>
      </c>
      <c r="BG12" s="49">
        <f>IF(BG10=1, 'Summary Biennial'!$C$3, 0)</f>
        <v>0.03</v>
      </c>
      <c r="BH12" s="49">
        <f>IF(BH10=1, 'Summary Biennial'!$C$3, 0)</f>
        <v>0</v>
      </c>
      <c r="BI12" s="49">
        <f>IF(BI10=1, 'Summary Biennial'!$C$3, 0)</f>
        <v>0.03</v>
      </c>
      <c r="BJ12" s="49">
        <f>IF(BJ10=1, 'Summary Biennial'!$C$3, 0)</f>
        <v>0</v>
      </c>
      <c r="BK12" s="49">
        <f>IF(BK10=1, 'Summary Biennial'!$C$3, 0)</f>
        <v>0.03</v>
      </c>
      <c r="BL12" s="49">
        <f>IF(BL10=1, 'Summary Biennial'!$C$3, 0)</f>
        <v>0</v>
      </c>
      <c r="BM12" s="49">
        <f>IF(BM10=1, 'Summary Biennial'!$C$3, 0)</f>
        <v>0.03</v>
      </c>
      <c r="BN12" s="49">
        <f>IF(BN10=1, 'Summary Biennial'!$C$3, 0)</f>
        <v>0</v>
      </c>
      <c r="BO12" s="49">
        <f>IF(BO10=1, 'Summary Biennial'!$C$3, 0)</f>
        <v>0.03</v>
      </c>
      <c r="BP12" s="49">
        <f>IF(BP10=1, 'Summary Biennial'!$C$3, 0)</f>
        <v>0</v>
      </c>
      <c r="BQ12" s="49">
        <f>IF(BQ10=1, 'Summary Biennial'!$C$3, 0)</f>
        <v>0.03</v>
      </c>
      <c r="BR12" s="49">
        <f>IF(BR10=1, 'Summary Biennial'!$C$3, 0)</f>
        <v>0</v>
      </c>
      <c r="BS12" s="49">
        <f>IF(BS10=1, 'Summary Biennial'!$C$3, 0)</f>
        <v>0.03</v>
      </c>
      <c r="BT12" s="49">
        <f>IF(BT10=1, 'Summary Biennial'!$C$3, 0)</f>
        <v>0</v>
      </c>
    </row>
    <row r="13" spans="2:72" s="49" customFormat="1">
      <c r="B13" s="49" t="s">
        <v>56</v>
      </c>
      <c r="C13" s="23">
        <f ca="1">OFFSET('Monthly Demand Stats'!$Q$3, 'Res Bill Biennial'!C10, 0)</f>
        <v>0.15747404073970589</v>
      </c>
      <c r="D13" s="23">
        <f ca="1">OFFSET('Monthly Demand Stats'!$Q$3, 'Res Bill Biennial'!D10, 0)</f>
        <v>0.34456529071478609</v>
      </c>
      <c r="E13" s="23">
        <f ca="1">OFFSET('Monthly Demand Stats'!$Q$3, 'Res Bill Biennial'!E10, 0)</f>
        <v>0.16531159080102542</v>
      </c>
      <c r="F13" s="23">
        <f ca="1">OFFSET('Monthly Demand Stats'!$Q$3, 'Res Bill Biennial'!F10, 0)</f>
        <v>0.50203933145449198</v>
      </c>
      <c r="G13" s="23">
        <f ca="1">OFFSET('Monthly Demand Stats'!$Q$3, 'Res Bill Biennial'!G10, 0)</f>
        <v>0.16531159080102542</v>
      </c>
      <c r="H13" s="23">
        <f ca="1">OFFSET('Monthly Demand Stats'!$Q$3, 'Res Bill Biennial'!H10, 0)</f>
        <v>0.50203933145449198</v>
      </c>
      <c r="I13" s="23">
        <f ca="1">OFFSET('Monthly Demand Stats'!$Q$3, 'Res Bill Biennial'!I10, 0)</f>
        <v>0.16531159080102542</v>
      </c>
      <c r="J13" s="23">
        <f ca="1">OFFSET('Monthly Demand Stats'!$Q$3, 'Res Bill Biennial'!J10, 0)</f>
        <v>0.50203933145449198</v>
      </c>
      <c r="K13" s="23">
        <f ca="1">OFFSET('Monthly Demand Stats'!$Q$3, 'Res Bill Biennial'!K10, 0)</f>
        <v>0.16531159080102542</v>
      </c>
      <c r="L13" s="23">
        <f ca="1">OFFSET('Monthly Demand Stats'!$Q$3, 'Res Bill Biennial'!L10, 0)</f>
        <v>0.15747404073970589</v>
      </c>
      <c r="M13" s="23">
        <f ca="1">OFFSET('Monthly Demand Stats'!$Q$3, 'Res Bill Biennial'!M10, 0)</f>
        <v>0.34456529071478609</v>
      </c>
      <c r="N13" s="23">
        <f ca="1">OFFSET('Monthly Demand Stats'!$Q$3, 'Res Bill Biennial'!N10, 0)</f>
        <v>0.16531159080102542</v>
      </c>
      <c r="O13" s="23">
        <f ca="1">OFFSET('Monthly Demand Stats'!$Q$3, 'Res Bill Biennial'!O10, 0)</f>
        <v>0.50203933145449198</v>
      </c>
      <c r="P13" s="23">
        <f ca="1">OFFSET('Monthly Demand Stats'!$Q$3, 'Res Bill Biennial'!P10, 0)</f>
        <v>0.16531159080102542</v>
      </c>
      <c r="Q13" s="184">
        <f ca="1">OFFSET('Monthly Demand Stats'!$Q$3, 'Res Bill Biennial'!Q10, 0)</f>
        <v>0.50203933145449198</v>
      </c>
      <c r="R13" s="23">
        <f ca="1">OFFSET('Monthly Demand Stats'!$Q$3, 'Res Bill Biennial'!R10, 0)</f>
        <v>0.16531159080102542</v>
      </c>
      <c r="S13" s="23">
        <f ca="1">OFFSET('Monthly Demand Stats'!$Q$3, 'Res Bill Biennial'!S10, 0)</f>
        <v>0.50203933145449198</v>
      </c>
      <c r="T13" s="23">
        <f ca="1">OFFSET('Monthly Demand Stats'!$Q$3, 'Res Bill Biennial'!T10, 0)</f>
        <v>0.16531159080102542</v>
      </c>
      <c r="U13" s="23">
        <f ca="1">OFFSET('Monthly Demand Stats'!$Q$3, 'Res Bill Biennial'!U10, 0)</f>
        <v>0.50203933145449198</v>
      </c>
      <c r="V13" s="23">
        <f ca="1">OFFSET('Monthly Demand Stats'!$Q$3, 'Res Bill Biennial'!V10, 0)</f>
        <v>0.16531159080102542</v>
      </c>
      <c r="W13" s="23">
        <f ca="1">OFFSET('Monthly Demand Stats'!$Q$3, 'Res Bill Biennial'!W10, 0)</f>
        <v>0.50203933145449198</v>
      </c>
      <c r="X13" s="23">
        <f ca="1">OFFSET('Monthly Demand Stats'!$Q$3, 'Res Bill Biennial'!X10, 0)</f>
        <v>0.16531159080102542</v>
      </c>
      <c r="Y13" s="23">
        <f ca="1">OFFSET('Monthly Demand Stats'!$Q$3, 'Res Bill Biennial'!Y10, 0)</f>
        <v>0.50203933145449198</v>
      </c>
      <c r="Z13" s="23">
        <f ca="1">OFFSET('Monthly Demand Stats'!$Q$3, 'Res Bill Biennial'!Z10, 0)</f>
        <v>0.16531159080102542</v>
      </c>
      <c r="AA13" s="23">
        <f ca="1">OFFSET('Monthly Demand Stats'!$Q$3, 'Res Bill Biennial'!AA10, 0)</f>
        <v>0.50203933145449198</v>
      </c>
      <c r="AB13" s="23">
        <f ca="1">OFFSET('Monthly Demand Stats'!$Q$3, 'Res Bill Biennial'!AB10, 0)</f>
        <v>0.16531159080102542</v>
      </c>
      <c r="AC13" s="23">
        <f ca="1">OFFSET('Monthly Demand Stats'!$Q$3, 'Res Bill Biennial'!AC10, 0)</f>
        <v>0.50203933145449198</v>
      </c>
      <c r="AD13" s="23">
        <f ca="1">OFFSET('Monthly Demand Stats'!$Q$3, 'Res Bill Biennial'!AD10, 0)</f>
        <v>0.16531159080102542</v>
      </c>
      <c r="AE13" s="23">
        <f ca="1">OFFSET('Monthly Demand Stats'!$Q$3, 'Res Bill Biennial'!AE10, 0)</f>
        <v>0.50203933145449198</v>
      </c>
      <c r="AF13" s="23">
        <f ca="1">OFFSET('Monthly Demand Stats'!$Q$3, 'Res Bill Biennial'!AF10, 0)</f>
        <v>0.16531159080102542</v>
      </c>
      <c r="AG13" s="23">
        <f ca="1">OFFSET('Monthly Demand Stats'!$Q$3, 'Res Bill Biennial'!AG10, 0)</f>
        <v>0.50203933145449198</v>
      </c>
      <c r="AH13" s="23">
        <f ca="1">OFFSET('Monthly Demand Stats'!$Q$3, 'Res Bill Biennial'!AH10, 0)</f>
        <v>0.16531159080102542</v>
      </c>
      <c r="AI13" s="23">
        <f ca="1">OFFSET('Monthly Demand Stats'!$Q$3, 'Res Bill Biennial'!AI10, 0)</f>
        <v>0.50203933145449198</v>
      </c>
      <c r="AJ13" s="23">
        <f ca="1">OFFSET('Monthly Demand Stats'!$Q$3, 'Res Bill Biennial'!AJ10, 0)</f>
        <v>0.16531159080102542</v>
      </c>
      <c r="AK13" s="23">
        <f ca="1">OFFSET('Monthly Demand Stats'!$Q$3, 'Res Bill Biennial'!AK10, 0)</f>
        <v>0.50203933145449198</v>
      </c>
      <c r="AL13" s="23">
        <f ca="1">OFFSET('Monthly Demand Stats'!$Q$3, 'Res Bill Biennial'!AL10, 0)</f>
        <v>0.16531159080102542</v>
      </c>
      <c r="AM13" s="23">
        <f ca="1">OFFSET('Monthly Demand Stats'!$Q$3, 'Res Bill Biennial'!AM10, 0)</f>
        <v>0.50203933145449198</v>
      </c>
      <c r="AN13" s="23">
        <f ca="1">OFFSET('Monthly Demand Stats'!$Q$3, 'Res Bill Biennial'!AN10, 0)</f>
        <v>0.16531159080102542</v>
      </c>
      <c r="AO13" s="23">
        <f ca="1">OFFSET('Monthly Demand Stats'!$Q$3, 'Res Bill Biennial'!AO10, 0)</f>
        <v>0.50203933145449198</v>
      </c>
      <c r="AP13" s="23">
        <f ca="1">OFFSET('Monthly Demand Stats'!$Q$3, 'Res Bill Biennial'!AP10, 0)</f>
        <v>0.16531159080102542</v>
      </c>
      <c r="AQ13" s="23">
        <f ca="1">OFFSET('Monthly Demand Stats'!$Q$3, 'Res Bill Biennial'!AQ10, 0)</f>
        <v>0.50203933145449198</v>
      </c>
      <c r="AR13" s="23">
        <f ca="1">OFFSET('Monthly Demand Stats'!$Q$3, 'Res Bill Biennial'!AR10, 0)</f>
        <v>0.16531159080102542</v>
      </c>
      <c r="AS13" s="23">
        <f ca="1">OFFSET('Monthly Demand Stats'!$Q$3, 'Res Bill Biennial'!AS10, 0)</f>
        <v>0.50203933145449198</v>
      </c>
      <c r="AT13" s="23">
        <f ca="1">OFFSET('Monthly Demand Stats'!$Q$3, 'Res Bill Biennial'!AT10, 0)</f>
        <v>0.16531159080102542</v>
      </c>
      <c r="AU13" s="23">
        <f ca="1">OFFSET('Monthly Demand Stats'!$Q$3, 'Res Bill Biennial'!AU10, 0)</f>
        <v>0.50203933145449198</v>
      </c>
      <c r="AV13" s="23">
        <f ca="1">OFFSET('Monthly Demand Stats'!$Q$3, 'Res Bill Biennial'!AV10, 0)</f>
        <v>0.16531159080102542</v>
      </c>
      <c r="AW13" s="23">
        <f ca="1">OFFSET('Monthly Demand Stats'!$Q$3, 'Res Bill Biennial'!AW10, 0)</f>
        <v>0.50203933145449198</v>
      </c>
      <c r="AX13" s="23">
        <f ca="1">OFFSET('Monthly Demand Stats'!$Q$3, 'Res Bill Biennial'!AX10, 0)</f>
        <v>0.16531159080102542</v>
      </c>
      <c r="AY13" s="23">
        <f ca="1">OFFSET('Monthly Demand Stats'!$Q$3, 'Res Bill Biennial'!AY10, 0)</f>
        <v>0.50203933145449198</v>
      </c>
      <c r="AZ13" s="23">
        <f ca="1">OFFSET('Monthly Demand Stats'!$Q$3, 'Res Bill Biennial'!AZ10, 0)</f>
        <v>0.16531159080102542</v>
      </c>
      <c r="BA13" s="23">
        <f ca="1">OFFSET('Monthly Demand Stats'!$Q$3, 'Res Bill Biennial'!BA10, 0)</f>
        <v>0.50203933145449198</v>
      </c>
      <c r="BB13" s="23">
        <f ca="1">OFFSET('Monthly Demand Stats'!$Q$3, 'Res Bill Biennial'!BB10, 0)</f>
        <v>0.16531159080102542</v>
      </c>
      <c r="BC13" s="23">
        <f ca="1">OFFSET('Monthly Demand Stats'!$Q$3, 'Res Bill Biennial'!BC10, 0)</f>
        <v>0.50203933145449198</v>
      </c>
      <c r="BD13" s="23">
        <f ca="1">OFFSET('Monthly Demand Stats'!$Q$3, 'Res Bill Biennial'!BD10, 0)</f>
        <v>0.16531159080102542</v>
      </c>
      <c r="BE13" s="23">
        <f ca="1">OFFSET('Monthly Demand Stats'!$Q$3, 'Res Bill Biennial'!BE10, 0)</f>
        <v>0.50203933145449198</v>
      </c>
      <c r="BF13" s="23">
        <f ca="1">OFFSET('Monthly Demand Stats'!$Q$3, 'Res Bill Biennial'!BF10, 0)</f>
        <v>0.16531159080102542</v>
      </c>
      <c r="BG13" s="23">
        <f ca="1">OFFSET('Monthly Demand Stats'!$Q$3, 'Res Bill Biennial'!BG10, 0)</f>
        <v>0.50203933145449198</v>
      </c>
      <c r="BH13" s="23">
        <f ca="1">OFFSET('Monthly Demand Stats'!$Q$3, 'Res Bill Biennial'!BH10, 0)</f>
        <v>0.16531159080102542</v>
      </c>
      <c r="BI13" s="23">
        <f ca="1">OFFSET('Monthly Demand Stats'!$Q$3, 'Res Bill Biennial'!BI10, 0)</f>
        <v>0.50203933145449198</v>
      </c>
      <c r="BJ13" s="23">
        <f ca="1">OFFSET('Monthly Demand Stats'!$Q$3, 'Res Bill Biennial'!BJ10, 0)</f>
        <v>0.16531159080102542</v>
      </c>
      <c r="BK13" s="23">
        <f ca="1">OFFSET('Monthly Demand Stats'!$Q$3, 'Res Bill Biennial'!BK10, 0)</f>
        <v>0.50203933145449198</v>
      </c>
      <c r="BL13" s="23">
        <f ca="1">OFFSET('Monthly Demand Stats'!$Q$3, 'Res Bill Biennial'!BL10, 0)</f>
        <v>0.16531159080102542</v>
      </c>
      <c r="BM13" s="23">
        <f ca="1">OFFSET('Monthly Demand Stats'!$Q$3, 'Res Bill Biennial'!BM10, 0)</f>
        <v>0.50203933145449198</v>
      </c>
      <c r="BN13" s="23">
        <f ca="1">OFFSET('Monthly Demand Stats'!$Q$3, 'Res Bill Biennial'!BN10, 0)</f>
        <v>0.16531159080102542</v>
      </c>
      <c r="BO13" s="23">
        <f ca="1">OFFSET('Monthly Demand Stats'!$Q$3, 'Res Bill Biennial'!BO10, 0)</f>
        <v>0.50203933145449198</v>
      </c>
      <c r="BP13" s="23">
        <f ca="1">OFFSET('Monthly Demand Stats'!$Q$3, 'Res Bill Biennial'!BP10, 0)</f>
        <v>0.16531159080102542</v>
      </c>
      <c r="BQ13" s="23">
        <f ca="1">OFFSET('Monthly Demand Stats'!$Q$3, 'Res Bill Biennial'!BQ10, 0)</f>
        <v>0.50203933145449198</v>
      </c>
      <c r="BR13" s="23">
        <f ca="1">OFFSET('Monthly Demand Stats'!$Q$3, 'Res Bill Biennial'!BR10, 0)</f>
        <v>0.16531159080102542</v>
      </c>
      <c r="BS13" s="23">
        <f ca="1">OFFSET('Monthly Demand Stats'!$Q$3, 'Res Bill Biennial'!BS10, 0)</f>
        <v>0.50203933145449198</v>
      </c>
      <c r="BT13" s="23">
        <f ca="1">OFFSET('Monthly Demand Stats'!$Q$3, 'Res Bill Biennial'!BT10, 0)</f>
        <v>0.16531159080102542</v>
      </c>
    </row>
    <row r="14" spans="2:72" s="49" customFormat="1">
      <c r="B14" s="49" t="s">
        <v>57</v>
      </c>
      <c r="C14" s="23">
        <f ca="1">OFFSET('Monthly Demand Stats'!$R$3, 'Res Bill Biennial'!C10, 0)</f>
        <v>0</v>
      </c>
      <c r="D14" s="23">
        <f ca="1">OFFSET('Monthly Demand Stats'!$R$3, 'Res Bill Biennial'!D10, 0)</f>
        <v>0</v>
      </c>
      <c r="E14" s="23">
        <f ca="1">OFFSET('Monthly Demand Stats'!$R$3, 'Res Bill Biennial'!E10, 0)</f>
        <v>0.3326490777444826</v>
      </c>
      <c r="F14" s="23">
        <f ca="1">OFFSET('Monthly Demand Stats'!$R$3, 'Res Bill Biennial'!F10, 0)</f>
        <v>0</v>
      </c>
      <c r="G14" s="23">
        <f ca="1">OFFSET('Monthly Demand Stats'!$R$3, 'Res Bill Biennial'!G10, 0)</f>
        <v>0.3326490777444826</v>
      </c>
      <c r="H14" s="23">
        <f ca="1">OFFSET('Monthly Demand Stats'!$R$3, 'Res Bill Biennial'!H10, 0)</f>
        <v>0</v>
      </c>
      <c r="I14" s="23">
        <f ca="1">OFFSET('Monthly Demand Stats'!$R$3, 'Res Bill Biennial'!I10, 0)</f>
        <v>0.3326490777444826</v>
      </c>
      <c r="J14" s="23">
        <f ca="1">OFFSET('Monthly Demand Stats'!$R$3, 'Res Bill Biennial'!J10, 0)</f>
        <v>0</v>
      </c>
      <c r="K14" s="23">
        <f ca="1">OFFSET('Monthly Demand Stats'!$R$3, 'Res Bill Biennial'!K10, 0)</f>
        <v>0.3326490777444826</v>
      </c>
      <c r="L14" s="23">
        <f ca="1">OFFSET('Monthly Demand Stats'!$R$3, 'Res Bill Biennial'!L10, 0)</f>
        <v>0</v>
      </c>
      <c r="M14" s="23">
        <f ca="1">OFFSET('Monthly Demand Stats'!$R$3, 'Res Bill Biennial'!M10, 0)</f>
        <v>0</v>
      </c>
      <c r="N14" s="23">
        <f ca="1">OFFSET('Monthly Demand Stats'!$R$3, 'Res Bill Biennial'!N10, 0)</f>
        <v>0.3326490777444826</v>
      </c>
      <c r="O14" s="23">
        <f ca="1">OFFSET('Monthly Demand Stats'!$R$3, 'Res Bill Biennial'!O10, 0)</f>
        <v>0</v>
      </c>
      <c r="P14" s="23">
        <f ca="1">OFFSET('Monthly Demand Stats'!$R$3, 'Res Bill Biennial'!P10, 0)</f>
        <v>0.3326490777444826</v>
      </c>
      <c r="Q14" s="23">
        <f ca="1">OFFSET('Monthly Demand Stats'!$R$3, 'Res Bill Biennial'!Q10, 0)</f>
        <v>0</v>
      </c>
      <c r="R14" s="23">
        <f ca="1">OFFSET('Monthly Demand Stats'!$R$3, 'Res Bill Biennial'!R10, 0)</f>
        <v>0.3326490777444826</v>
      </c>
      <c r="S14" s="23">
        <f ca="1">OFFSET('Monthly Demand Stats'!$R$3, 'Res Bill Biennial'!S10, 0)</f>
        <v>0</v>
      </c>
      <c r="T14" s="23">
        <f ca="1">OFFSET('Monthly Demand Stats'!$R$3, 'Res Bill Biennial'!T10, 0)</f>
        <v>0.3326490777444826</v>
      </c>
      <c r="U14" s="23">
        <f ca="1">OFFSET('Monthly Demand Stats'!$R$3, 'Res Bill Biennial'!U10, 0)</f>
        <v>0</v>
      </c>
      <c r="V14" s="23">
        <f ca="1">OFFSET('Monthly Demand Stats'!$R$3, 'Res Bill Biennial'!V10, 0)</f>
        <v>0.3326490777444826</v>
      </c>
      <c r="W14" s="23">
        <f ca="1">OFFSET('Monthly Demand Stats'!$R$3, 'Res Bill Biennial'!W10, 0)</f>
        <v>0</v>
      </c>
      <c r="X14" s="23">
        <f ca="1">OFFSET('Monthly Demand Stats'!$R$3, 'Res Bill Biennial'!X10, 0)</f>
        <v>0.3326490777444826</v>
      </c>
      <c r="Y14" s="23">
        <f ca="1">OFFSET('Monthly Demand Stats'!$R$3, 'Res Bill Biennial'!Y10, 0)</f>
        <v>0</v>
      </c>
      <c r="Z14" s="23">
        <f ca="1">OFFSET('Monthly Demand Stats'!$R$3, 'Res Bill Biennial'!Z10, 0)</f>
        <v>0.3326490777444826</v>
      </c>
      <c r="AA14" s="23">
        <f ca="1">OFFSET('Monthly Demand Stats'!$R$3, 'Res Bill Biennial'!AA10, 0)</f>
        <v>0</v>
      </c>
      <c r="AB14" s="23">
        <f ca="1">OFFSET('Monthly Demand Stats'!$R$3, 'Res Bill Biennial'!AB10, 0)</f>
        <v>0.3326490777444826</v>
      </c>
      <c r="AC14" s="23">
        <f ca="1">OFFSET('Monthly Demand Stats'!$R$3, 'Res Bill Biennial'!AC10, 0)</f>
        <v>0</v>
      </c>
      <c r="AD14" s="23">
        <f ca="1">OFFSET('Monthly Demand Stats'!$R$3, 'Res Bill Biennial'!AD10, 0)</f>
        <v>0.3326490777444826</v>
      </c>
      <c r="AE14" s="23">
        <f ca="1">OFFSET('Monthly Demand Stats'!$R$3, 'Res Bill Biennial'!AE10, 0)</f>
        <v>0</v>
      </c>
      <c r="AF14" s="23">
        <f ca="1">OFFSET('Monthly Demand Stats'!$R$3, 'Res Bill Biennial'!AF10, 0)</f>
        <v>0.3326490777444826</v>
      </c>
      <c r="AG14" s="23">
        <f ca="1">OFFSET('Monthly Demand Stats'!$R$3, 'Res Bill Biennial'!AG10, 0)</f>
        <v>0</v>
      </c>
      <c r="AH14" s="23">
        <f ca="1">OFFSET('Monthly Demand Stats'!$R$3, 'Res Bill Biennial'!AH10, 0)</f>
        <v>0.3326490777444826</v>
      </c>
      <c r="AI14" s="23">
        <f ca="1">OFFSET('Monthly Demand Stats'!$R$3, 'Res Bill Biennial'!AI10, 0)</f>
        <v>0</v>
      </c>
      <c r="AJ14" s="23">
        <f ca="1">OFFSET('Monthly Demand Stats'!$R$3, 'Res Bill Biennial'!AJ10, 0)</f>
        <v>0.3326490777444826</v>
      </c>
      <c r="AK14" s="23">
        <f ca="1">OFFSET('Monthly Demand Stats'!$R$3, 'Res Bill Biennial'!AK10, 0)</f>
        <v>0</v>
      </c>
      <c r="AL14" s="23">
        <f ca="1">OFFSET('Monthly Demand Stats'!$R$3, 'Res Bill Biennial'!AL10, 0)</f>
        <v>0.3326490777444826</v>
      </c>
      <c r="AM14" s="23">
        <f ca="1">OFFSET('Monthly Demand Stats'!$R$3, 'Res Bill Biennial'!AM10, 0)</f>
        <v>0</v>
      </c>
      <c r="AN14" s="23">
        <f ca="1">OFFSET('Monthly Demand Stats'!$R$3, 'Res Bill Biennial'!AN10, 0)</f>
        <v>0.3326490777444826</v>
      </c>
      <c r="AO14" s="23">
        <f ca="1">OFFSET('Monthly Demand Stats'!$R$3, 'Res Bill Biennial'!AO10, 0)</f>
        <v>0</v>
      </c>
      <c r="AP14" s="23">
        <f ca="1">OFFSET('Monthly Demand Stats'!$R$3, 'Res Bill Biennial'!AP10, 0)</f>
        <v>0.3326490777444826</v>
      </c>
      <c r="AQ14" s="23">
        <f ca="1">OFFSET('Monthly Demand Stats'!$R$3, 'Res Bill Biennial'!AQ10, 0)</f>
        <v>0</v>
      </c>
      <c r="AR14" s="23">
        <f ca="1">OFFSET('Monthly Demand Stats'!$R$3, 'Res Bill Biennial'!AR10, 0)</f>
        <v>0.3326490777444826</v>
      </c>
      <c r="AS14" s="23">
        <f ca="1">OFFSET('Monthly Demand Stats'!$R$3, 'Res Bill Biennial'!AS10, 0)</f>
        <v>0</v>
      </c>
      <c r="AT14" s="23">
        <f ca="1">OFFSET('Monthly Demand Stats'!$R$3, 'Res Bill Biennial'!AT10, 0)</f>
        <v>0.3326490777444826</v>
      </c>
      <c r="AU14" s="23">
        <f ca="1">OFFSET('Monthly Demand Stats'!$R$3, 'Res Bill Biennial'!AU10, 0)</f>
        <v>0</v>
      </c>
      <c r="AV14" s="23">
        <f ca="1">OFFSET('Monthly Demand Stats'!$R$3, 'Res Bill Biennial'!AV10, 0)</f>
        <v>0.3326490777444826</v>
      </c>
      <c r="AW14" s="23">
        <f ca="1">OFFSET('Monthly Demand Stats'!$R$3, 'Res Bill Biennial'!AW10, 0)</f>
        <v>0</v>
      </c>
      <c r="AX14" s="23">
        <f ca="1">OFFSET('Monthly Demand Stats'!$R$3, 'Res Bill Biennial'!AX10, 0)</f>
        <v>0.3326490777444826</v>
      </c>
      <c r="AY14" s="23">
        <f ca="1">OFFSET('Monthly Demand Stats'!$R$3, 'Res Bill Biennial'!AY10, 0)</f>
        <v>0</v>
      </c>
      <c r="AZ14" s="23">
        <f ca="1">OFFSET('Monthly Demand Stats'!$R$3, 'Res Bill Biennial'!AZ10, 0)</f>
        <v>0.3326490777444826</v>
      </c>
      <c r="BA14" s="23">
        <f ca="1">OFFSET('Monthly Demand Stats'!$R$3, 'Res Bill Biennial'!BA10, 0)</f>
        <v>0</v>
      </c>
      <c r="BB14" s="23">
        <f ca="1">OFFSET('Monthly Demand Stats'!$R$3, 'Res Bill Biennial'!BB10, 0)</f>
        <v>0.3326490777444826</v>
      </c>
      <c r="BC14" s="23">
        <f ca="1">OFFSET('Monthly Demand Stats'!$R$3, 'Res Bill Biennial'!BC10, 0)</f>
        <v>0</v>
      </c>
      <c r="BD14" s="23">
        <f ca="1">OFFSET('Monthly Demand Stats'!$R$3, 'Res Bill Biennial'!BD10, 0)</f>
        <v>0.3326490777444826</v>
      </c>
      <c r="BE14" s="23">
        <f ca="1">OFFSET('Monthly Demand Stats'!$R$3, 'Res Bill Biennial'!BE10, 0)</f>
        <v>0</v>
      </c>
      <c r="BF14" s="23">
        <f ca="1">OFFSET('Monthly Demand Stats'!$R$3, 'Res Bill Biennial'!BF10, 0)</f>
        <v>0.3326490777444826</v>
      </c>
      <c r="BG14" s="23">
        <f ca="1">OFFSET('Monthly Demand Stats'!$R$3, 'Res Bill Biennial'!BG10, 0)</f>
        <v>0</v>
      </c>
      <c r="BH14" s="23">
        <f ca="1">OFFSET('Monthly Demand Stats'!$R$3, 'Res Bill Biennial'!BH10, 0)</f>
        <v>0.3326490777444826</v>
      </c>
      <c r="BI14" s="23">
        <f ca="1">OFFSET('Monthly Demand Stats'!$R$3, 'Res Bill Biennial'!BI10, 0)</f>
        <v>0</v>
      </c>
      <c r="BJ14" s="23">
        <f ca="1">OFFSET('Monthly Demand Stats'!$R$3, 'Res Bill Biennial'!BJ10, 0)</f>
        <v>0.3326490777444826</v>
      </c>
      <c r="BK14" s="23">
        <f ca="1">OFFSET('Monthly Demand Stats'!$R$3, 'Res Bill Biennial'!BK10, 0)</f>
        <v>0</v>
      </c>
      <c r="BL14" s="23">
        <f ca="1">OFFSET('Monthly Demand Stats'!$R$3, 'Res Bill Biennial'!BL10, 0)</f>
        <v>0.3326490777444826</v>
      </c>
      <c r="BM14" s="23">
        <f ca="1">OFFSET('Monthly Demand Stats'!$R$3, 'Res Bill Biennial'!BM10, 0)</f>
        <v>0</v>
      </c>
      <c r="BN14" s="23">
        <f ca="1">OFFSET('Monthly Demand Stats'!$R$3, 'Res Bill Biennial'!BN10, 0)</f>
        <v>0.3326490777444826</v>
      </c>
      <c r="BO14" s="23">
        <f ca="1">OFFSET('Monthly Demand Stats'!$R$3, 'Res Bill Biennial'!BO10, 0)</f>
        <v>0</v>
      </c>
      <c r="BP14" s="23">
        <f ca="1">OFFSET('Monthly Demand Stats'!$R$3, 'Res Bill Biennial'!BP10, 0)</f>
        <v>0.3326490777444826</v>
      </c>
      <c r="BQ14" s="23">
        <f ca="1">OFFSET('Monthly Demand Stats'!$R$3, 'Res Bill Biennial'!BQ10, 0)</f>
        <v>0</v>
      </c>
      <c r="BR14" s="23">
        <f ca="1">OFFSET('Monthly Demand Stats'!$R$3, 'Res Bill Biennial'!BR10, 0)</f>
        <v>0.3326490777444826</v>
      </c>
      <c r="BS14" s="23">
        <f ca="1">OFFSET('Monthly Demand Stats'!$R$3, 'Res Bill Biennial'!BS10, 0)</f>
        <v>0</v>
      </c>
      <c r="BT14" s="23">
        <f ca="1">OFFSET('Monthly Demand Stats'!$R$3, 'Res Bill Biennial'!BT10, 0)</f>
        <v>0.3326490777444826</v>
      </c>
    </row>
    <row r="15" spans="2:72">
      <c r="B15" s="9" t="s">
        <v>47</v>
      </c>
      <c r="C15" s="49">
        <f ca="1">OFFSET('Res Bill Annual'!$B$12, 0, 'Res Bill Biennial'!C9-2016)*C13 + OFFSET('Res Bill Annual'!$B$12, 0, 'Res Bill Biennial'!C9-2015)*C14</f>
        <v>22.500696341979928</v>
      </c>
      <c r="D15" s="49">
        <f ca="1">OFFSET('Res Bill Annual'!$B$12, 0, 'Res Bill Biennial'!D9-2016)*D13 + OFFSET('Res Bill Annual'!$B$12, 0, 'Res Bill Biennial'!D9-2015)*D14</f>
        <v>49.233251016747346</v>
      </c>
      <c r="E15" s="49">
        <f ca="1">OFFSET('Res Bill Annual'!$B$12, 0, 'Res Bill Biennial'!E9-2016)*E13 + OFFSET('Res Bill Annual'!$B$12, 0, 'Res Bill Biennial'!E9-2015)*E14</f>
        <v>71.075931864960751</v>
      </c>
      <c r="F15" s="49">
        <f ca="1">OFFSET('Res Bill Annual'!$B$12, 0, 'Res Bill Biennial'!F9-2016)*F13 + OFFSET('Res Bill Annual'!$B$12, 0, 'Res Bill Biennial'!F9-2015)*F14</f>
        <v>71.620401070169081</v>
      </c>
      <c r="G15" s="49">
        <f ca="1">OFFSET('Res Bill Annual'!$B$12, 0, 'Res Bill Biennial'!G9-2016)*G13 + OFFSET('Res Bill Annual'!$B$12, 0, 'Res Bill Biennial'!G9-2015)*G14</f>
        <v>70.900340507030052</v>
      </c>
      <c r="H15" s="49">
        <f ca="1">OFFSET('Res Bill Annual'!$B$12, 0, 'Res Bill Biennial'!H9-2016)*H13 + OFFSET('Res Bill Annual'!$B$12, 0, 'Res Bill Biennial'!H9-2015)*H14</f>
        <v>71.411823157300475</v>
      </c>
      <c r="I15" s="49">
        <f ca="1">OFFSET('Res Bill Annual'!$B$12, 0, 'Res Bill Biennial'!I9-2016)*I13 + OFFSET('Res Bill Annual'!$B$12, 0, 'Res Bill Biennial'!I9-2015)*I14</f>
        <v>70.825023097349586</v>
      </c>
      <c r="J15" s="49">
        <f ca="1">OFFSET('Res Bill Annual'!$B$12, 0, 'Res Bill Biennial'!J9-2016)*J13 + OFFSET('Res Bill Annual'!$B$12, 0, 'Res Bill Biennial'!J9-2015)*J14</f>
        <v>71.401806729648882</v>
      </c>
      <c r="K15" s="49">
        <f ca="1">OFFSET('Res Bill Annual'!$B$12, 0, 'Res Bill Biennial'!K9-2016)*K13 + OFFSET('Res Bill Annual'!$B$12, 0, 'Res Bill Biennial'!K9-2015)*K14</f>
        <v>70.66543742015341</v>
      </c>
      <c r="L15" s="49">
        <f ca="1">OFFSET('Res Bill Annual'!$B$12, 0, 'Res Bill Biennial'!L9-2016)*L13 + OFFSET('Res Bill Annual'!$B$12, 0, 'Res Bill Biennial'!L9-2015)*L14</f>
        <v>22.322528680310313</v>
      </c>
      <c r="M15" s="49">
        <f ca="1">OFFSET('Res Bill Annual'!$B$12, 0, 'Res Bill Biennial'!M9-2016)*M13 + OFFSET('Res Bill Annual'!$B$12, 0, 'Res Bill Biennial'!M9-2015)*M14</f>
        <v>48.843406494749985</v>
      </c>
      <c r="N15" s="49">
        <f ca="1">OFFSET('Res Bill Annual'!$B$12, 0, 'Res Bill Biennial'!N9-2016)*N13 + OFFSET('Res Bill Annual'!$B$12, 0, 'Res Bill Biennial'!N9-2015)*N14</f>
        <v>70.566096047821446</v>
      </c>
      <c r="O15" s="49">
        <f ca="1">OFFSET('Res Bill Annual'!$B$12, 0, 'Res Bill Biennial'!O9-2016)*O13 + OFFSET('Res Bill Annual'!$B$12, 0, 'Res Bill Biennial'!O9-2015)*O14</f>
        <v>71.133225106205316</v>
      </c>
      <c r="P15" s="49">
        <f ca="1">OFFSET('Res Bill Annual'!$B$12, 0, 'Res Bill Biennial'!P9-2016)*P13 + OFFSET('Res Bill Annual'!$B$12, 0, 'Res Bill Biennial'!P9-2015)*P14</f>
        <v>70.545789987464644</v>
      </c>
      <c r="Q15" s="49">
        <f ca="1">OFFSET('Res Bill Annual'!$B$12, 0, 'Res Bill Biennial'!Q9-2016)*Q13 + OFFSET('Res Bill Annual'!$B$12, 0, 'Res Bill Biennial'!Q9-2015)*Q14</f>
        <v>71.118834302897412</v>
      </c>
      <c r="R15" s="49">
        <f ca="1">OFFSET('Res Bill Annual'!$B$12, 0, 'Res Bill Biennial'!R9-2016)*R13 + OFFSET('Res Bill Annual'!$B$12, 0, 'Res Bill Biennial'!R9-2015)*R14</f>
        <v>70.654050361145806</v>
      </c>
      <c r="S15" s="49">
        <f ca="1">OFFSET('Res Bill Annual'!$B$12, 0, 'Res Bill Biennial'!S9-2016)*S13 + OFFSET('Res Bill Annual'!$B$12, 0, 'Res Bill Biennial'!S9-2015)*S14</f>
        <v>71.289374178126579</v>
      </c>
      <c r="T15" s="49">
        <f ca="1">OFFSET('Res Bill Annual'!$B$12, 0, 'Res Bill Biennial'!T9-2016)*T13 + OFFSET('Res Bill Annual'!$B$12, 0, 'Res Bill Biennial'!T9-2015)*T14</f>
        <v>70.693185896021376</v>
      </c>
      <c r="U15" s="49">
        <f ca="1">OFFSET('Res Bill Annual'!$B$12, 0, 'Res Bill Biennial'!U9-2016)*U13 + OFFSET('Res Bill Annual'!$B$12, 0, 'Res Bill Biennial'!U9-2015)*U14</f>
        <v>71.263687528513614</v>
      </c>
      <c r="V15" s="49">
        <f ca="1">OFFSET('Res Bill Annual'!$B$12, 0, 'Res Bill Biennial'!V9-2016)*V13 + OFFSET('Res Bill Annual'!$B$12, 0, 'Res Bill Biennial'!V9-2015)*V14</f>
        <v>70.663286782661103</v>
      </c>
      <c r="W15" s="49">
        <f ca="1">OFFSET('Res Bill Annual'!$B$12, 0, 'Res Bill Biennial'!W9-2016)*W13 + OFFSET('Res Bill Annual'!$B$12, 0, 'Res Bill Biennial'!W9-2015)*W14</f>
        <v>71.231328412878639</v>
      </c>
      <c r="X15" s="49">
        <f ca="1">OFFSET('Res Bill Annual'!$B$12, 0, 'Res Bill Biennial'!X9-2016)*X13 + OFFSET('Res Bill Annual'!$B$12, 0, 'Res Bill Biennial'!X9-2015)*X14</f>
        <v>70.818777935983462</v>
      </c>
      <c r="Y15" s="49">
        <f ca="1">OFFSET('Res Bill Annual'!$B$12, 0, 'Res Bill Biennial'!Y9-2016)*Y13 + OFFSET('Res Bill Annual'!$B$12, 0, 'Res Bill Biennial'!Y9-2015)*Y14</f>
        <v>71.482079180351519</v>
      </c>
      <c r="Z15" s="49">
        <f ca="1">OFFSET('Res Bill Annual'!$B$12, 0, 'Res Bill Biennial'!Z9-2016)*Z13 + OFFSET('Res Bill Annual'!$B$12, 0, 'Res Bill Biennial'!Z9-2015)*Z14</f>
        <v>71.209489354858647</v>
      </c>
      <c r="AA15" s="49">
        <f ca="1">OFFSET('Res Bill Annual'!$B$12, 0, 'Res Bill Biennial'!AA9-2016)*AA13 + OFFSET('Res Bill Annual'!$B$12, 0, 'Res Bill Biennial'!AA9-2015)*AA14</f>
        <v>71.947135305885254</v>
      </c>
      <c r="AB15" s="49">
        <f ca="1">OFFSET('Res Bill Annual'!$B$12, 0, 'Res Bill Biennial'!AB9-2016)*AB13 + OFFSET('Res Bill Annual'!$B$12, 0, 'Res Bill Biennial'!AB9-2015)*AB14</f>
        <v>71.592161659918119</v>
      </c>
      <c r="AC15" s="49">
        <f ca="1">OFFSET('Res Bill Annual'!$B$12, 0, 'Res Bill Biennial'!AC9-2016)*AC13 + OFFSET('Res Bill Annual'!$B$12, 0, 'Res Bill Biennial'!AC9-2015)*AC14</f>
        <v>72.293558572878283</v>
      </c>
      <c r="AD15" s="49">
        <f ca="1">OFFSET('Res Bill Annual'!$B$12, 0, 'Res Bill Biennial'!AD9-2016)*AD13 + OFFSET('Res Bill Annual'!$B$12, 0, 'Res Bill Biennial'!AD9-2015)*AD14</f>
        <v>72.021783214064442</v>
      </c>
      <c r="AE15" s="49">
        <f ca="1">OFFSET('Res Bill Annual'!$B$12, 0, 'Res Bill Biennial'!AE9-2016)*AE13 + OFFSET('Res Bill Annual'!$B$12, 0, 'Res Bill Biennial'!AE9-2015)*AE14</f>
        <v>72.769793581672261</v>
      </c>
      <c r="AF15" s="49">
        <f ca="1">OFFSET('Res Bill Annual'!$B$12, 0, 'Res Bill Biennial'!AF9-2016)*AF13 + OFFSET('Res Bill Annual'!$B$12, 0, 'Res Bill Biennial'!AF9-2015)*AF14</f>
        <v>72.490185126522093</v>
      </c>
      <c r="AG15" s="49">
        <f ca="1">OFFSET('Res Bill Annual'!$B$12, 0, 'Res Bill Biennial'!AG9-2016)*AG13 + OFFSET('Res Bill Annual'!$B$12, 0, 'Res Bill Biennial'!AG9-2015)*AG14</f>
        <v>73.240045948352574</v>
      </c>
      <c r="AH15" s="49">
        <f ca="1">OFFSET('Res Bill Annual'!$B$12, 0, 'Res Bill Biennial'!AH9-2016)*AH13 + OFFSET('Res Bill Annual'!$B$12, 0, 'Res Bill Biennial'!AH9-2015)*AH14</f>
        <v>73.075597717155517</v>
      </c>
      <c r="AI15" s="49">
        <f ca="1">OFFSET('Res Bill Annual'!$B$12, 0, 'Res Bill Biennial'!AI9-2016)*AI13 + OFFSET('Res Bill Annual'!$B$12, 0, 'Res Bill Biennial'!AI9-2015)*AI14</f>
        <v>73.889865813414175</v>
      </c>
      <c r="AJ15" s="49">
        <f ca="1">OFFSET('Res Bill Annual'!$B$12, 0, 'Res Bill Biennial'!AJ9-2016)*AJ13 + OFFSET('Res Bill Annual'!$B$12, 0, 'Res Bill Biennial'!AJ9-2015)*AJ14</f>
        <v>73.776315195331975</v>
      </c>
      <c r="AK15" s="49">
        <f ca="1">OFFSET('Res Bill Annual'!$B$12, 0, 'Res Bill Biennial'!AK9-2016)*AK13 + OFFSET('Res Bill Annual'!$B$12, 0, 'Res Bill Biennial'!AK9-2015)*AK14</f>
        <v>74.624468717807147</v>
      </c>
      <c r="AL15" s="49">
        <f ca="1">OFFSET('Res Bill Annual'!$B$12, 0, 'Res Bill Biennial'!AL9-2016)*AL13 + OFFSET('Res Bill Annual'!$B$12, 0, 'Res Bill Biennial'!AL9-2015)*AL14</f>
        <v>74.646217333550965</v>
      </c>
      <c r="AM15" s="49">
        <f ca="1">OFFSET('Res Bill Annual'!$B$12, 0, 'Res Bill Biennial'!AM9-2016)*AM13 + OFFSET('Res Bill Annual'!$B$12, 0, 'Res Bill Biennial'!AM9-2015)*AM14</f>
        <v>75.572274481490098</v>
      </c>
      <c r="AN15" s="49">
        <f ca="1">OFFSET('Res Bill Annual'!$B$12, 0, 'Res Bill Biennial'!AN9-2016)*AN13 + OFFSET('Res Bill Annual'!$B$12, 0, 'Res Bill Biennial'!AN9-2015)*AN14</f>
        <v>75.627688894740984</v>
      </c>
      <c r="AO15" s="49">
        <f ca="1">OFFSET('Res Bill Annual'!$B$12, 0, 'Res Bill Biennial'!AO9-2016)*AO13 + OFFSET('Res Bill Annual'!$B$12, 0, 'Res Bill Biennial'!AO9-2015)*AO14</f>
        <v>76.582510403787651</v>
      </c>
      <c r="AP15" s="49">
        <f ca="1">OFFSET('Res Bill Annual'!$B$12, 0, 'Res Bill Biennial'!AP9-2016)*AP13 + OFFSET('Res Bill Annual'!$B$12, 0, 'Res Bill Biennial'!AP9-2015)*AP14</f>
        <v>76.327314090667542</v>
      </c>
      <c r="AQ15" s="49">
        <f ca="1">OFFSET('Res Bill Annual'!$B$12, 0, 'Res Bill Biennial'!AQ9-2016)*AQ13 + OFFSET('Res Bill Annual'!$B$12, 0, 'Res Bill Biennial'!AQ9-2015)*AQ14</f>
        <v>77.136354290809791</v>
      </c>
      <c r="AR15" s="49">
        <f ca="1">OFFSET('Res Bill Annual'!$B$12, 0, 'Res Bill Biennial'!AR9-2016)*AR13 + OFFSET('Res Bill Annual'!$B$12, 0, 'Res Bill Biennial'!AR9-2015)*AR14</f>
        <v>76.879312400713076</v>
      </c>
      <c r="AS15" s="49">
        <f ca="1">OFFSET('Res Bill Annual'!$B$12, 0, 'Res Bill Biennial'!AS9-2016)*AS13 + OFFSET('Res Bill Annual'!$B$12, 0, 'Res Bill Biennial'!AS9-2015)*AS14</f>
        <v>77.694203570833224</v>
      </c>
      <c r="AT15" s="49">
        <f ca="1">OFFSET('Res Bill Annual'!$B$12, 0, 'Res Bill Biennial'!AT9-2016)*AT13 + OFFSET('Res Bill Annual'!$B$12, 0, 'Res Bill Biennial'!AT9-2015)*AT14</f>
        <v>77.435302756567168</v>
      </c>
      <c r="AU15" s="49">
        <f ca="1">OFFSET('Res Bill Annual'!$B$12, 0, 'Res Bill Biennial'!AU9-2016)*AU13 + OFFSET('Res Bill Annual'!$B$12, 0, 'Res Bill Biennial'!AU9-2015)*AU14</f>
        <v>78.256087210816801</v>
      </c>
      <c r="AV15" s="49">
        <f ca="1">OFFSET('Res Bill Annual'!$B$12, 0, 'Res Bill Biennial'!AV9-2016)*AV13 + OFFSET('Res Bill Annual'!$B$12, 0, 'Res Bill Biennial'!AV9-2015)*AV14</f>
        <v>77.995314028661909</v>
      </c>
      <c r="AW15" s="49">
        <f ca="1">OFFSET('Res Bill Annual'!$B$12, 0, 'Res Bill Biennial'!AW9-2016)*AW13 + OFFSET('Res Bill Annual'!$B$12, 0, 'Res Bill Biennial'!AW9-2015)*AW14</f>
        <v>78.82203438720812</v>
      </c>
      <c r="AX15" s="49">
        <f ca="1">OFFSET('Res Bill Annual'!$B$12, 0, 'Res Bill Biennial'!AX9-2016)*AX13 + OFFSET('Res Bill Annual'!$B$12, 0, 'Res Bill Biennial'!AX9-2015)*AX14</f>
        <v>78.559375296220082</v>
      </c>
      <c r="AY15" s="49">
        <f ca="1">OFFSET('Res Bill Annual'!$B$12, 0, 'Res Bill Biennial'!AY9-2016)*AY13 + OFFSET('Res Bill Annual'!$B$12, 0, 'Res Bill Biennial'!AY9-2015)*AY14</f>
        <v>79.392074487458558</v>
      </c>
      <c r="AZ15" s="49">
        <f ca="1">OFFSET('Res Bill Annual'!$B$12, 0, 'Res Bill Biennial'!AZ9-2016)*AZ13 + OFFSET('Res Bill Annual'!$B$12, 0, 'Res Bill Biennial'!AZ9-2015)*AZ14</f>
        <v>79.127515848765071</v>
      </c>
      <c r="BA15" s="49">
        <f ca="1">OFFSET('Res Bill Annual'!$B$12, 0, 'Res Bill Biennial'!BA9-2016)*BA13 + OFFSET('Res Bill Annual'!$B$12, 0, 'Res Bill Biennial'!BA9-2015)*BA14</f>
        <v>79.966237111549191</v>
      </c>
      <c r="BB15" s="49">
        <f ca="1">OFFSET('Res Bill Annual'!$B$12, 0, 'Res Bill Biennial'!BB9-2016)*BB13 + OFFSET('Res Bill Annual'!$B$12, 0, 'Res Bill Biennial'!BB9-2015)*BB14</f>
        <v>79.699765187641802</v>
      </c>
      <c r="BC15" s="49">
        <f ca="1">OFFSET('Res Bill Annual'!$B$12, 0, 'Res Bill Biennial'!BC9-2016)*BC13 + OFFSET('Res Bill Annual'!$B$12, 0, 'Res Bill Biennial'!BC9-2015)*BC14</f>
        <v>80.544552073527839</v>
      </c>
      <c r="BD15" s="49">
        <f ca="1">OFFSET('Res Bill Annual'!$B$12, 0, 'Res Bill Biennial'!BD9-2016)*BD13 + OFFSET('Res Bill Annual'!$B$12, 0, 'Res Bill Biennial'!BD9-2015)*BD14</f>
        <v>80.27615302754856</v>
      </c>
      <c r="BE15" s="49">
        <f ca="1">OFFSET('Res Bill Annual'!$B$12, 0, 'Res Bill Biennial'!BE9-2016)*BE13 + OFFSET('Res Bill Annual'!$B$12, 0, 'Res Bill Biennial'!BE9-2015)*BE14</f>
        <v>81.1270494030572</v>
      </c>
      <c r="BF15" s="49">
        <f ca="1">OFFSET('Res Bill Annual'!$B$12, 0, 'Res Bill Biennial'!BF9-2016)*BF13 + OFFSET('Res Bill Annual'!$B$12, 0, 'Res Bill Biennial'!BF9-2015)*BF14</f>
        <v>80.856709298080048</v>
      </c>
      <c r="BG15" s="49">
        <f ca="1">OFFSET('Res Bill Annual'!$B$12, 0, 'Res Bill Biennial'!BG9-2016)*BG13 + OFFSET('Res Bill Annual'!$B$12, 0, 'Res Bill Biennial'!BG9-2015)*BG14</f>
        <v>81.713759346974157</v>
      </c>
      <c r="BH15" s="49">
        <f ca="1">OFFSET('Res Bill Annual'!$B$12, 0, 'Res Bill Biennial'!BH9-2016)*BH13 + OFFSET('Res Bill Annual'!$B$12, 0, 'Res Bill Biennial'!BH9-2015)*BH14</f>
        <v>81.441464145281486</v>
      </c>
      <c r="BI15" s="49">
        <f ca="1">OFFSET('Res Bill Annual'!$B$12, 0, 'Res Bill Biennial'!BI9-2016)*BI13 + OFFSET('Res Bill Annual'!$B$12, 0, 'Res Bill Biennial'!BI9-2015)*BI14</f>
        <v>82.304712370860443</v>
      </c>
      <c r="BJ15" s="49">
        <f ca="1">OFFSET('Res Bill Annual'!$B$12, 0, 'Res Bill Biennial'!BJ9-2016)*BJ13 + OFFSET('Res Bill Annual'!$B$12, 0, 'Res Bill Biennial'!BJ9-2015)*BJ14</f>
        <v>82.030447933213907</v>
      </c>
      <c r="BK15" s="49">
        <f ca="1">OFFSET('Res Bill Annual'!$B$12, 0, 'Res Bill Biennial'!BK9-2016)*BK13 + OFFSET('Res Bill Annual'!$B$12, 0, 'Res Bill Biennial'!BK9-2015)*BK14</f>
        <v>82.89993916062447</v>
      </c>
      <c r="BL15" s="49">
        <f ca="1">OFFSET('Res Bill Annual'!$B$12, 0, 'Res Bill Biennial'!BL9-2016)*BL13 + OFFSET('Res Bill Annual'!$B$12, 0, 'Res Bill Biennial'!BL9-2015)*BL14</f>
        <v>82.623691245530978</v>
      </c>
      <c r="BM15" s="49">
        <f ca="1">OFFSET('Res Bill Annual'!$B$12, 0, 'Res Bill Biennial'!BM9-2016)*BM13 + OFFSET('Res Bill Annual'!$B$12, 0, 'Res Bill Biennial'!BM9-2015)*BM14</f>
        <v>83.499470624094869</v>
      </c>
      <c r="BN15" s="49">
        <f ca="1">OFFSET('Res Bill Annual'!$B$12, 0, 'Res Bill Biennial'!BN9-2016)*BN13 + OFFSET('Res Bill Annual'!$B$12, 0, 'Res Bill Biennial'!BN9-2015)*BN14</f>
        <v>83.221224887066967</v>
      </c>
      <c r="BO15" s="49">
        <f ca="1">OFFSET('Res Bill Annual'!$B$12, 0, 'Res Bill Biennial'!BO9-2016)*BO13 + OFFSET('Res Bill Annual'!$B$12, 0, 'Res Bill Biennial'!BO9-2015)*BO14</f>
        <v>84.103337892625333</v>
      </c>
      <c r="BP15" s="49">
        <f ca="1">OFFSET('Res Bill Annual'!$B$12, 0, 'Res Bill Biennial'!BP9-2016)*BP13 + OFFSET('Res Bill Annual'!$B$12, 0, 'Res Bill Biennial'!BP9-2015)*BP14</f>
        <v>83.823079885436385</v>
      </c>
      <c r="BQ15" s="49">
        <f ca="1">OFFSET('Res Bill Annual'!$B$12, 0, 'Res Bill Biennial'!BQ9-2016)*BQ13 + OFFSET('Res Bill Annual'!$B$12, 0, 'Res Bill Biennial'!BQ9-2015)*BQ14</f>
        <v>84.711572322711149</v>
      </c>
      <c r="BR15" s="49">
        <f ca="1">OFFSET('Res Bill Annual'!$B$12, 0, 'Res Bill Biennial'!BR9-2016)*BR13 + OFFSET('Res Bill Annual'!$B$12, 0, 'Res Bill Biennial'!BR9-2015)*BR14</f>
        <v>84.429287492645116</v>
      </c>
      <c r="BS15" s="49">
        <f ca="1">OFFSET('Res Bill Annual'!$B$12, 0, 'Res Bill Biennial'!BS9-2016)*BS13 + OFFSET('Res Bill Annual'!$B$12, 0, 'Res Bill Biennial'!BS9-2015)*BS14</f>
        <v>85.324205497617456</v>
      </c>
      <c r="BT15" s="49">
        <f ca="1">OFFSET('Res Bill Annual'!$B$12, 0, 'Res Bill Biennial'!BT9-2016)*BT13 + OFFSET('Res Bill Annual'!$B$12, 0, 'Res Bill Biennial'!BT9-2015)*BT14</f>
        <v>28.095567938432161</v>
      </c>
    </row>
    <row r="16" spans="2:72" s="49" customFormat="1">
      <c r="B16" s="49" t="s">
        <v>208</v>
      </c>
      <c r="C16" s="49">
        <f ca="1">(OFFSET('Res Bill Annual'!$B$21, 0, 'Res Bill Biennial'!C9-2016)*'Res Bill Biennial'!C13 + OFFSET('Res Bill Annual'!$B$21, 0, 'Res Bill Biennial'!C9-2015)*'Res Bill Biennial'!C14)/SUM('Res Bill Biennial'!C13:C14)</f>
        <v>161.62389999999999</v>
      </c>
      <c r="D16" s="49">
        <f ca="1">(OFFSET('Res Bill Annual'!$B$21, 0, 'Res Bill Biennial'!D9-2016)*'Res Bill Biennial'!D13 + OFFSET('Res Bill Annual'!$B$21, 0, 'Res Bill Biennial'!D9-2015)*'Res Bill Biennial'!D14)/SUM('Res Bill Biennial'!D13:D14)</f>
        <v>161.62389999999999</v>
      </c>
      <c r="E16" s="49">
        <f ca="1">(OFFSET('Res Bill Annual'!$B$21, 0, 'Res Bill Biennial'!E9-2016)*'Res Bill Biennial'!E13 + OFFSET('Res Bill Annual'!$B$21, 0, 'Res Bill Biennial'!E9-2015)*'Res Bill Biennial'!E14)/SUM('Res Bill Biennial'!E13:E14)</f>
        <v>160.60393878383576</v>
      </c>
      <c r="F16" s="49">
        <f ca="1">(OFFSET('Res Bill Annual'!$B$21, 0, 'Res Bill Biennial'!F9-2016)*'Res Bill Biennial'!F13 + OFFSET('Res Bill Annual'!$B$21, 0, 'Res Bill Biennial'!F9-2015)*'Res Bill Biennial'!F14)/SUM('Res Bill Biennial'!F13:F14)</f>
        <v>160.09706405463848</v>
      </c>
      <c r="G16" s="49">
        <f ca="1">(OFFSET('Res Bill Annual'!$B$21, 0, 'Res Bill Biennial'!G9-2016)*'Res Bill Biennial'!G13 + OFFSET('Res Bill Annual'!$B$21, 0, 'Res Bill Biennial'!G9-2015)*'Res Bill Biennial'!G14)/SUM('Res Bill Biennial'!G13:G14)</f>
        <v>163.31886586507642</v>
      </c>
      <c r="H16" s="49">
        <f ca="1">(OFFSET('Res Bill Annual'!$B$21, 0, 'Res Bill Biennial'!H9-2016)*'Res Bill Biennial'!H13 + OFFSET('Res Bill Annual'!$B$21, 0, 'Res Bill Biennial'!H9-2015)*'Res Bill Biennial'!H14)/SUM('Res Bill Biennial'!H13:H14)</f>
        <v>164.91995607744198</v>
      </c>
      <c r="I16" s="49">
        <f ca="1">(OFFSET('Res Bill Annual'!$B$21, 0, 'Res Bill Biennial'!I9-2016)*'Res Bill Biennial'!I13 + OFFSET('Res Bill Annual'!$B$21, 0, 'Res Bill Biennial'!I9-2015)*'Res Bill Biennial'!I14)/SUM('Res Bill Biennial'!I13:I14)</f>
        <v>168.02083803268337</v>
      </c>
      <c r="J16" s="49">
        <f ca="1">(OFFSET('Res Bill Annual'!$B$21, 0, 'Res Bill Biennial'!J9-2016)*'Res Bill Biennial'!J13 + OFFSET('Res Bill Annual'!$B$21, 0, 'Res Bill Biennial'!J9-2015)*'Res Bill Biennial'!J14)/SUM('Res Bill Biennial'!J13:J14)</f>
        <v>169.56183652990725</v>
      </c>
      <c r="K16" s="49">
        <f ca="1">(OFFSET('Res Bill Annual'!$B$21, 0, 'Res Bill Biennial'!K9-2016)*'Res Bill Biennial'!K13 + OFFSET('Res Bill Annual'!$B$21, 0, 'Res Bill Biennial'!K9-2015)*'Res Bill Biennial'!K14)/SUM('Res Bill Biennial'!K13:K14)</f>
        <v>169.40990106305568</v>
      </c>
      <c r="L16" s="49">
        <f ca="1">(OFFSET('Res Bill Annual'!$B$21, 0, 'Res Bill Biennial'!L9-2016)*'Res Bill Biennial'!L13 + OFFSET('Res Bill Annual'!$B$21, 0, 'Res Bill Biennial'!L9-2015)*'Res Bill Biennial'!L14)/SUM('Res Bill Biennial'!L13:L14)</f>
        <v>169.334395987573</v>
      </c>
      <c r="M16" s="49">
        <f ca="1">(OFFSET('Res Bill Annual'!$B$21, 0, 'Res Bill Biennial'!M9-2016)*'Res Bill Biennial'!M13 + OFFSET('Res Bill Annual'!$B$21, 0, 'Res Bill Biennial'!M9-2015)*'Res Bill Biennial'!M14)/SUM('Res Bill Biennial'!M13:M14)</f>
        <v>169.334395987573</v>
      </c>
      <c r="N16" s="49">
        <f ca="1">(OFFSET('Res Bill Annual'!$B$21, 0, 'Res Bill Biennial'!N9-2016)*'Res Bill Biennial'!N13 + OFFSET('Res Bill Annual'!$B$21, 0, 'Res Bill Biennial'!N9-2015)*'Res Bill Biennial'!N14)/SUM('Res Bill Biennial'!N13:N14)</f>
        <v>171.97696864721655</v>
      </c>
      <c r="O16" s="49">
        <f ca="1">(OFFSET('Res Bill Annual'!$B$21, 0, 'Res Bill Biennial'!O9-2016)*'Res Bill Biennial'!O13 + OFFSET('Res Bill Annual'!$B$21, 0, 'Res Bill Biennial'!O9-2015)*'Res Bill Biennial'!O14)/SUM('Res Bill Biennial'!O13:O14)</f>
        <v>173.2902080920243</v>
      </c>
      <c r="P16" s="49">
        <f ca="1">(OFFSET('Res Bill Annual'!$B$21, 0, 'Res Bill Biennial'!P9-2016)*'Res Bill Biennial'!P13 + OFFSET('Res Bill Annual'!$B$21, 0, 'Res Bill Biennial'!P9-2015)*'Res Bill Biennial'!P14)/SUM('Res Bill Biennial'!P13:P14)</f>
        <v>175.81218584615138</v>
      </c>
      <c r="Q16" s="49">
        <f ca="1">(OFFSET('Res Bill Annual'!$B$21, 0, 'Res Bill Biennial'!Q9-2016)*'Res Bill Biennial'!Q13 + OFFSET('Res Bill Annual'!$B$21, 0, 'Res Bill Biennial'!Q9-2015)*'Res Bill Biennial'!Q14)/SUM('Res Bill Biennial'!Q13:Q14)</f>
        <v>177.06549506115479</v>
      </c>
      <c r="R16" s="49">
        <f ca="1">(OFFSET('Res Bill Annual'!$B$21, 0, 'Res Bill Biennial'!R9-2016)*'Res Bill Biennial'!R13 + OFFSET('Res Bill Annual'!$B$21, 0, 'Res Bill Biennial'!R9-2015)*'Res Bill Biennial'!R14)/SUM('Res Bill Biennial'!R13:R14)</f>
        <v>180.77068914300776</v>
      </c>
      <c r="S16" s="49">
        <f ca="1">(OFFSET('Res Bill Annual'!$B$21, 0, 'Res Bill Biennial'!S9-2016)*'Res Bill Biennial'!S13 + OFFSET('Res Bill Annual'!$B$21, 0, 'Res Bill Biennial'!S9-2015)*'Res Bill Biennial'!S14)/SUM('Res Bill Biennial'!S13:S14)</f>
        <v>182.61200351565162</v>
      </c>
      <c r="T16" s="49">
        <f ca="1">(OFFSET('Res Bill Annual'!$B$21, 0, 'Res Bill Biennial'!T9-2016)*'Res Bill Biennial'!T13 + OFFSET('Res Bill Annual'!$B$21, 0, 'Res Bill Biennial'!T9-2015)*'Res Bill Biennial'!T14)/SUM('Res Bill Biennial'!T13:T14)</f>
        <v>184.28732977032874</v>
      </c>
      <c r="U16" s="49">
        <f ca="1">(OFFSET('Res Bill Annual'!$B$21, 0, 'Res Bill Biennial'!U9-2016)*'Res Bill Biennial'!U13 + OFFSET('Res Bill Annual'!$B$21, 0, 'Res Bill Biennial'!U9-2015)*'Res Bill Biennial'!U14)/SUM('Res Bill Biennial'!U13:U14)</f>
        <v>185.11989136992571</v>
      </c>
      <c r="V16" s="49">
        <f ca="1">(OFFSET('Res Bill Annual'!$B$21, 0, 'Res Bill Biennial'!V9-2016)*'Res Bill Biennial'!V13 + OFFSET('Res Bill Annual'!$B$21, 0, 'Res Bill Biennial'!V9-2015)*'Res Bill Biennial'!V14)/SUM('Res Bill Biennial'!V13:V14)</f>
        <v>188.35088856584889</v>
      </c>
      <c r="W16" s="49">
        <f ca="1">(OFFSET('Res Bill Annual'!$B$21, 0, 'Res Bill Biennial'!W9-2016)*'Res Bill Biennial'!W13 + OFFSET('Res Bill Annual'!$B$21, 0, 'Res Bill Biennial'!W9-2015)*'Res Bill Biennial'!W14)/SUM('Res Bill Biennial'!W13:W14)</f>
        <v>189.9565484701339</v>
      </c>
      <c r="X16" s="49">
        <f ca="1">(OFFSET('Res Bill Annual'!$B$21, 0, 'Res Bill Biennial'!X9-2016)*'Res Bill Biennial'!X13 + OFFSET('Res Bill Annual'!$B$21, 0, 'Res Bill Biennial'!X9-2015)*'Res Bill Biennial'!X14)/SUM('Res Bill Biennial'!X13:X14)</f>
        <v>192.52358343619176</v>
      </c>
      <c r="Y16" s="49">
        <f ca="1">(OFFSET('Res Bill Annual'!$B$21, 0, 'Res Bill Biennial'!Y9-2016)*'Res Bill Biennial'!Y13 + OFFSET('Res Bill Annual'!$B$21, 0, 'Res Bill Biennial'!Y9-2015)*'Res Bill Biennial'!Y14)/SUM('Res Bill Biennial'!Y13:Y14)</f>
        <v>193.79928405366604</v>
      </c>
      <c r="Z16" s="49">
        <f ca="1">(OFFSET('Res Bill Annual'!$B$21, 0, 'Res Bill Biennial'!Z9-2016)*'Res Bill Biennial'!Z13 + OFFSET('Res Bill Annual'!$B$21, 0, 'Res Bill Biennial'!Z9-2015)*'Res Bill Biennial'!Z14)/SUM('Res Bill Biennial'!Z13:Z14)</f>
        <v>195.42306080326131</v>
      </c>
      <c r="AA16" s="49">
        <f ca="1">(OFFSET('Res Bill Annual'!$B$21, 0, 'Res Bill Biennial'!AA9-2016)*'Res Bill Biennial'!AA13 + OFFSET('Res Bill Annual'!$B$21, 0, 'Res Bill Biennial'!AA9-2015)*'Res Bill Biennial'!AA14)/SUM('Res Bill Biennial'!AA13:AA14)</f>
        <v>196.23000462346184</v>
      </c>
      <c r="AB16" s="49">
        <f ca="1">(OFFSET('Res Bill Annual'!$B$21, 0, 'Res Bill Biennial'!AB9-2016)*'Res Bill Biennial'!AB13 + OFFSET('Res Bill Annual'!$B$21, 0, 'Res Bill Biennial'!AB9-2015)*'Res Bill Biennial'!AB14)/SUM('Res Bill Biennial'!AB13:AB14)</f>
        <v>196.755852004193</v>
      </c>
      <c r="AC16" s="49">
        <f ca="1">(OFFSET('Res Bill Annual'!$B$21, 0, 'Res Bill Biennial'!AC9-2016)*'Res Bill Biennial'!AC13 + OFFSET('Res Bill Annual'!$B$21, 0, 'Res Bill Biennial'!AC9-2015)*'Res Bill Biennial'!AC14)/SUM('Res Bill Biennial'!AC13:AC14)</f>
        <v>197.01717443928473</v>
      </c>
      <c r="AD16" s="49">
        <f ca="1">(OFFSET('Res Bill Annual'!$B$21, 0, 'Res Bill Biennial'!AD9-2016)*'Res Bill Biennial'!AD13 + OFFSET('Res Bill Annual'!$B$21, 0, 'Res Bill Biennial'!AD9-2015)*'Res Bill Biennial'!AD14)/SUM('Res Bill Biennial'!AD13:AD14)</f>
        <v>197.78082489115076</v>
      </c>
      <c r="AE16" s="49">
        <f ca="1">(OFFSET('Res Bill Annual'!$B$21, 0, 'Res Bill Biennial'!AE9-2016)*'Res Bill Biennial'!AE13 + OFFSET('Res Bill Annual'!$B$21, 0, 'Res Bill Biennial'!AE9-2015)*'Res Bill Biennial'!AE14)/SUM('Res Bill Biennial'!AE13:AE14)</f>
        <v>198.16032472884714</v>
      </c>
      <c r="AF16" s="49">
        <f ca="1">(OFFSET('Res Bill Annual'!$B$21, 0, 'Res Bill Biennial'!AF9-2016)*'Res Bill Biennial'!AF13 + OFFSET('Res Bill Annual'!$B$21, 0, 'Res Bill Biennial'!AF9-2015)*'Res Bill Biennial'!AF14)/SUM('Res Bill Biennial'!AF13:AF14)</f>
        <v>197.3139211138095</v>
      </c>
      <c r="AG16" s="49">
        <f ca="1">(OFFSET('Res Bill Annual'!$B$21, 0, 'Res Bill Biennial'!AG9-2016)*'Res Bill Biennial'!AG13 + OFFSET('Res Bill Annual'!$B$21, 0, 'Res Bill Biennial'!AG9-2015)*'Res Bill Biennial'!AG14)/SUM('Res Bill Biennial'!AG13:AG14)</f>
        <v>196.89329668577761</v>
      </c>
      <c r="AH16" s="49">
        <f ca="1">(OFFSET('Res Bill Annual'!$B$21, 0, 'Res Bill Biennial'!AH9-2016)*'Res Bill Biennial'!AH13 + OFFSET('Res Bill Annual'!$B$21, 0, 'Res Bill Biennial'!AH9-2015)*'Res Bill Biennial'!AH14)/SUM('Res Bill Biennial'!AH13:AH14)</f>
        <v>198.35141575803044</v>
      </c>
      <c r="AI16" s="49">
        <f ca="1">(OFFSET('Res Bill Annual'!$B$21, 0, 'Res Bill Biennial'!AI9-2016)*'Res Bill Biennial'!AI13 + OFFSET('Res Bill Annual'!$B$21, 0, 'Res Bill Biennial'!AI9-2015)*'Res Bill Biennial'!AI14)/SUM('Res Bill Biennial'!AI13:AI14)</f>
        <v>199.07603518293854</v>
      </c>
      <c r="AJ16" s="49">
        <f ca="1">(OFFSET('Res Bill Annual'!$B$21, 0, 'Res Bill Biennial'!AJ9-2016)*'Res Bill Biennial'!AJ13 + OFFSET('Res Bill Annual'!$B$21, 0, 'Res Bill Biennial'!AJ9-2015)*'Res Bill Biennial'!AJ14)/SUM('Res Bill Biennial'!AJ13:AJ14)</f>
        <v>199.32260316233354</v>
      </c>
      <c r="AK16" s="49">
        <f ca="1">(OFFSET('Res Bill Annual'!$B$21, 0, 'Res Bill Biennial'!AK9-2016)*'Res Bill Biennial'!AK13 + OFFSET('Res Bill Annual'!$B$21, 0, 'Res Bill Biennial'!AK9-2015)*'Res Bill Biennial'!AK14)/SUM('Res Bill Biennial'!AK13:AK14)</f>
        <v>199.44513632908919</v>
      </c>
      <c r="AL16" s="49">
        <f ca="1">(OFFSET('Res Bill Annual'!$B$21, 0, 'Res Bill Biennial'!AL9-2016)*'Res Bill Biennial'!AL13 + OFFSET('Res Bill Annual'!$B$21, 0, 'Res Bill Biennial'!AL9-2015)*'Res Bill Biennial'!AL14)/SUM('Res Bill Biennial'!AL13:AL14)</f>
        <v>197.54688052205577</v>
      </c>
      <c r="AM16" s="49">
        <f ca="1">(OFFSET('Res Bill Annual'!$B$21, 0, 'Res Bill Biennial'!AM9-2016)*'Res Bill Biennial'!AM13 + OFFSET('Res Bill Annual'!$B$21, 0, 'Res Bill Biennial'!AM9-2015)*'Res Bill Biennial'!AM14)/SUM('Res Bill Biennial'!AM13:AM14)</f>
        <v>196.60353298796457</v>
      </c>
      <c r="AN16" s="49">
        <f ca="1">(OFFSET('Res Bill Annual'!$B$21, 0, 'Res Bill Biennial'!AN9-2016)*'Res Bill Biennial'!AN13 + OFFSET('Res Bill Annual'!$B$21, 0, 'Res Bill Biennial'!AN9-2015)*'Res Bill Biennial'!AN14)/SUM('Res Bill Biennial'!AN13:AN14)</f>
        <v>195.4679799913651</v>
      </c>
      <c r="AO16" s="49">
        <f ca="1">(OFFSET('Res Bill Annual'!$B$21, 0, 'Res Bill Biennial'!AO9-2016)*'Res Bill Biennial'!AO13 + OFFSET('Res Bill Annual'!$B$21, 0, 'Res Bill Biennial'!AO9-2015)*'Res Bill Biennial'!AO14)/SUM('Res Bill Biennial'!AO13:AO14)</f>
        <v>194.90366135991255</v>
      </c>
      <c r="AP16" s="49">
        <f ca="1">(OFFSET('Res Bill Annual'!$B$21, 0, 'Res Bill Biennial'!AP9-2016)*'Res Bill Biennial'!AP13 + OFFSET('Res Bill Annual'!$B$21, 0, 'Res Bill Biennial'!AP9-2015)*'Res Bill Biennial'!AP14)/SUM('Res Bill Biennial'!AP13:AP14)</f>
        <v>194.78212944371464</v>
      </c>
      <c r="AQ16" s="49">
        <f ca="1">(OFFSET('Res Bill Annual'!$B$21, 0, 'Res Bill Biennial'!AQ9-2016)*'Res Bill Biennial'!AQ13 + OFFSET('Res Bill Annual'!$B$21, 0, 'Res Bill Biennial'!AQ9-2015)*'Res Bill Biennial'!AQ14)/SUM('Res Bill Biennial'!AQ13:AQ14)</f>
        <v>194.72173356185618</v>
      </c>
      <c r="AR16" s="49">
        <f ca="1">(OFFSET('Res Bill Annual'!$B$21, 0, 'Res Bill Biennial'!AR9-2016)*'Res Bill Biennial'!AR13 + OFFSET('Res Bill Annual'!$B$21, 0, 'Res Bill Biennial'!AR9-2015)*'Res Bill Biennial'!AR14)/SUM('Res Bill Biennial'!AR13:AR14)</f>
        <v>194.60031508649232</v>
      </c>
      <c r="AS16" s="49">
        <f ca="1">(OFFSET('Res Bill Annual'!$B$21, 0, 'Res Bill Biennial'!AS9-2016)*'Res Bill Biennial'!AS13 + OFFSET('Res Bill Annual'!$B$21, 0, 'Res Bill Biennial'!AS9-2015)*'Res Bill Biennial'!AS14)/SUM('Res Bill Biennial'!AS13:AS14)</f>
        <v>194.53997557961279</v>
      </c>
      <c r="AT16" s="49">
        <f ca="1">(OFFSET('Res Bill Annual'!$B$21, 0, 'Res Bill Biennial'!AT9-2016)*'Res Bill Biennial'!AT13 + OFFSET('Res Bill Annual'!$B$21, 0, 'Res Bill Biennial'!AT9-2015)*'Res Bill Biennial'!AT14)/SUM('Res Bill Biennial'!AT13:AT14)</f>
        <v>194.41867043919456</v>
      </c>
      <c r="AU16" s="49">
        <f ca="1">(OFFSET('Res Bill Annual'!$B$21, 0, 'Res Bill Biennial'!AU9-2016)*'Res Bill Biennial'!AU13 + OFFSET('Res Bill Annual'!$B$21, 0, 'Res Bill Biennial'!AU9-2015)*'Res Bill Biennial'!AU14)/SUM('Res Bill Biennial'!AU13:AU14)</f>
        <v>194.35838725467215</v>
      </c>
      <c r="AV16" s="49">
        <f ca="1">(OFFSET('Res Bill Annual'!$B$21, 0, 'Res Bill Biennial'!AV9-2016)*'Res Bill Biennial'!AV13 + OFFSET('Res Bill Annual'!$B$21, 0, 'Res Bill Biennial'!AV9-2015)*'Res Bill Biennial'!AV14)/SUM('Res Bill Biennial'!AV13:AV14)</f>
        <v>194.23719534340998</v>
      </c>
      <c r="AW16" s="49">
        <f ca="1">(OFFSET('Res Bill Annual'!$B$21, 0, 'Res Bill Biennial'!AW9-2016)*'Res Bill Biennial'!AW13 + OFFSET('Res Bill Annual'!$B$21, 0, 'Res Bill Biennial'!AW9-2015)*'Res Bill Biennial'!AW14)/SUM('Res Bill Biennial'!AW13:AW14)</f>
        <v>194.17696842867207</v>
      </c>
      <c r="AX16" s="49">
        <f ca="1">(OFFSET('Res Bill Annual'!$B$21, 0, 'Res Bill Biennial'!AX9-2016)*'Res Bill Biennial'!AX13 + OFFSET('Res Bill Annual'!$B$21, 0, 'Res Bill Biennial'!AX9-2015)*'Res Bill Biennial'!AX14)/SUM('Res Bill Biennial'!AX13:AX14)</f>
        <v>194.05588964087514</v>
      </c>
      <c r="AY16" s="49">
        <f ca="1">(OFFSET('Res Bill Annual'!$B$21, 0, 'Res Bill Biennial'!AY9-2016)*'Res Bill Biennial'!AY13 + OFFSET('Res Bill Annual'!$B$21, 0, 'Res Bill Biennial'!AY9-2015)*'Res Bill Biennial'!AY14)/SUM('Res Bill Biennial'!AY13:AY14)</f>
        <v>193.99571894339812</v>
      </c>
      <c r="AZ16" s="49">
        <f ca="1">(OFFSET('Res Bill Annual'!$B$21, 0, 'Res Bill Biennial'!AZ9-2016)*'Res Bill Biennial'!AZ13 + OFFSET('Res Bill Annual'!$B$21, 0, 'Res Bill Biennial'!AZ9-2015)*'Res Bill Biennial'!AZ14)/SUM('Res Bill Biennial'!AZ13:AZ14)</f>
        <v>193.8747531734742</v>
      </c>
      <c r="BA16" s="49">
        <f ca="1">(OFFSET('Res Bill Annual'!$B$21, 0, 'Res Bill Biennial'!BA9-2016)*'Res Bill Biennial'!BA13 + OFFSET('Res Bill Annual'!$B$21, 0, 'Res Bill Biennial'!BA9-2015)*'Res Bill Biennial'!BA14)/SUM('Res Bill Biennial'!BA13:BA14)</f>
        <v>193.81463864078358</v>
      </c>
      <c r="BB16" s="49">
        <f ca="1">(OFFSET('Res Bill Annual'!$B$21, 0, 'Res Bill Biennial'!BB9-2016)*'Res Bill Biennial'!BB13 + OFFSET('Res Bill Annual'!$B$21, 0, 'Res Bill Biennial'!BB9-2015)*'Res Bill Biennial'!BB14)/SUM('Res Bill Biennial'!BB13:BB14)</f>
        <v>193.69378578323915</v>
      </c>
      <c r="BC16" s="49">
        <f ca="1">(OFFSET('Res Bill Annual'!$B$21, 0, 'Res Bill Biennial'!BC9-2016)*'Res Bill Biennial'!BC13 + OFFSET('Res Bill Annual'!$B$21, 0, 'Res Bill Biennial'!BC9-2015)*'Res Bill Biennial'!BC14)/SUM('Res Bill Biennial'!BC13:BC14)</f>
        <v>193.63372736290924</v>
      </c>
      <c r="BD16" s="49">
        <f ca="1">(OFFSET('Res Bill Annual'!$B$21, 0, 'Res Bill Biennial'!BD9-2016)*'Res Bill Biennial'!BD13 + OFFSET('Res Bill Annual'!$B$21, 0, 'Res Bill Biennial'!BD9-2015)*'Res Bill Biennial'!BD14)/SUM('Res Bill Biennial'!BD13:BD14)</f>
        <v>193.51298731234903</v>
      </c>
      <c r="BE16" s="49">
        <f ca="1">(OFFSET('Res Bill Annual'!$B$21, 0, 'Res Bill Biennial'!BE9-2016)*'Res Bill Biennial'!BE13 + OFFSET('Res Bill Annual'!$B$21, 0, 'Res Bill Biennial'!BE9-2015)*'Res Bill Biennial'!BE14)/SUM('Res Bill Biennial'!BE13:BE14)</f>
        <v>193.45298495200328</v>
      </c>
      <c r="BF16" s="49">
        <f ca="1">(OFFSET('Res Bill Annual'!$B$21, 0, 'Res Bill Biennial'!BF9-2016)*'Res Bill Biennial'!BF13 + OFFSET('Res Bill Annual'!$B$21, 0, 'Res Bill Biennial'!BF9-2015)*'Res Bill Biennial'!BF14)/SUM('Res Bill Biennial'!BF13:BF14)</f>
        <v>193.33235760313062</v>
      </c>
      <c r="BG16" s="49">
        <f ca="1">(OFFSET('Res Bill Annual'!$B$21, 0, 'Res Bill Biennial'!BG9-2016)*'Res Bill Biennial'!BG13 + OFFSET('Res Bill Annual'!$B$21, 0, 'Res Bill Biennial'!BG9-2015)*'Res Bill Biennial'!BG14)/SUM('Res Bill Biennial'!BG13:BG14)</f>
        <v>193.27241125044125</v>
      </c>
      <c r="BH16" s="49">
        <f ca="1">(OFFSET('Res Bill Annual'!$B$21, 0, 'Res Bill Biennial'!BH9-2016)*'Res Bill Biennial'!BH13 + OFFSET('Res Bill Annual'!$B$21, 0, 'Res Bill Biennial'!BH9-2015)*'Res Bill Biennial'!BH14)/SUM('Res Bill Biennial'!BH13:BH14)</f>
        <v>193.15189649805757</v>
      </c>
      <c r="BI16" s="49">
        <f ca="1">(OFFSET('Res Bill Annual'!$B$21, 0, 'Res Bill Biennial'!BI9-2016)*'Res Bill Biennial'!BI13 + OFFSET('Res Bill Annual'!$B$21, 0, 'Res Bill Biennial'!BI9-2015)*'Res Bill Biennial'!BI14)/SUM('Res Bill Biennial'!BI13:BI14)</f>
        <v>193.09200610074572</v>
      </c>
      <c r="BJ16" s="49">
        <f ca="1">(OFFSET('Res Bill Annual'!$B$21, 0, 'Res Bill Biennial'!BJ9-2016)*'Res Bill Biennial'!BJ13 + OFFSET('Res Bill Annual'!$B$21, 0, 'Res Bill Biennial'!BJ9-2015)*'Res Bill Biennial'!BJ14)/SUM('Res Bill Biennial'!BJ13:BJ14)</f>
        <v>192.97160383975077</v>
      </c>
      <c r="BK16" s="49">
        <f ca="1">(OFFSET('Res Bill Annual'!$B$21, 0, 'Res Bill Biennial'!BK9-2016)*'Res Bill Biennial'!BK13 + OFFSET('Res Bill Annual'!$B$21, 0, 'Res Bill Biennial'!BK9-2015)*'Res Bill Biennial'!BK14)/SUM('Res Bill Biennial'!BK13:BK14)</f>
        <v>192.91176934558632</v>
      </c>
      <c r="BL16" s="49">
        <f ca="1">(OFFSET('Res Bill Annual'!$B$21, 0, 'Res Bill Biennial'!BL9-2016)*'Res Bill Biennial'!BL13 + OFFSET('Res Bill Annual'!$B$21, 0, 'Res Bill Biennial'!BL9-2015)*'Res Bill Biennial'!BL14)/SUM('Res Bill Biennial'!BL13:BL14)</f>
        <v>192.79147947097789</v>
      </c>
      <c r="BM16" s="49">
        <f ca="1">(OFFSET('Res Bill Annual'!$B$21, 0, 'Res Bill Biennial'!BM9-2016)*'Res Bill Biennial'!BM13 + OFFSET('Res Bill Annual'!$B$21, 0, 'Res Bill Biennial'!BM9-2015)*'Res Bill Biennial'!BM14)/SUM('Res Bill Biennial'!BM13:BM14)</f>
        <v>192.73170082777949</v>
      </c>
      <c r="BN16" s="49">
        <f ca="1">(OFFSET('Res Bill Annual'!$B$21, 0, 'Res Bill Biennial'!BN9-2016)*'Res Bill Biennial'!BN13 + OFFSET('Res Bill Annual'!$B$21, 0, 'Res Bill Biennial'!BN9-2015)*'Res Bill Biennial'!BN14)/SUM('Res Bill Biennial'!BN13:BN14)</f>
        <v>192.61152323465345</v>
      </c>
      <c r="BO16" s="49">
        <f ca="1">(OFFSET('Res Bill Annual'!$B$21, 0, 'Res Bill Biennial'!BO9-2016)*'Res Bill Biennial'!BO13 + OFFSET('Res Bill Annual'!$B$21, 0, 'Res Bill Biennial'!BO9-2015)*'Res Bill Biennial'!BO14)/SUM('Res Bill Biennial'!BO13:BO14)</f>
        <v>192.55180039028841</v>
      </c>
      <c r="BP16" s="49">
        <f ca="1">(OFFSET('Res Bill Annual'!$B$21, 0, 'Res Bill Biennial'!BP9-2016)*'Res Bill Biennial'!BP13 + OFFSET('Res Bill Annual'!$B$21, 0, 'Res Bill Biennial'!BP9-2015)*'Res Bill Biennial'!BP14)/SUM('Res Bill Biennial'!BP13:BP14)</f>
        <v>192.4317349738385</v>
      </c>
      <c r="BQ16" s="49">
        <f ca="1">(OFFSET('Res Bill Annual'!$B$21, 0, 'Res Bill Biennial'!BQ9-2016)*'Res Bill Biennial'!BQ13 + OFFSET('Res Bill Annual'!$B$21, 0, 'Res Bill Biennial'!BQ9-2015)*'Res Bill Biennial'!BQ14)/SUM('Res Bill Biennial'!BQ13:BQ14)</f>
        <v>192.37206787622287</v>
      </c>
      <c r="BR16" s="49">
        <f ca="1">(OFFSET('Res Bill Annual'!$B$21, 0, 'Res Bill Biennial'!BR9-2016)*'Res Bill Biennial'!BR13 + OFFSET('Res Bill Annual'!$B$21, 0, 'Res Bill Biennial'!BR9-2015)*'Res Bill Biennial'!BR14)/SUM('Res Bill Biennial'!BR13:BR14)</f>
        <v>192.25211453174063</v>
      </c>
      <c r="BS16" s="49">
        <f ca="1">(OFFSET('Res Bill Annual'!$B$21, 0, 'Res Bill Biennial'!BS9-2016)*'Res Bill Biennial'!BS13 + OFFSET('Res Bill Annual'!$B$21, 0, 'Res Bill Biennial'!BS9-2015)*'Res Bill Biennial'!BS14)/SUM('Res Bill Biennial'!BS13:BS14)</f>
        <v>192.19250312883906</v>
      </c>
      <c r="BT16" s="49">
        <f ca="1">(OFFSET('Res Bill Annual'!$B$21, 0, 'Res Bill Biennial'!BT9-2016)*'Res Bill Biennial'!BT13 + OFFSET('Res Bill Annual'!$B$21, 0, 'Res Bill Biennial'!BT9-2015)*'Res Bill Biennial'!BT14)/SUM('Res Bill Biennial'!BT13:BT14)</f>
        <v>63.803529955611076</v>
      </c>
    </row>
    <row r="17" spans="2:72">
      <c r="B17" t="s">
        <v>209</v>
      </c>
      <c r="C17" s="49">
        <f ca="1">(OFFSET('Res Bill Annual'!$B$22, 0, 'Res Bill Biennial'!C9-2016)*'Res Bill Biennial'!C13 + OFFSET('Res Bill Annual'!$B$22, 0, 'Res Bill Biennial'!C9-2015)*'Res Bill Biennial'!C14)/SUM('Res Bill Biennial'!C13:C14)</f>
        <v>143.03</v>
      </c>
      <c r="D17" s="49">
        <f ca="1">(OFFSET('Res Bill Annual'!$B$22, 0, 'Res Bill Biennial'!D9-2016)*'Res Bill Biennial'!D13 + OFFSET('Res Bill Annual'!$B$22, 0, 'Res Bill Biennial'!D9-2015)*'Res Bill Biennial'!D14)/SUM('Res Bill Biennial'!D13:D14)</f>
        <v>143.03</v>
      </c>
      <c r="E17" s="49">
        <f ca="1">(OFFSET('Res Bill Annual'!$B$22, 0, 'Res Bill Biennial'!E9-2016)*'Res Bill Biennial'!E13 + OFFSET('Res Bill Annual'!$B$22, 0, 'Res Bill Biennial'!E9-2015)*'Res Bill Biennial'!E14)/SUM('Res Bill Biennial'!E13:E14)</f>
        <v>142.1273794547219</v>
      </c>
      <c r="F17" s="49">
        <f ca="1">(OFFSET('Res Bill Annual'!$B$22, 0, 'Res Bill Biennial'!F9-2016)*'Res Bill Biennial'!F13 + OFFSET('Res Bill Annual'!$B$22, 0, 'Res Bill Biennial'!F9-2015)*'Res Bill Biennial'!F14)/SUM('Res Bill Biennial'!F13:F14)</f>
        <v>141.67881774746769</v>
      </c>
      <c r="G17" s="49">
        <f ca="1">(OFFSET('Res Bill Annual'!$B$22, 0, 'Res Bill Biennial'!G9-2016)*'Res Bill Biennial'!G13 + OFFSET('Res Bill Annual'!$B$22, 0, 'Res Bill Biennial'!G9-2015)*'Res Bill Biennial'!G14)/SUM('Res Bill Biennial'!G13:G14)</f>
        <v>144.52996979210303</v>
      </c>
      <c r="H17" s="49">
        <f ca="1">(OFFSET('Res Bill Annual'!$B$22, 0, 'Res Bill Biennial'!H9-2016)*'Res Bill Biennial'!H13 + OFFSET('Res Bill Annual'!$B$22, 0, 'Res Bill Biennial'!H9-2015)*'Res Bill Biennial'!H14)/SUM('Res Bill Biennial'!H13:H14)</f>
        <v>145.94686378534689</v>
      </c>
      <c r="I17" s="49">
        <f ca="1">(OFFSET('Res Bill Annual'!$B$22, 0, 'Res Bill Biennial'!I9-2016)*'Res Bill Biennial'!I13 + OFFSET('Res Bill Annual'!$B$22, 0, 'Res Bill Biennial'!I9-2015)*'Res Bill Biennial'!I14)/SUM('Res Bill Biennial'!I13:I14)</f>
        <v>148.69100710856938</v>
      </c>
      <c r="J17" s="49">
        <f ca="1">(OFFSET('Res Bill Annual'!$B$22, 0, 'Res Bill Biennial'!J9-2016)*'Res Bill Biennial'!J13 + OFFSET('Res Bill Annual'!$B$22, 0, 'Res Bill Biennial'!J9-2015)*'Res Bill Biennial'!J14)/SUM('Res Bill Biennial'!J13:J14)</f>
        <v>150.05472259283829</v>
      </c>
      <c r="K17" s="49">
        <f ca="1">(OFFSET('Res Bill Annual'!$B$22, 0, 'Res Bill Biennial'!K9-2016)*'Res Bill Biennial'!K13 + OFFSET('Res Bill Annual'!$B$22, 0, 'Res Bill Biennial'!K9-2015)*'Res Bill Biennial'!K14)/SUM('Res Bill Biennial'!K13:K14)</f>
        <v>149.92026642748289</v>
      </c>
      <c r="L17" s="49">
        <f ca="1">(OFFSET('Res Bill Annual'!$B$22, 0, 'Res Bill Biennial'!L9-2016)*'Res Bill Biennial'!L13 + OFFSET('Res Bill Annual'!$B$22, 0, 'Res Bill Biennial'!L9-2015)*'Res Bill Biennial'!L14)/SUM('Res Bill Biennial'!L13:L14)</f>
        <v>149.85344777661328</v>
      </c>
      <c r="M17" s="49">
        <f ca="1">(OFFSET('Res Bill Annual'!$B$22, 0, 'Res Bill Biennial'!M9-2016)*'Res Bill Biennial'!M13 + OFFSET('Res Bill Annual'!$B$22, 0, 'Res Bill Biennial'!M9-2015)*'Res Bill Biennial'!M14)/SUM('Res Bill Biennial'!M13:M14)</f>
        <v>149.85344777661328</v>
      </c>
      <c r="N17" s="49">
        <f ca="1">(OFFSET('Res Bill Annual'!$B$22, 0, 'Res Bill Biennial'!N9-2016)*'Res Bill Biennial'!N13 + OFFSET('Res Bill Annual'!$B$22, 0, 'Res Bill Biennial'!N9-2015)*'Res Bill Biennial'!N14)/SUM('Res Bill Biennial'!N13:N14)</f>
        <v>152.19200765240404</v>
      </c>
      <c r="O17" s="49">
        <f ca="1">(OFFSET('Res Bill Annual'!$B$22, 0, 'Res Bill Biennial'!O9-2016)*'Res Bill Biennial'!O13 + OFFSET('Res Bill Annual'!$B$22, 0, 'Res Bill Biennial'!O9-2015)*'Res Bill Biennial'!O14)/SUM('Res Bill Biennial'!O13:O14)</f>
        <v>153.35416645311886</v>
      </c>
      <c r="P17" s="49">
        <f ca="1">(OFFSET('Res Bill Annual'!$B$22, 0, 'Res Bill Biennial'!P9-2016)*'Res Bill Biennial'!P13 + OFFSET('Res Bill Annual'!$B$22, 0, 'Res Bill Biennial'!P9-2015)*'Res Bill Biennial'!P14)/SUM('Res Bill Biennial'!P13:P14)</f>
        <v>155.58600517358533</v>
      </c>
      <c r="Q17" s="49">
        <f ca="1">(OFFSET('Res Bill Annual'!$B$22, 0, 'Res Bill Biennial'!Q9-2016)*'Res Bill Biennial'!Q13 + OFFSET('Res Bill Annual'!$B$22, 0, 'Res Bill Biennial'!Q9-2015)*'Res Bill Biennial'!Q14)/SUM('Res Bill Biennial'!Q13:Q14)</f>
        <v>156.69512837270338</v>
      </c>
      <c r="R17" s="49">
        <f ca="1">(OFFSET('Res Bill Annual'!$B$22, 0, 'Res Bill Biennial'!R9-2016)*'Res Bill Biennial'!R13 + OFFSET('Res Bill Annual'!$B$22, 0, 'Res Bill Biennial'!R9-2015)*'Res Bill Biennial'!R14)/SUM('Res Bill Biennial'!R13:R14)</f>
        <v>159.97406118850245</v>
      </c>
      <c r="S17" s="49">
        <f ca="1">(OFFSET('Res Bill Annual'!$B$22, 0, 'Res Bill Biennial'!S9-2016)*'Res Bill Biennial'!S13 + OFFSET('Res Bill Annual'!$B$22, 0, 'Res Bill Biennial'!S9-2015)*'Res Bill Biennial'!S14)/SUM('Res Bill Biennial'!S13:S14)</f>
        <v>161.603542934205</v>
      </c>
      <c r="T17" s="49">
        <f ca="1">(OFFSET('Res Bill Annual'!$B$22, 0, 'Res Bill Biennial'!T9-2016)*'Res Bill Biennial'!T13 + OFFSET('Res Bill Annual'!$B$22, 0, 'Res Bill Biennial'!T9-2015)*'Res Bill Biennial'!T14)/SUM('Res Bill Biennial'!T13:T14)</f>
        <v>163.08613254011397</v>
      </c>
      <c r="U17" s="49">
        <f ca="1">(OFFSET('Res Bill Annual'!$B$22, 0, 'Res Bill Biennial'!U9-2016)*'Res Bill Biennial'!U13 + OFFSET('Res Bill Annual'!$B$22, 0, 'Res Bill Biennial'!U9-2015)*'Res Bill Biennial'!U14)/SUM('Res Bill Biennial'!U13:U14)</f>
        <v>163.82291271674842</v>
      </c>
      <c r="V17" s="49">
        <f ca="1">(OFFSET('Res Bill Annual'!$B$22, 0, 'Res Bill Biennial'!V9-2016)*'Res Bill Biennial'!V13 + OFFSET('Res Bill Annual'!$B$22, 0, 'Res Bill Biennial'!V9-2015)*'Res Bill Biennial'!V14)/SUM('Res Bill Biennial'!V13:V14)</f>
        <v>166.68220227066271</v>
      </c>
      <c r="W17" s="49">
        <f ca="1">(OFFSET('Res Bill Annual'!$B$22, 0, 'Res Bill Biennial'!W9-2016)*'Res Bill Biennial'!W13 + OFFSET('Res Bill Annual'!$B$22, 0, 'Res Bill Biennial'!W9-2015)*'Res Bill Biennial'!W14)/SUM('Res Bill Biennial'!W13:W14)</f>
        <v>168.10314023905656</v>
      </c>
      <c r="X17" s="49">
        <f ca="1">(OFFSET('Res Bill Annual'!$B$22, 0, 'Res Bill Biennial'!X9-2016)*'Res Bill Biennial'!X13 + OFFSET('Res Bill Annual'!$B$22, 0, 'Res Bill Biennial'!X9-2015)*'Res Bill Biennial'!X14)/SUM('Res Bill Biennial'!X13:X14)</f>
        <v>170.37485259839983</v>
      </c>
      <c r="Y17" s="49">
        <f ca="1">(OFFSET('Res Bill Annual'!$B$22, 0, 'Res Bill Biennial'!Y9-2016)*'Res Bill Biennial'!Y13 + OFFSET('Res Bill Annual'!$B$22, 0, 'Res Bill Biennial'!Y9-2015)*'Res Bill Biennial'!Y14)/SUM('Res Bill Biennial'!Y13:Y14)</f>
        <v>171.50379119793456</v>
      </c>
      <c r="Z17" s="49">
        <f ca="1">(OFFSET('Res Bill Annual'!$B$22, 0, 'Res Bill Biennial'!Z9-2016)*'Res Bill Biennial'!Z13 + OFFSET('Res Bill Annual'!$B$22, 0, 'Res Bill Biennial'!Z9-2015)*'Res Bill Biennial'!Z14)/SUM('Res Bill Biennial'!Z13:Z14)</f>
        <v>172.94076177279763</v>
      </c>
      <c r="AA17" s="49">
        <f ca="1">(OFFSET('Res Bill Annual'!$B$22, 0, 'Res Bill Biennial'!AA9-2016)*'Res Bill Biennial'!AA13 + OFFSET('Res Bill Annual'!$B$22, 0, 'Res Bill Biennial'!AA9-2015)*'Res Bill Biennial'!AA14)/SUM('Res Bill Biennial'!AA13:AA14)</f>
        <v>173.65487134819634</v>
      </c>
      <c r="AB17" s="49">
        <f ca="1">(OFFSET('Res Bill Annual'!$B$22, 0, 'Res Bill Biennial'!AB9-2016)*'Res Bill Biennial'!AB13 + OFFSET('Res Bill Annual'!$B$22, 0, 'Res Bill Biennial'!AB9-2015)*'Res Bill Biennial'!AB14)/SUM('Res Bill Biennial'!AB13:AB14)</f>
        <v>174.12022301256019</v>
      </c>
      <c r="AC17" s="49">
        <f ca="1">(OFFSET('Res Bill Annual'!$B$22, 0, 'Res Bill Biennial'!AC9-2016)*'Res Bill Biennial'!AC13 + OFFSET('Res Bill Annual'!$B$22, 0, 'Res Bill Biennial'!AC9-2015)*'Res Bill Biennial'!AC14)/SUM('Res Bill Biennial'!AC13:AC14)</f>
        <v>174.35148180467678</v>
      </c>
      <c r="AD17" s="49">
        <f ca="1">(OFFSET('Res Bill Annual'!$B$22, 0, 'Res Bill Biennial'!AD9-2016)*'Res Bill Biennial'!AD13 + OFFSET('Res Bill Annual'!$B$22, 0, 'Res Bill Biennial'!AD9-2015)*'Res Bill Biennial'!AD14)/SUM('Res Bill Biennial'!AD13:AD14)</f>
        <v>175.02727866473518</v>
      </c>
      <c r="AE17" s="49">
        <f ca="1">(OFFSET('Res Bill Annual'!$B$22, 0, 'Res Bill Biennial'!AE9-2016)*'Res Bill Biennial'!AE13 + OFFSET('Res Bill Annual'!$B$22, 0, 'Res Bill Biennial'!AE9-2015)*'Res Bill Biennial'!AE14)/SUM('Res Bill Biennial'!AE13:AE14)</f>
        <v>175.36311922906827</v>
      </c>
      <c r="AF17" s="49">
        <f ca="1">(OFFSET('Res Bill Annual'!$B$22, 0, 'Res Bill Biennial'!AF9-2016)*'Res Bill Biennial'!AF13 + OFFSET('Res Bill Annual'!$B$22, 0, 'Res Bill Biennial'!AF9-2015)*'Res Bill Biennial'!AF14)/SUM('Res Bill Biennial'!AF13:AF14)</f>
        <v>174.61408948124736</v>
      </c>
      <c r="AG17" s="49">
        <f ca="1">(OFFSET('Res Bill Annual'!$B$22, 0, 'Res Bill Biennial'!AG9-2016)*'Res Bill Biennial'!AG13 + OFFSET('Res Bill Annual'!$B$22, 0, 'Res Bill Biennial'!AG9-2015)*'Res Bill Biennial'!AG14)/SUM('Res Bill Biennial'!AG13:AG14)</f>
        <v>174.2418554741395</v>
      </c>
      <c r="AH17" s="49">
        <f ca="1">(OFFSET('Res Bill Annual'!$B$22, 0, 'Res Bill Biennial'!AH9-2016)*'Res Bill Biennial'!AH13 + OFFSET('Res Bill Annual'!$B$22, 0, 'Res Bill Biennial'!AH9-2015)*'Res Bill Biennial'!AH14)/SUM('Res Bill Biennial'!AH13:AH14)</f>
        <v>175.53222633454018</v>
      </c>
      <c r="AI17" s="49">
        <f ca="1">(OFFSET('Res Bill Annual'!$B$22, 0, 'Res Bill Biennial'!AI9-2016)*'Res Bill Biennial'!AI13 + OFFSET('Res Bill Annual'!$B$22, 0, 'Res Bill Biennial'!AI9-2015)*'Res Bill Biennial'!AI14)/SUM('Res Bill Biennial'!AI13:AI14)</f>
        <v>176.17348246277749</v>
      </c>
      <c r="AJ17" s="49">
        <f ca="1">(OFFSET('Res Bill Annual'!$B$22, 0, 'Res Bill Biennial'!AJ9-2016)*'Res Bill Biennial'!AJ13 + OFFSET('Res Bill Annual'!$B$22, 0, 'Res Bill Biennial'!AJ9-2015)*'Res Bill Biennial'!AJ14)/SUM('Res Bill Biennial'!AJ13:AJ14)</f>
        <v>176.39168421445447</v>
      </c>
      <c r="AK17" s="49">
        <f ca="1">(OFFSET('Res Bill Annual'!$B$22, 0, 'Res Bill Biennial'!AK9-2016)*'Res Bill Biennial'!AK13 + OFFSET('Res Bill Annual'!$B$22, 0, 'Res Bill Biennial'!AK9-2015)*'Res Bill Biennial'!AK14)/SUM('Res Bill Biennial'!AK13:AK14)</f>
        <v>176.50012064521169</v>
      </c>
      <c r="AL17" s="49">
        <f ca="1">(OFFSET('Res Bill Annual'!$B$22, 0, 'Res Bill Biennial'!AL9-2016)*'Res Bill Biennial'!AL13 + OFFSET('Res Bill Annual'!$B$22, 0, 'Res Bill Biennial'!AL9-2015)*'Res Bill Biennial'!AL14)/SUM('Res Bill Biennial'!AL13:AL14)</f>
        <v>174.82024824960692</v>
      </c>
      <c r="AM17" s="49">
        <f ca="1">(OFFSET('Res Bill Annual'!$B$22, 0, 'Res Bill Biennial'!AM9-2016)*'Res Bill Biennial'!AM13 + OFFSET('Res Bill Annual'!$B$22, 0, 'Res Bill Biennial'!AM9-2015)*'Res Bill Biennial'!AM14)/SUM('Res Bill Biennial'!AM13:AM14)</f>
        <v>173.98542742297752</v>
      </c>
      <c r="AN17" s="49">
        <f ca="1">(OFFSET('Res Bill Annual'!$B$22, 0, 'Res Bill Biennial'!AN9-2016)*'Res Bill Biennial'!AN13 + OFFSET('Res Bill Annual'!$B$22, 0, 'Res Bill Biennial'!AN9-2015)*'Res Bill Biennial'!AN14)/SUM('Res Bill Biennial'!AN13:AN14)</f>
        <v>172.9805132666948</v>
      </c>
      <c r="AO17" s="49">
        <f ca="1">(OFFSET('Res Bill Annual'!$B$22, 0, 'Res Bill Biennial'!AO9-2016)*'Res Bill Biennial'!AO13 + OFFSET('Res Bill Annual'!$B$22, 0, 'Res Bill Biennial'!AO9-2015)*'Res Bill Biennial'!AO14)/SUM('Res Bill Biennial'!AO13:AO14)</f>
        <v>172.48111624771025</v>
      </c>
      <c r="AP17" s="49">
        <f ca="1">(OFFSET('Res Bill Annual'!$B$22, 0, 'Res Bill Biennial'!AP9-2016)*'Res Bill Biennial'!AP13 + OFFSET('Res Bill Annual'!$B$22, 0, 'Res Bill Biennial'!AP9-2015)*'Res Bill Biennial'!AP14)/SUM('Res Bill Biennial'!AP13:AP14)</f>
        <v>172.37356587939348</v>
      </c>
      <c r="AQ17" s="49">
        <f ca="1">(OFFSET('Res Bill Annual'!$B$22, 0, 'Res Bill Biennial'!AQ9-2016)*'Res Bill Biennial'!AQ13 + OFFSET('Res Bill Annual'!$B$22, 0, 'Res Bill Biennial'!AQ9-2015)*'Res Bill Biennial'!AQ14)/SUM('Res Bill Biennial'!AQ13:AQ14)</f>
        <v>172.32011819633291</v>
      </c>
      <c r="AR17" s="49">
        <f ca="1">(OFFSET('Res Bill Annual'!$B$22, 0, 'Res Bill Biennial'!AR9-2016)*'Res Bill Biennial'!AR13 + OFFSET('Res Bill Annual'!$B$22, 0, 'Res Bill Biennial'!AR9-2015)*'Res Bill Biennial'!AR14)/SUM('Res Bill Biennial'!AR13:AR14)</f>
        <v>172.21266821813478</v>
      </c>
      <c r="AS17" s="49">
        <f ca="1">(OFFSET('Res Bill Annual'!$B$22, 0, 'Res Bill Biennial'!AS9-2016)*'Res Bill Biennial'!AS13 + OFFSET('Res Bill Annual'!$B$22, 0, 'Res Bill Biennial'!AS9-2015)*'Res Bill Biennial'!AS14)/SUM('Res Bill Biennial'!AS13:AS14)</f>
        <v>172.1592704244361</v>
      </c>
      <c r="AT17" s="49">
        <f ca="1">(OFFSET('Res Bill Annual'!$B$22, 0, 'Res Bill Biennial'!AT9-2016)*'Res Bill Biennial'!AT13 + OFFSET('Res Bill Annual'!$B$22, 0, 'Res Bill Biennial'!AT9-2015)*'Res Bill Biennial'!AT14)/SUM('Res Bill Biennial'!AT13:AT14)</f>
        <v>172.05192074265008</v>
      </c>
      <c r="AU17" s="49">
        <f ca="1">(OFFSET('Res Bill Annual'!$B$22, 0, 'Res Bill Biennial'!AU9-2016)*'Res Bill Biennial'!AU13 + OFFSET('Res Bill Annual'!$B$22, 0, 'Res Bill Biennial'!AU9-2015)*'Res Bill Biennial'!AU14)/SUM('Res Bill Biennial'!AU13:AU14)</f>
        <v>171.99857279174529</v>
      </c>
      <c r="AV17" s="49">
        <f ca="1">(OFFSET('Res Bill Annual'!$B$22, 0, 'Res Bill Biennial'!AV9-2016)*'Res Bill Biennial'!AV13 + OFFSET('Res Bill Annual'!$B$22, 0, 'Res Bill Biennial'!AV9-2015)*'Res Bill Biennial'!AV14)/SUM('Res Bill Biennial'!AV13:AV14)</f>
        <v>171.89132331275223</v>
      </c>
      <c r="AW17" s="49">
        <f ca="1">(OFFSET('Res Bill Annual'!$B$22, 0, 'Res Bill Biennial'!AW9-2016)*'Res Bill Biennial'!AW13 + OFFSET('Res Bill Annual'!$B$22, 0, 'Res Bill Biennial'!AW9-2015)*'Res Bill Biennial'!AW14)/SUM('Res Bill Biennial'!AW13:AW14)</f>
        <v>171.83802515811689</v>
      </c>
      <c r="AX17" s="49">
        <f ca="1">(OFFSET('Res Bill Annual'!$B$22, 0, 'Res Bill Biennial'!AX9-2016)*'Res Bill Biennial'!AX13 + OFFSET('Res Bill Annual'!$B$22, 0, 'Res Bill Biennial'!AX9-2015)*'Res Bill Biennial'!AX14)/SUM('Res Bill Biennial'!AX13:AX14)</f>
        <v>171.73087578838508</v>
      </c>
      <c r="AY17" s="49">
        <f ca="1">(OFFSET('Res Bill Annual'!$B$22, 0, 'Res Bill Biennial'!AY9-2016)*'Res Bill Biennial'!AY13 + OFFSET('Res Bill Annual'!$B$22, 0, 'Res Bill Biennial'!AY9-2015)*'Res Bill Biennial'!AY14)/SUM('Res Bill Biennial'!AY13:AY14)</f>
        <v>171.67762738353818</v>
      </c>
      <c r="AZ17" s="49">
        <f ca="1">(OFFSET('Res Bill Annual'!$B$22, 0, 'Res Bill Biennial'!AZ9-2016)*'Res Bill Biennial'!AZ13 + OFFSET('Res Bill Annual'!$B$22, 0, 'Res Bill Biennial'!AZ9-2015)*'Res Bill Biennial'!AZ14)/SUM('Res Bill Biennial'!AZ13:AZ14)</f>
        <v>171.57057802962322</v>
      </c>
      <c r="BA17" s="49">
        <f ca="1">(OFFSET('Res Bill Annual'!$B$22, 0, 'Res Bill Biennial'!BA9-2016)*'Res Bill Biennial'!BA13 + OFFSET('Res Bill Annual'!$B$22, 0, 'Res Bill Biennial'!BA9-2015)*'Res Bill Biennial'!BA14)/SUM('Res Bill Biennial'!BA13:BA14)</f>
        <v>171.51737932812708</v>
      </c>
      <c r="BB17" s="49">
        <f ca="1">(OFFSET('Res Bill Annual'!$B$22, 0, 'Res Bill Biennial'!BB9-2016)*'Res Bill Biennial'!BB13 + OFFSET('Res Bill Annual'!$B$22, 0, 'Res Bill Biennial'!BB9-2015)*'Res Bill Biennial'!BB14)/SUM('Res Bill Biennial'!BB13:BB14)</f>
        <v>171.41042989667179</v>
      </c>
      <c r="BC17" s="49">
        <f ca="1">(OFFSET('Res Bill Annual'!$B$22, 0, 'Res Bill Biennial'!BC9-2016)*'Res Bill Biennial'!BC13 + OFFSET('Res Bill Annual'!$B$22, 0, 'Res Bill Biennial'!BC9-2015)*'Res Bill Biennial'!BC14)/SUM('Res Bill Biennial'!BC13:BC14)</f>
        <v>171.35728085213208</v>
      </c>
      <c r="BD17" s="49">
        <f ca="1">(OFFSET('Res Bill Annual'!$B$22, 0, 'Res Bill Biennial'!BD9-2016)*'Res Bill Biennial'!BD13 + OFFSET('Res Bill Annual'!$B$22, 0, 'Res Bill Biennial'!BD9-2015)*'Res Bill Biennial'!BD14)/SUM('Res Bill Biennial'!BD13:BD14)</f>
        <v>171.25043124986641</v>
      </c>
      <c r="BE17" s="49">
        <f ca="1">(OFFSET('Res Bill Annual'!$B$22, 0, 'Res Bill Biennial'!BE9-2016)*'Res Bill Biennial'!BE13 + OFFSET('Res Bill Annual'!$B$22, 0, 'Res Bill Biennial'!BE9-2015)*'Res Bill Biennial'!BE14)/SUM('Res Bill Biennial'!BE13:BE14)</f>
        <v>171.19733181593213</v>
      </c>
      <c r="BF17" s="49">
        <f ca="1">(OFFSET('Res Bill Annual'!$B$22, 0, 'Res Bill Biennial'!BF9-2016)*'Res Bill Biennial'!BF13 + OFFSET('Res Bill Annual'!$B$22, 0, 'Res Bill Biennial'!BF9-2015)*'Res Bill Biennial'!BF14)/SUM('Res Bill Biennial'!BF13:BF14)</f>
        <v>171.09058194967312</v>
      </c>
      <c r="BG17" s="49">
        <f ca="1">(OFFSET('Res Bill Annual'!$B$22, 0, 'Res Bill Biennial'!BG9-2016)*'Res Bill Biennial'!BG13 + OFFSET('Res Bill Annual'!$B$22, 0, 'Res Bill Biennial'!BG9-2015)*'Res Bill Biennial'!BG14)/SUM('Res Bill Biennial'!BG13:BG14)</f>
        <v>171.03753208003653</v>
      </c>
      <c r="BH17" s="49">
        <f ca="1">(OFFSET('Res Bill Annual'!$B$22, 0, 'Res Bill Biennial'!BH9-2016)*'Res Bill Biennial'!BH13 + OFFSET('Res Bill Annual'!$B$22, 0, 'Res Bill Biennial'!BH9-2015)*'Res Bill Biennial'!BH14)/SUM('Res Bill Biennial'!BH13:BH14)</f>
        <v>170.93088185668816</v>
      </c>
      <c r="BI17" s="49">
        <f ca="1">(OFFSET('Res Bill Annual'!$B$22, 0, 'Res Bill Biennial'!BI9-2016)*'Res Bill Biennial'!BI13 + OFFSET('Res Bill Annual'!$B$22, 0, 'Res Bill Biennial'!BI9-2015)*'Res Bill Biennial'!BI14)/SUM('Res Bill Biennial'!BI13:BI14)</f>
        <v>170.87788150508473</v>
      </c>
      <c r="BJ17" s="49">
        <f ca="1">(OFFSET('Res Bill Annual'!$B$22, 0, 'Res Bill Biennial'!BJ9-2016)*'Res Bill Biennial'!BJ13 + OFFSET('Res Bill Annual'!$B$22, 0, 'Res Bill Biennial'!BJ9-2015)*'Res Bill Biennial'!BJ14)/SUM('Res Bill Biennial'!BJ13:BJ14)</f>
        <v>170.77133083163787</v>
      </c>
      <c r="BK17" s="49">
        <f ca="1">(OFFSET('Res Bill Annual'!$B$22, 0, 'Res Bill Biennial'!BK9-2016)*'Res Bill Biennial'!BK13 + OFFSET('Res Bill Annual'!$B$22, 0, 'Res Bill Biennial'!BK9-2015)*'Res Bill Biennial'!BK14)/SUM('Res Bill Biennial'!BK13:BK14)</f>
        <v>170.71837995184632</v>
      </c>
      <c r="BL17" s="49">
        <f ca="1">(OFFSET('Res Bill Annual'!$B$22, 0, 'Res Bill Biennial'!BL9-2016)*'Res Bill Biennial'!BL13 + OFFSET('Res Bill Annual'!$B$22, 0, 'Res Bill Biennial'!BL9-2015)*'Res Bill Biennial'!BL14)/SUM('Res Bill Biennial'!BL13:BL14)</f>
        <v>170.61192873537868</v>
      </c>
      <c r="BM17" s="49">
        <f ca="1">(OFFSET('Res Bill Annual'!$B$22, 0, 'Res Bill Biennial'!BM9-2016)*'Res Bill Biennial'!BM13 + OFFSET('Res Bill Annual'!$B$22, 0, 'Res Bill Biennial'!BM9-2015)*'Res Bill Biennial'!BM14)/SUM('Res Bill Biennial'!BM13:BM14)</f>
        <v>170.55902728122081</v>
      </c>
      <c r="BN17" s="49">
        <f ca="1">(OFFSET('Res Bill Annual'!$B$22, 0, 'Res Bill Biennial'!BN9-2016)*'Res Bill Biennial'!BN13 + OFFSET('Res Bill Annual'!$B$22, 0, 'Res Bill Biennial'!BN9-2015)*'Res Bill Biennial'!BN14)/SUM('Res Bill Biennial'!BN13:BN14)</f>
        <v>170.45267542889687</v>
      </c>
      <c r="BO17" s="49">
        <f ca="1">(OFFSET('Res Bill Annual'!$B$22, 0, 'Res Bill Biennial'!BO9-2016)*'Res Bill Biennial'!BO13 + OFFSET('Res Bill Annual'!$B$22, 0, 'Res Bill Biennial'!BO9-2015)*'Res Bill Biennial'!BO14)/SUM('Res Bill Biennial'!BO13:BO14)</f>
        <v>170.39982335423755</v>
      </c>
      <c r="BP17" s="49">
        <f ca="1">(OFFSET('Res Bill Annual'!$B$22, 0, 'Res Bill Biennial'!BP9-2016)*'Res Bill Biennial'!BP13 + OFFSET('Res Bill Annual'!$B$22, 0, 'Res Bill Biennial'!BP9-2015)*'Res Bill Biennial'!BP14)/SUM('Res Bill Biennial'!BP13:BP14)</f>
        <v>170.29357077330843</v>
      </c>
      <c r="BQ17" s="49">
        <f ca="1">(OFFSET('Res Bill Annual'!$B$22, 0, 'Res Bill Biennial'!BQ9-2016)*'Res Bill Biennial'!BQ13 + OFFSET('Res Bill Annual'!$B$22, 0, 'Res Bill Biennial'!BQ9-2015)*'Res Bill Biennial'!BQ14)/SUM('Res Bill Biennial'!BQ13:BQ14)</f>
        <v>170.24076803205566</v>
      </c>
      <c r="BR17" s="49">
        <f ca="1">(OFFSET('Res Bill Annual'!$B$22, 0, 'Res Bill Biennial'!BR9-2016)*'Res Bill Biennial'!BR13 + OFFSET('Res Bill Annual'!$B$22, 0, 'Res Bill Biennial'!BR9-2015)*'Res Bill Biennial'!BR14)/SUM('Res Bill Biennial'!BR13:BR14)</f>
        <v>170.13461462985899</v>
      </c>
      <c r="BS17" s="49">
        <f ca="1">(OFFSET('Res Bill Annual'!$B$22, 0, 'Res Bill Biennial'!BS9-2016)*'Res Bill Biennial'!BS13 + OFFSET('Res Bill Annual'!$B$22, 0, 'Res Bill Biennial'!BS9-2015)*'Res Bill Biennial'!BS14)/SUM('Res Bill Biennial'!BS13:BS14)</f>
        <v>170.08186117596378</v>
      </c>
      <c r="BT17" s="49">
        <f ca="1">(OFFSET('Res Bill Annual'!$B$22, 0, 'Res Bill Biennial'!BT9-2016)*'Res Bill Biennial'!BT13 + OFFSET('Res Bill Annual'!$B$22, 0, 'Res Bill Biennial'!BT9-2015)*'Res Bill Biennial'!BT14)/SUM('Res Bill Biennial'!BT13:BT14)</f>
        <v>56.46330084567353</v>
      </c>
    </row>
    <row r="18" spans="2:72" s="49" customFormat="1">
      <c r="B18" s="49" t="s">
        <v>210</v>
      </c>
      <c r="C18" s="67">
        <v>152.70563809980166</v>
      </c>
      <c r="D18" s="49">
        <f t="shared" ref="D18:BQ18" ca="1" si="4">D17*(1-0.08 + 0.13)</f>
        <v>150.1815</v>
      </c>
      <c r="E18" s="49">
        <f t="shared" ca="1" si="4"/>
        <v>149.23374842745801</v>
      </c>
      <c r="F18" s="49">
        <f t="shared" ca="1" si="4"/>
        <v>148.76275863484108</v>
      </c>
      <c r="G18" s="49">
        <f t="shared" ca="1" si="4"/>
        <v>151.75646828170818</v>
      </c>
      <c r="H18" s="49">
        <f t="shared" ca="1" si="4"/>
        <v>153.24420697461423</v>
      </c>
      <c r="I18" s="49">
        <f t="shared" ca="1" si="4"/>
        <v>156.12555746399786</v>
      </c>
      <c r="J18" s="49">
        <f t="shared" ca="1" si="4"/>
        <v>157.55745872248022</v>
      </c>
      <c r="K18" s="49">
        <f t="shared" ca="1" si="4"/>
        <v>157.41627974885705</v>
      </c>
      <c r="L18" s="49">
        <f t="shared" ca="1" si="4"/>
        <v>157.34612016544395</v>
      </c>
      <c r="M18" s="49">
        <f t="shared" ref="M18" ca="1" si="5">M17*(1-0.08 + 0.13)</f>
        <v>157.34612016544395</v>
      </c>
      <c r="N18" s="49">
        <f t="shared" ca="1" si="4"/>
        <v>159.80160803502426</v>
      </c>
      <c r="O18" s="49">
        <f t="shared" ca="1" si="4"/>
        <v>161.02187477577482</v>
      </c>
      <c r="P18" s="49">
        <f t="shared" ca="1" si="4"/>
        <v>163.36530543226462</v>
      </c>
      <c r="Q18" s="49">
        <f t="shared" ca="1" si="4"/>
        <v>164.52988479133856</v>
      </c>
      <c r="R18" s="49">
        <f t="shared" ca="1" si="4"/>
        <v>167.97276424792759</v>
      </c>
      <c r="S18" s="49">
        <f t="shared" ca="1" si="4"/>
        <v>169.68372008091526</v>
      </c>
      <c r="T18" s="49">
        <f t="shared" ca="1" si="4"/>
        <v>171.24043916711966</v>
      </c>
      <c r="U18" s="49">
        <f t="shared" ca="1" si="4"/>
        <v>172.01405835258583</v>
      </c>
      <c r="V18" s="49">
        <f t="shared" ca="1" si="4"/>
        <v>175.01631238419586</v>
      </c>
      <c r="W18" s="49">
        <f t="shared" ca="1" si="4"/>
        <v>176.5082972510094</v>
      </c>
      <c r="X18" s="49">
        <f t="shared" ca="1" si="4"/>
        <v>178.89359522831984</v>
      </c>
      <c r="Y18" s="49">
        <f t="shared" ca="1" si="4"/>
        <v>180.07898075783129</v>
      </c>
      <c r="Z18" s="49">
        <f t="shared" ca="1" si="4"/>
        <v>181.58779986143753</v>
      </c>
      <c r="AA18" s="49">
        <f t="shared" ca="1" si="4"/>
        <v>182.33761491560617</v>
      </c>
      <c r="AB18" s="49">
        <f t="shared" ca="1" si="4"/>
        <v>182.82623416318822</v>
      </c>
      <c r="AC18" s="49">
        <f t="shared" ca="1" si="4"/>
        <v>183.06905589491063</v>
      </c>
      <c r="AD18" s="49">
        <f t="shared" ca="1" si="4"/>
        <v>183.77864259797195</v>
      </c>
      <c r="AE18" s="49">
        <f t="shared" ca="1" si="4"/>
        <v>184.13127519052171</v>
      </c>
      <c r="AF18" s="49">
        <f t="shared" ca="1" si="4"/>
        <v>183.34479395530974</v>
      </c>
      <c r="AG18" s="49">
        <f t="shared" ca="1" si="4"/>
        <v>182.95394824784648</v>
      </c>
      <c r="AH18" s="49">
        <f t="shared" ca="1" si="4"/>
        <v>184.3088376512672</v>
      </c>
      <c r="AI18" s="49">
        <f t="shared" ca="1" si="4"/>
        <v>184.98215658591636</v>
      </c>
      <c r="AJ18" s="49">
        <f t="shared" ca="1" si="4"/>
        <v>185.2112684251772</v>
      </c>
      <c r="AK18" s="49">
        <f t="shared" ca="1" si="4"/>
        <v>185.3251266774723</v>
      </c>
      <c r="AL18" s="49">
        <f t="shared" ca="1" si="4"/>
        <v>183.56126066208728</v>
      </c>
      <c r="AM18" s="49">
        <f t="shared" ca="1" si="4"/>
        <v>182.6846987941264</v>
      </c>
      <c r="AN18" s="49">
        <f t="shared" ca="1" si="4"/>
        <v>181.62953893002955</v>
      </c>
      <c r="AO18" s="49">
        <f t="shared" ca="1" si="4"/>
        <v>181.10517206009575</v>
      </c>
      <c r="AP18" s="49">
        <f t="shared" ca="1" si="4"/>
        <v>180.99224417336316</v>
      </c>
      <c r="AQ18" s="49">
        <f t="shared" ca="1" si="4"/>
        <v>180.93612410614958</v>
      </c>
      <c r="AR18" s="49">
        <f t="shared" ca="1" si="4"/>
        <v>180.82330162904154</v>
      </c>
      <c r="AS18" s="49">
        <f t="shared" ca="1" si="4"/>
        <v>180.76723394565792</v>
      </c>
      <c r="AT18" s="49">
        <f t="shared" ca="1" si="4"/>
        <v>180.6545167797826</v>
      </c>
      <c r="AU18" s="49">
        <f t="shared" ca="1" si="4"/>
        <v>180.59850143133255</v>
      </c>
      <c r="AV18" s="49">
        <f t="shared" ca="1" si="4"/>
        <v>180.48588947838985</v>
      </c>
      <c r="AW18" s="49">
        <f t="shared" ca="1" si="4"/>
        <v>180.42992641602274</v>
      </c>
      <c r="AX18" s="49">
        <f t="shared" ca="1" si="4"/>
        <v>180.31741957780434</v>
      </c>
      <c r="AY18" s="49">
        <f t="shared" ca="1" si="4"/>
        <v>180.26150875271509</v>
      </c>
      <c r="AZ18" s="49">
        <f t="shared" ca="1" si="4"/>
        <v>180.1491069311044</v>
      </c>
      <c r="BA18" s="49">
        <f t="shared" ca="1" si="4"/>
        <v>180.09324829453345</v>
      </c>
      <c r="BB18" s="49">
        <f t="shared" ca="1" si="4"/>
        <v>179.98095139150539</v>
      </c>
      <c r="BC18" s="49">
        <f t="shared" ca="1" si="4"/>
        <v>179.92514489473868</v>
      </c>
      <c r="BD18" s="49">
        <f t="shared" ca="1" si="4"/>
        <v>179.81295281235973</v>
      </c>
      <c r="BE18" s="49">
        <f t="shared" ca="1" si="4"/>
        <v>179.75719840672875</v>
      </c>
      <c r="BF18" s="49">
        <f t="shared" ca="1" si="4"/>
        <v>179.64511104715677</v>
      </c>
      <c r="BG18" s="49">
        <f t="shared" ca="1" si="4"/>
        <v>179.58940868403837</v>
      </c>
      <c r="BH18" s="49">
        <f t="shared" ca="1" si="4"/>
        <v>179.47742594952257</v>
      </c>
      <c r="BI18" s="49">
        <f t="shared" ca="1" si="4"/>
        <v>179.42177558033899</v>
      </c>
      <c r="BJ18" s="49">
        <f t="shared" ca="1" si="4"/>
        <v>179.30989737321977</v>
      </c>
      <c r="BK18" s="49">
        <f t="shared" ca="1" si="4"/>
        <v>179.25429894943863</v>
      </c>
      <c r="BL18" s="49">
        <f t="shared" ca="1" si="4"/>
        <v>179.14252517214763</v>
      </c>
      <c r="BM18" s="49">
        <f t="shared" ca="1" si="4"/>
        <v>179.08697864528185</v>
      </c>
      <c r="BN18" s="49">
        <f t="shared" ca="1" si="4"/>
        <v>178.97530920034171</v>
      </c>
      <c r="BO18" s="49">
        <f t="shared" ca="1" si="4"/>
        <v>178.91981452194943</v>
      </c>
      <c r="BP18" s="49">
        <f t="shared" ca="1" si="4"/>
        <v>178.80824931197387</v>
      </c>
      <c r="BQ18" s="49">
        <f t="shared" ca="1" si="4"/>
        <v>178.75280643365844</v>
      </c>
      <c r="BR18" s="49">
        <f ca="1">BR17*(1-0.08 + 0.13)</f>
        <v>178.64134536135194</v>
      </c>
      <c r="BS18" s="49">
        <f ca="1">BS17*(1-0.08 + 0.13)</f>
        <v>178.58595423476197</v>
      </c>
      <c r="BT18" s="49">
        <f ca="1">BT17*(1-0.08 + 0.13)</f>
        <v>59.286465887957206</v>
      </c>
    </row>
    <row r="19" spans="2:72">
      <c r="B19" t="s">
        <v>59</v>
      </c>
      <c r="C19" s="81">
        <v>135.85</v>
      </c>
      <c r="D19" s="51">
        <f ca="1">C16*(1+'Summary Biennial'!$C$2)</f>
        <v>121.21792499999999</v>
      </c>
      <c r="E19" s="52">
        <f ca="1">D19*(1+E12)</f>
        <v>121.21792499999999</v>
      </c>
      <c r="F19" s="52">
        <f t="shared" ref="F19:J19" ca="1" si="6">E19*(1+F12)</f>
        <v>124.85446275</v>
      </c>
      <c r="G19" s="52">
        <f t="shared" ca="1" si="6"/>
        <v>124.85446275</v>
      </c>
      <c r="H19" s="52">
        <f t="shared" ca="1" si="6"/>
        <v>128.6000966325</v>
      </c>
      <c r="I19" s="52">
        <f ca="1">H19*(1+I12)</f>
        <v>128.6000966325</v>
      </c>
      <c r="J19" s="52">
        <f t="shared" ca="1" si="6"/>
        <v>132.458099531475</v>
      </c>
      <c r="K19" s="52">
        <f ca="1">J19*(1+K12)</f>
        <v>132.458099531475</v>
      </c>
      <c r="L19" s="52">
        <f ca="1">K19*(1+L12)</f>
        <v>132.458099531475</v>
      </c>
      <c r="M19" s="60">
        <f ca="1">IF('Summary Biennial'!$C$12="Direct",IF(M30&gt;(1+'Summary Biennial'!$C$5)*M16,(1+'Summary Biennial'!$C$5)*M16,M30),IF(L19*(1+'Summary Biennial'!$C$4/(12/4))&gt;(1+'Summary Biennial'!$C$5)*M16,(1+'Summary Biennial'!$C$5)*M16,L19*(1+'Summary Biennial'!$C$4/(12/4))))</f>
        <v>138.16174516544393</v>
      </c>
      <c r="N19" s="60">
        <f ca="1">IF('Summary Biennial'!$C$12="Direct",IF(N30&gt;(1+'Summary Biennial'!$C$5)*N16, (1+'Summary Biennial'!$C$5)*N16, N30),IF(M19*(1+'Summary Biennial'!$C$4/2)&gt;(1+'Summary Biennial'!$C$5)*N16, (1+'Summary Biennial'!$C$5)*N16, M19*(1+'Summary Biennial'!$C$4/2)))</f>
        <v>142.04930690241957</v>
      </c>
      <c r="O19" s="60">
        <f ca="1">IF('Summary Biennial'!$C$12="Direct",IF(O30&gt;(1+'Summary Biennial'!$C$5)*O16, (1+'Summary Biennial'!$C$5)*O16, O30),IF(N19*(1+'Summary Biennial'!$C$4/2)&gt;(1+'Summary Biennial'!$C$5)*O16, (1+'Summary Biennial'!$C$5)*O16, N19*(1+'Summary Biennial'!$C$4/2)))</f>
        <v>143.98124977577478</v>
      </c>
      <c r="P19" s="60">
        <f ca="1">IF('Summary Biennial'!$C$12="Direct",IF(P30&gt;(1+'Summary Biennial'!$C$5)*P16, (1+'Summary Biennial'!$C$5)*P16, P30),IF(O19*(1+'Summary Biennial'!$C$4/2)&gt;(1+'Summary Biennial'!$C$5)*P16, (1+'Summary Biennial'!$C$5)*P16, O19*(1+'Summary Biennial'!$C$4/2)))</f>
        <v>148.42895223741687</v>
      </c>
      <c r="Q19" s="60">
        <f ca="1">IF('Summary Biennial'!$C$12="Direct",IF(Q30&gt;(1+'Summary Biennial'!$C$5)*Q16, (1+'Summary Biennial'!$C$5)*Q16, Q30),IF(P19*(1+'Summary Biennial'!$C$4/2)&gt;(1+'Summary Biennial'!$C$5)*Q16, (1+'Summary Biennial'!$C$5)*Q16, P19*(1+'Summary Biennial'!$C$4/2)))</f>
        <v>150.6392597913385</v>
      </c>
      <c r="R19" s="60">
        <f ca="1">IF('Summary Biennial'!$C$12="Direct",IF(R30&gt;(1+'Summary Biennial'!$C$5)*R16, (1+'Summary Biennial'!$C$5)*R16, R30),IF(Q19*(1+'Summary Biennial'!$C$4/2)&gt;(1+'Summary Biennial'!$C$5)*R16, (1+'Summary Biennial'!$C$5)*R16, Q19*(1+'Summary Biennial'!$C$4/2)))</f>
        <v>155.20734014373815</v>
      </c>
      <c r="S19" s="60">
        <f ca="1">IF('Summary Biennial'!$C$12="Direct",IF(S30&gt;(1+'Summary Biennial'!$C$5)*S16, (1+'Summary Biennial'!$C$5)*S16, S30),IF(R19*(1+'Summary Biennial'!$C$4/2)&gt;(1+'Summary Biennial'!$C$5)*S16, (1+'Summary Biennial'!$C$5)*S16, R19*(1+'Summary Biennial'!$C$4/2)))</f>
        <v>157.47747008091523</v>
      </c>
      <c r="T19" s="60">
        <f ca="1">IF('Summary Biennial'!$C$12="Direct",IF(T30&gt;(1+'Summary Biennial'!$C$5)*T16, (1+'Summary Biennial'!$C$5)*T16, T30),IF(S19*(1+'Summary Biennial'!$C$4/2)&gt;(1+'Summary Biennial'!$C$5)*T16, (1+'Summary Biennial'!$C$5)*T16, S19*(1+'Summary Biennial'!$C$4/2)))</f>
        <v>162.5604415885515</v>
      </c>
      <c r="U19" s="60">
        <f ca="1">IF('Summary Biennial'!$C$12="Direct",IF(U30&gt;(1+'Summary Biennial'!$C$5)*U16, (1+'Summary Biennial'!$C$5)*U16, U30),IF(T19*(1+'Summary Biennial'!$C$4/2)&gt;(1+'Summary Biennial'!$C$5)*U16, (1+'Summary Biennial'!$C$5)*U16, T19*(1+'Summary Biennial'!$C$4/2)))</f>
        <v>165.08644921082148</v>
      </c>
      <c r="V19" s="60">
        <f ca="1">IF('Summary Biennial'!$C$12="Direct",IF(V30&gt;(1+'Summary Biennial'!$C$5)*V16, (1+'Summary Biennial'!$C$5)*V16, V30),IF(U19*(1+'Summary Biennial'!$C$4/2)&gt;(1+'Summary Biennial'!$C$5)*V16, (1+'Summary Biennial'!$C$5)*V16, U19*(1+'Summary Biennial'!$C$4/2)))</f>
        <v>170.7900968970628</v>
      </c>
      <c r="W19" s="60">
        <f ca="1">IF('Summary Biennial'!$C$12="Direct",IF(W30&gt;(1+'Summary Biennial'!$C$5)*W16, (1+'Summary Biennial'!$C$5)*W16, W30),IF(V19*(1+'Summary Biennial'!$C$4/2)&gt;(1+'Summary Biennial'!$C$5)*W16, (1+'Summary Biennial'!$C$5)*W16, V19*(1+'Summary Biennial'!$C$4/2)))</f>
        <v>173.62455259065527</v>
      </c>
      <c r="X19" s="60">
        <f ca="1">IF('Summary Biennial'!$C$12="Direct",IF(X30&gt;(1+'Summary Biennial'!$C$5)*X16, (1+'Summary Biennial'!$C$5)*X16, X30),IF(W19*(1+'Summary Biennial'!$C$4/2)&gt;(1+'Summary Biennial'!$C$5)*X16, (1+'Summary Biennial'!$C$5)*X16, W19*(1+'Summary Biennial'!$C$4/2)))</f>
        <v>176.69423285342359</v>
      </c>
      <c r="Y19" s="60">
        <f ca="1">IF('Summary Biennial'!$C$12="Direct",IF(Y30&gt;(1+'Summary Biennial'!$C$5)*Y16, (1+'Summary Biennial'!$C$5)*Y16, Y30),IF(X19*(1+'Summary Biennial'!$C$4/2)&gt;(1+'Summary Biennial'!$C$5)*Y16, (1+'Summary Biennial'!$C$5)*Y16, X19*(1+'Summary Biennial'!$C$4/2)))</f>
        <v>178.21972551653121</v>
      </c>
      <c r="Z19" s="60">
        <f ca="1">IF('Summary Biennial'!$C$12="Direct",IF(Z30&gt;(1+'Summary Biennial'!$C$5)*Z16, (1+'Summary Biennial'!$C$5)*Z16, Z30),IF(Y19*(1+'Summary Biennial'!$C$4/2)&gt;(1+'Summary Biennial'!$C$5)*Z16, (1+'Summary Biennial'!$C$5)*Z16, Y19*(1+'Summary Biennial'!$C$4/2)))</f>
        <v>181.2098150089185</v>
      </c>
      <c r="AA19" s="60">
        <f ca="1">IF('Summary Biennial'!$C$12="Direct",IF(AA30&gt;(1+'Summary Biennial'!$C$5)*AA16, (1+'Summary Biennial'!$C$5)*AA16, AA30),IF(Z19*(1+'Summary Biennial'!$C$4/2)&gt;(1+'Summary Biennial'!$C$5)*AA16, (1+'Summary Biennial'!$C$5)*AA16, Z19*(1+'Summary Biennial'!$C$4/2)))</f>
        <v>182.69575464829924</v>
      </c>
      <c r="AB19" s="60">
        <f ca="1">IF('Summary Biennial'!$C$12="Direct",IF(AB30&gt;(1+'Summary Biennial'!$C$5)*AB16, (1+'Summary Biennial'!$C$5)*AB16, AB30),IF(AA19*(1+'Summary Biennial'!$C$4/2)&gt;(1+'Summary Biennial'!$C$5)*AB16, (1+'Summary Biennial'!$C$5)*AB16, AA19*(1+'Summary Biennial'!$C$4/2)))</f>
        <v>185.9680149408353</v>
      </c>
      <c r="AC19" s="60">
        <f ca="1">IF('Summary Biennial'!$C$12="Direct",IF(AC30&gt;(1+'Summary Biennial'!$C$5)*AC16, (1+'Summary Biennial'!$C$5)*AC16, AC30),IF(AB19*(1+'Summary Biennial'!$C$4/2)&gt;(1+'Summary Biennial'!$C$5)*AC16, (1+'Summary Biennial'!$C$5)*AC16, AB19*(1+'Summary Biennial'!$C$4/2)))</f>
        <v>187.59418074337412</v>
      </c>
      <c r="AD19" s="60">
        <f ca="1">IF('Summary Biennial'!$C$12="Direct",IF(AD30&gt;(1+'Summary Biennial'!$C$5)*AD16, (1+'Summary Biennial'!$C$5)*AD16, AD30),IF(AC19*(1+'Summary Biennial'!$C$4/2)&gt;(1+'Summary Biennial'!$C$5)*AD16, (1+'Summary Biennial'!$C$5)*AD16, AC19*(1+'Summary Biennial'!$C$4/2)))</f>
        <v>192.47857454709049</v>
      </c>
      <c r="AE19" s="60">
        <f ca="1">IF('Summary Biennial'!$C$12="Direct",IF(AE30&gt;(1+'Summary Biennial'!$C$5)*AE16, (1+'Summary Biennial'!$C$5)*AE16, AE30),IF(AD19*(1+'Summary Biennial'!$C$4/2)&gt;(1+'Summary Biennial'!$C$5)*AE16, (1+'Summary Biennial'!$C$5)*AE16, AD19*(1+'Summary Biennial'!$C$4/2)))</f>
        <v>194.90589800539041</v>
      </c>
      <c r="AF19" s="60">
        <f ca="1">IF('Summary Biennial'!$C$12="Direct",IF(AF30&gt;(1+'Summary Biennial'!$C$5)*AF16, (1+'Summary Biennial'!$C$5)*AF16, AF30),IF(AE19*(1+'Summary Biennial'!$C$4/2)&gt;(1+'Summary Biennial'!$C$5)*AF16, (1+'Summary Biennial'!$C$5)*AF16, AE19*(1+'Summary Biennial'!$C$4/2)))</f>
        <v>193.80742783093933</v>
      </c>
      <c r="AG19" s="60">
        <f ca="1">IF('Summary Biennial'!$C$12="Direct",IF(AG30&gt;(1+'Summary Biennial'!$C$5)*AG16, (1+'Summary Biennial'!$C$5)*AG16, AG30),IF(AF19*(1+'Summary Biennial'!$C$4/2)&gt;(1+'Summary Biennial'!$C$5)*AG16, (1+'Summary Biennial'!$C$5)*AG16, AF19*(1+'Summary Biennial'!$C$4/2)))</f>
        <v>193.26153768984156</v>
      </c>
      <c r="AH19" s="60">
        <f ca="1">IF('Summary Biennial'!$C$12="Direct",IF(AH30&gt;(1+'Summary Biennial'!$C$5)*AH16, (1+'Summary Biennial'!$C$5)*AH16, AH30),IF(AG19*(1+'Summary Biennial'!$C$4/2)&gt;(1+'Summary Biennial'!$C$5)*AH16, (1+'Summary Biennial'!$C$5)*AH16, AG19*(1+'Summary Biennial'!$C$4/2)))</f>
        <v>196.21461511243857</v>
      </c>
      <c r="AI19" s="60">
        <f ca="1">IF('Summary Biennial'!$C$12="Direct",IF(AI30&gt;(1+'Summary Biennial'!$C$5)*AI16, (1+'Summary Biennial'!$C$5)*AI16, AI30),IF(AH19*(1+'Summary Biennial'!$C$4/2)&gt;(1+'Summary Biennial'!$C$5)*AI16, (1+'Summary Biennial'!$C$5)*AI16, AH19*(1+'Summary Biennial'!$C$4/2)))</f>
        <v>197.68216142219592</v>
      </c>
      <c r="AJ19" s="60">
        <f ca="1">IF('Summary Biennial'!$C$12="Direct",IF(AJ30&gt;(1+'Summary Biennial'!$C$5)*AJ16, (1+'Summary Biennial'!$C$5)*AJ16, AJ30),IF(AI19*(1+'Summary Biennial'!$C$4/2)&gt;(1+'Summary Biennial'!$C$5)*AJ16, (1+'Summary Biennial'!$C$5)*AJ16, AI19*(1+'Summary Biennial'!$C$4/2)))</f>
        <v>198.44292610158479</v>
      </c>
      <c r="AK19" s="60">
        <f ca="1">IF('Summary Biennial'!$C$12="Direct",IF(AK30&gt;(1+'Summary Biennial'!$C$5)*AK16, (1+'Summary Biennial'!$C$5)*AK16, AK30),IF(AJ19*(1+'Summary Biennial'!$C$4/2)&gt;(1+'Summary Biennial'!$C$5)*AK16, (1+'Summary Biennial'!$C$5)*AK16, AJ19*(1+'Summary Biennial'!$C$4/2)))</f>
        <v>198.56491848864832</v>
      </c>
      <c r="AL19" s="60">
        <f ca="1">IF('Summary Biennial'!$C$12="Direct",IF(AL30&gt;(1+'Summary Biennial'!$C$5)*AL16, (1+'Summary Biennial'!$C$5)*AL16, AL30),IF(AK19*(1+'Summary Biennial'!$C$4/2)&gt;(1+'Summary Biennial'!$C$5)*AL16, (1+'Summary Biennial'!$C$5)*AL16, AK19*(1+'Summary Biennial'!$C$4/2)))</f>
        <v>196.6750403169778</v>
      </c>
      <c r="AM19" s="60">
        <f ca="1">IF('Summary Biennial'!$C$12="Direct",IF(AM30&gt;(1+'Summary Biennial'!$C$5)*AM16, (1+'Summary Biennial'!$C$5)*AM16, AM30),IF(AL19*(1+'Summary Biennial'!$C$4/2)&gt;(1+'Summary Biennial'!$C$5)*AM16, (1+'Summary Biennial'!$C$5)*AM16, AL19*(1+'Summary Biennial'!$C$4/2)))</f>
        <v>195.73585608987179</v>
      </c>
      <c r="AN19" s="60">
        <f ca="1">IF('Summary Biennial'!$C$12="Direct",IF(AN30&gt;(1+'Summary Biennial'!$C$5)*AN16, (1+'Summary Biennial'!$C$5)*AN16, AN30),IF(AM19*(1+'Summary Biennial'!$C$4/2)&gt;(1+'Summary Biennial'!$C$5)*AN16, (1+'Summary Biennial'!$C$5)*AN16, AM19*(1+'Summary Biennial'!$C$4/2)))</f>
        <v>194.60531466700519</v>
      </c>
      <c r="AO19" s="60">
        <f ca="1">IF('Summary Biennial'!$C$12="Direct",IF(AO30&gt;(1+'Summary Biennial'!$C$5)*AO16, (1+'Summary Biennial'!$C$5)*AO16, AO30),IF(AN19*(1+'Summary Biennial'!$C$4/2)&gt;(1+'Summary Biennial'!$C$5)*AO16, (1+'Summary Biennial'!$C$5)*AO16, AN19*(1+'Summary Biennial'!$C$4/2)))</f>
        <v>194.04348656170052</v>
      </c>
      <c r="AP19" s="60">
        <f ca="1">IF('Summary Biennial'!$C$12="Direct",IF(AP30&gt;(1+'Summary Biennial'!$C$5)*AP16, (1+'Summary Biennial'!$C$5)*AP16, AP30),IF(AO19*(1+'Summary Biennial'!$C$4/2)&gt;(1+'Summary Biennial'!$C$5)*AP16, (1+'Summary Biennial'!$C$5)*AP16, AO19*(1+'Summary Biennial'!$C$4/2)))</f>
        <v>193.92249100634243</v>
      </c>
      <c r="AQ19" s="60">
        <f ca="1">IF('Summary Biennial'!$C$12="Direct",IF(AQ30&gt;(1+'Summary Biennial'!$C$5)*AQ16, (1+'Summary Biennial'!$C$5)*AQ16, AQ30),IF(AP19*(1+'Summary Biennial'!$C$4/2)&gt;(1+'Summary Biennial'!$C$5)*AQ16, (1+'Summary Biennial'!$C$5)*AQ16, AP19*(1+'Summary Biennial'!$C$4/2)))</f>
        <v>193.86236167163415</v>
      </c>
      <c r="AR19" s="60">
        <f ca="1">IF('Summary Biennial'!$C$12="Direct",IF(AR30&gt;(1+'Summary Biennial'!$C$5)*AR16, (1+'Summary Biennial'!$C$5)*AR16, AR30),IF(AQ19*(1+'Summary Biennial'!$C$4/2)&gt;(1+'Summary Biennial'!$C$5)*AR16, (1+'Summary Biennial'!$C$5)*AR16, AQ19*(1+'Summary Biennial'!$C$4/2)))</f>
        <v>193.74147905645791</v>
      </c>
      <c r="AS19" s="60">
        <f ca="1">IF('Summary Biennial'!$C$12="Direct",IF(AS30&gt;(1+'Summary Biennial'!$C$5)*AS16, (1+'Summary Biennial'!$C$5)*AS16, AS30),IF(AR19*(1+'Summary Biennial'!$C$4/2)&gt;(1+'Summary Biennial'!$C$5)*AS16, (1+'Summary Biennial'!$C$5)*AS16, AR19*(1+'Summary Biennial'!$C$4/2)))</f>
        <v>193.68140584792695</v>
      </c>
      <c r="AT19" s="60">
        <f ca="1">IF('Summary Biennial'!$C$12="Direct",IF(AT30&gt;(1+'Summary Biennial'!$C$5)*AT16, (1+'Summary Biennial'!$C$5)*AT16, AT30),IF(AS19*(1+'Summary Biennial'!$C$4/2)&gt;(1+'Summary Biennial'!$C$5)*AT16, (1+'Summary Biennial'!$C$5)*AT16, AS19*(1+'Summary Biennial'!$C$4/2)))</f>
        <v>193.56063606751147</v>
      </c>
      <c r="AU19" s="60">
        <f ca="1">IF('Summary Biennial'!$C$12="Direct",IF(AU30&gt;(1+'Summary Biennial'!$C$5)*AU16, (1+'Summary Biennial'!$C$5)*AU16, AU30),IF(AT19*(1+'Summary Biennial'!$C$4/2)&gt;(1+'Summary Biennial'!$C$5)*AU16, (1+'Summary Biennial'!$C$5)*AU16, AT19*(1+'Summary Biennial'!$C$4/2)))</f>
        <v>193.50061893276833</v>
      </c>
      <c r="AV19" s="60">
        <f ca="1">IF('Summary Biennial'!$C$12="Direct",IF(AV30&gt;(1+'Summary Biennial'!$C$5)*AV16, (1+'Summary Biennial'!$C$5)*AV16, AV30),IF(AU19*(1+'Summary Biennial'!$C$4/2)&gt;(1+'Summary Biennial'!$C$5)*AV16, (1+'Summary Biennial'!$C$5)*AV16, AU19*(1+'Summary Biennial'!$C$4/2)))</f>
        <v>193.3799618817909</v>
      </c>
      <c r="AW19" s="60">
        <f ca="1">IF('Summary Biennial'!$C$12="Direct",IF(AW30&gt;(1+'Summary Biennial'!$C$5)*AW16, (1+'Summary Biennial'!$C$5)*AW16, AW30),IF(AV19*(1+'Summary Biennial'!$C$4/2)&gt;(1+'Summary Biennial'!$C$5)*AW16, (1+'Summary Biennial'!$C$5)*AW16, AV19*(1+'Summary Biennial'!$C$4/2)))</f>
        <v>193.32000076849496</v>
      </c>
      <c r="AX19" s="60">
        <f ca="1">IF('Summary Biennial'!$C$12="Direct",IF(AX30&gt;(1+'Summary Biennial'!$C$5)*AX16, (1+'Summary Biennial'!$C$5)*AX16, AX30),IF(AW19*(1+'Summary Biennial'!$C$4/2)&gt;(1+'Summary Biennial'!$C$5)*AX16, (1+'Summary Biennial'!$C$5)*AX16, AW19*(1+'Summary Biennial'!$C$4/2)))</f>
        <v>193.19945634173123</v>
      </c>
      <c r="AY19" s="60">
        <f ca="1">IF('Summary Biennial'!$C$12="Direct",IF(AY30&gt;(1+'Summary Biennial'!$C$5)*AY16, (1+'Summary Biennial'!$C$5)*AY16, AY30),IF(AX19*(1+'Summary Biennial'!$C$4/2)&gt;(1+'Summary Biennial'!$C$5)*AY16, (1+'Summary Biennial'!$C$5)*AY16, AX19*(1+'Summary Biennial'!$C$4/2)))</f>
        <v>193.13955119759066</v>
      </c>
      <c r="AZ19" s="60">
        <f ca="1">IF('Summary Biennial'!$C$12="Direct",IF(AZ30&gt;(1+'Summary Biennial'!$C$5)*AZ16, (1+'Summary Biennial'!$C$5)*AZ16, AZ30),IF(AY19*(1+'Summary Biennial'!$C$4/2)&gt;(1+'Summary Biennial'!$C$5)*AZ16, (1+'Summary Biennial'!$C$5)*AZ16, AY19*(1+'Summary Biennial'!$C$4/2)))</f>
        <v>193.01911928991444</v>
      </c>
      <c r="BA19" s="60">
        <f ca="1">IF('Summary Biennial'!$C$12="Direct",IF(BA30&gt;(1+'Summary Biennial'!$C$5)*BA16, (1+'Summary Biennial'!$C$5)*BA16, BA30),IF(AZ19*(1+'Summary Biennial'!$C$4/2)&gt;(1+'Summary Biennial'!$C$5)*BA16, (1+'Summary Biennial'!$C$5)*BA16, AZ19*(1+'Summary Biennial'!$C$4/2)))</f>
        <v>192.95927006268636</v>
      </c>
      <c r="BB19" s="60">
        <f ca="1">IF('Summary Biennial'!$C$12="Direct",IF(BB30&gt;(1+'Summary Biennial'!$C$5)*BB16, (1+'Summary Biennial'!$C$5)*BB16, BB30),IF(BA19*(1+'Summary Biennial'!$C$4/2)&gt;(1+'Summary Biennial'!$C$5)*BB16, (1+'Summary Biennial'!$C$5)*BB16, BA19*(1+'Summary Biennial'!$C$4/2)))</f>
        <v>192.83895056906965</v>
      </c>
      <c r="BC19" s="60">
        <f ca="1">IF('Summary Biennial'!$C$12="Direct",IF(BC30&gt;(1+'Summary Biennial'!$C$5)*BC16, (1+'Summary Biennial'!$C$5)*BC16, BC30),IF(BB19*(1+'Summary Biennial'!$C$4/2)&gt;(1+'Summary Biennial'!$C$5)*BC16, (1+'Summary Biennial'!$C$5)*BC16, BB19*(1+'Summary Biennial'!$C$4/2)))</f>
        <v>192.77915720655972</v>
      </c>
      <c r="BD19" s="60">
        <f ca="1">IF('Summary Biennial'!$C$12="Direct",IF(BD30&gt;(1+'Summary Biennial'!$C$5)*BD16, (1+'Summary Biennial'!$C$5)*BD16, BD30),IF(BC19*(1+'Summary Biennial'!$C$4/2)&gt;(1+'Summary Biennial'!$C$5)*BD16, (1+'Summary Biennial'!$C$5)*BD16, BC19*(1+'Summary Biennial'!$C$4/2)))</f>
        <v>192.65895002207242</v>
      </c>
      <c r="BE19" s="60">
        <f ca="1">IF('Summary Biennial'!$C$12="Direct",IF(BE30&gt;(1+'Summary Biennial'!$C$5)*BE16, (1+'Summary Biennial'!$C$5)*BE16, BE30),IF(BD19*(1+'Summary Biennial'!$C$4/2)&gt;(1+'Summary Biennial'!$C$5)*BE16, (1+'Summary Biennial'!$C$5)*BE16, BD19*(1+'Summary Biennial'!$C$4/2)))</f>
        <v>192.59921247213529</v>
      </c>
      <c r="BF19" s="60">
        <f ca="1">IF('Summary Biennial'!$C$12="Direct",IF(BF30&gt;(1+'Summary Biennial'!$C$5)*BF16, (1+'Summary Biennial'!$C$5)*BF16, BF30),IF(BE19*(1+'Summary Biennial'!$C$4/2)&gt;(1+'Summary Biennial'!$C$5)*BF16, (1+'Summary Biennial'!$C$5)*BF16, BE19*(1+'Summary Biennial'!$C$4/2)))</f>
        <v>192.47911749194546</v>
      </c>
      <c r="BG19" s="60">
        <f ca="1">IF('Summary Biennial'!$C$12="Direct",IF(BG30&gt;(1+'Summary Biennial'!$C$5)*BG16, (1+'Summary Biennial'!$C$5)*BG16, BG30),IF(BF19*(1+'Summary Biennial'!$C$4/2)&gt;(1+'Summary Biennial'!$C$5)*BG16, (1+'Summary Biennial'!$C$5)*BG16, BF19*(1+'Summary Biennial'!$C$4/2)))</f>
        <v>192.41943570248424</v>
      </c>
      <c r="BH19" s="60">
        <f ca="1">IF('Summary Biennial'!$C$12="Direct",IF(BH30&gt;(1+'Summary Biennial'!$C$5)*BH16, (1+'Summary Biennial'!$C$5)*BH16, BH30),IF(BG19*(1+'Summary Biennial'!$C$4/2)&gt;(1+'Summary Biennial'!$C$5)*BH16, (1+'Summary Biennial'!$C$5)*BH16, BG19*(1+'Summary Biennial'!$C$4/2)))</f>
        <v>192.29945282185756</v>
      </c>
      <c r="BI19" s="60">
        <f ca="1">IF('Summary Biennial'!$C$12="Direct",IF(BI30&gt;(1+'Summary Biennial'!$C$5)*BI16, (1+'Summary Biennial'!$C$5)*BI16, BI30),IF(BH19*(1+'Summary Biennial'!$C$4/2)&gt;(1+'Summary Biennial'!$C$5)*BI16, (1+'Summary Biennial'!$C$5)*BI16, BH19*(1+'Summary Biennial'!$C$4/2)))</f>
        <v>192.23982674082413</v>
      </c>
      <c r="BJ19" s="60">
        <f ca="1">IF('Summary Biennial'!$C$12="Direct",IF(BJ30&gt;(1+'Summary Biennial'!$C$5)*BJ16, (1+'Summary Biennial'!$C$5)*BJ16, BJ30),IF(BI19*(1+'Summary Biennial'!$C$4/2)&gt;(1+'Summary Biennial'!$C$5)*BJ16, (1+'Summary Biennial'!$C$5)*BJ16, BI19*(1+'Summary Biennial'!$C$4/2)))</f>
        <v>192.1199558551242</v>
      </c>
      <c r="BK19" s="60">
        <f ca="1">IF('Summary Biennial'!$C$12="Direct",IF(BK30&gt;(1+'Summary Biennial'!$C$5)*BK16, (1+'Summary Biennial'!$C$5)*BK16, BK30),IF(BJ19*(1+'Summary Biennial'!$C$4/2)&gt;(1+'Summary Biennial'!$C$5)*BK16, (1+'Summary Biennial'!$C$5)*BK16, BJ19*(1+'Summary Biennial'!$C$4/2)))</f>
        <v>192.06038543051895</v>
      </c>
      <c r="BL19" s="60">
        <f ca="1">IF('Summary Biennial'!$C$12="Direct",IF(BL30&gt;(1+'Summary Biennial'!$C$5)*BL16, (1+'Summary Biennial'!$C$5)*BL16, BL30),IF(BK19*(1+'Summary Biennial'!$C$4/2)&gt;(1+'Summary Biennial'!$C$5)*BL16, (1+'Summary Biennial'!$C$5)*BL16, BK19*(1+'Summary Biennial'!$C$4/2)))</f>
        <v>191.94062643520698</v>
      </c>
      <c r="BM19" s="60">
        <f ca="1">IF('Summary Biennial'!$C$12="Direct",IF(BM30&gt;(1+'Summary Biennial'!$C$5)*BM16, (1+'Summary Biennial'!$C$5)*BM16, BM30),IF(BL19*(1+'Summary Biennial'!$C$4/2)&gt;(1+'Summary Biennial'!$C$5)*BM16, (1+'Summary Biennial'!$C$5)*BM16, BL19*(1+'Summary Biennial'!$C$4/2)))</f>
        <v>191.88111161507888</v>
      </c>
      <c r="BN19" s="60">
        <f ca="1">IF('Summary Biennial'!$C$12="Direct",IF(BN30&gt;(1+'Summary Biennial'!$C$5)*BN16, (1+'Summary Biennial'!$C$5)*BN16, BN30),IF(BM19*(1+'Summary Biennial'!$C$4/2)&gt;(1+'Summary Biennial'!$C$5)*BN16, (1+'Summary Biennial'!$C$5)*BN16, BM19*(1+'Summary Biennial'!$C$4/2)))</f>
        <v>191.7614644057137</v>
      </c>
      <c r="BO19" s="60">
        <f ca="1">IF('Summary Biennial'!$C$12="Direct",IF(BO30&gt;(1+'Summary Biennial'!$C$5)*BO16, (1+'Summary Biennial'!$C$5)*BO16, BO30),IF(BN19*(1+'Summary Biennial'!$C$4/2)&gt;(1+'Summary Biennial'!$C$5)*BO16, (1+'Summary Biennial'!$C$5)*BO16, BN19*(1+'Summary Biennial'!$C$4/2)))</f>
        <v>191.70200513816008</v>
      </c>
      <c r="BP19" s="60">
        <f ca="1">IF('Summary Biennial'!$C$12="Direct",IF(BP30&gt;(1+'Summary Biennial'!$C$5)*BP16, (1+'Summary Biennial'!$C$5)*BP16, BP30),IF(BO19*(1+'Summary Biennial'!$C$4/2)&gt;(1+'Summary Biennial'!$C$5)*BP16, (1+'Summary Biennial'!$C$5)*BP16, BO19*(1+'Summary Biennial'!$C$4/2)))</f>
        <v>191.58246961039799</v>
      </c>
      <c r="BQ19" s="60">
        <f ca="1">IF('Summary Biennial'!$C$12="Direct",IF(BQ30&gt;(1+'Summary Biennial'!$C$5)*BQ16, (1+'Summary Biennial'!$C$5)*BQ16, BQ30),IF(BP19*(1+'Summary Biennial'!$C$4/2)&gt;(1+'Summary Biennial'!$C$5)*BQ16, (1+'Summary Biennial'!$C$5)*BQ16, BP19*(1+'Summary Biennial'!$C$4/2)))</f>
        <v>191.52306584356484</v>
      </c>
      <c r="BR19" s="60">
        <f ca="1">IF('Summary Biennial'!$C$12="Direct",IF(BR30&gt;(1+'Summary Biennial'!$C$5)*BR16, (1+'Summary Biennial'!$C$5)*BR16, BR30),IF(BQ19*(1+'Summary Biennial'!$C$4/2)&gt;(1+'Summary Biennial'!$C$5)*BR16, (1+'Summary Biennial'!$C$5)*BR16, BQ19*(1+'Summary Biennial'!$C$4/2)))</f>
        <v>191.40364189315946</v>
      </c>
      <c r="BS19" s="60">
        <f ca="1">IF('Summary Biennial'!$C$12="Direct",IF(BS30&gt;(1+'Summary Biennial'!$C$5)*BS16, (1+'Summary Biennial'!$C$5)*BS16, BS30),IF(BR19*(1+'Summary Biennial'!$C$4/2)&gt;(1+'Summary Biennial'!$C$5)*BS16, (1+'Summary Biennial'!$C$5)*BS16, BR19*(1+'Summary Biennial'!$C$4/2)))</f>
        <v>191.34429357524104</v>
      </c>
      <c r="BT19" s="60">
        <f ca="1">IF('Summary Biennial'!$C$12="Direct",IF(BT30&gt;(1+'Summary Biennial'!$C$5)*BT16, (1+'Summary Biennial'!$C$5)*BT16, BT30),IF(BS19*(1+'Summary Biennial'!$C$4/2)&gt;(1+'Summary Biennial'!$C$5)*BT16, (1+'Summary Biennial'!$C$5)*BT16, BS19*(1+'Summary Biennial'!$C$4/2)))</f>
        <v>63.521943718996276</v>
      </c>
    </row>
    <row r="20" spans="2:72">
      <c r="B20" t="s">
        <v>60</v>
      </c>
      <c r="C20">
        <f>C19*0.13/1.05</f>
        <v>16.819523809523808</v>
      </c>
      <c r="D20" s="49">
        <f ca="1">D19*0.13/1.05</f>
        <v>15.007933571428572</v>
      </c>
      <c r="E20" s="49">
        <f t="shared" ref="E20:N20" ca="1" si="7">E19*0.13/1.05</f>
        <v>15.007933571428572</v>
      </c>
      <c r="F20" s="49">
        <f t="shared" ca="1" si="7"/>
        <v>15.458171578571427</v>
      </c>
      <c r="G20" s="49">
        <f t="shared" ca="1" si="7"/>
        <v>15.458171578571427</v>
      </c>
      <c r="H20" s="49">
        <f t="shared" ca="1" si="7"/>
        <v>15.92191672592857</v>
      </c>
      <c r="I20" s="49">
        <f t="shared" ca="1" si="7"/>
        <v>15.92191672592857</v>
      </c>
      <c r="J20" s="49">
        <f t="shared" ca="1" si="7"/>
        <v>16.399574227706431</v>
      </c>
      <c r="K20" s="49">
        <f t="shared" ca="1" si="7"/>
        <v>16.399574227706431</v>
      </c>
      <c r="L20" s="49">
        <f t="shared" ca="1" si="7"/>
        <v>16.399574227706431</v>
      </c>
      <c r="M20" s="49">
        <f ca="1">M19*0.13/1.05</f>
        <v>17.105739877626391</v>
      </c>
      <c r="N20" s="49">
        <f t="shared" ca="1" si="7"/>
        <v>17.587057045061471</v>
      </c>
      <c r="O20" s="49">
        <f t="shared" ref="O20:BT20" ca="1" si="8">O19*0.13/1.05</f>
        <v>17.826249972238784</v>
      </c>
      <c r="P20" s="49">
        <f t="shared" ca="1" si="8"/>
        <v>18.376917896061133</v>
      </c>
      <c r="Q20" s="49">
        <f t="shared" ca="1" si="8"/>
        <v>18.650575021784768</v>
      </c>
      <c r="R20" s="49">
        <f t="shared" ca="1" si="8"/>
        <v>19.21614687493901</v>
      </c>
      <c r="S20" s="49">
        <f t="shared" ca="1" si="8"/>
        <v>19.497210581446645</v>
      </c>
      <c r="T20" s="49">
        <f t="shared" ca="1" si="8"/>
        <v>20.126530863344474</v>
      </c>
      <c r="U20" s="49">
        <f t="shared" ca="1" si="8"/>
        <v>20.439274664196947</v>
      </c>
      <c r="V20" s="49">
        <f t="shared" ca="1" si="8"/>
        <v>21.145440568207775</v>
      </c>
      <c r="W20" s="49">
        <f t="shared" ca="1" si="8"/>
        <v>21.496373177890653</v>
      </c>
      <c r="X20" s="49">
        <f t="shared" ca="1" si="8"/>
        <v>21.876428829471489</v>
      </c>
      <c r="Y20" s="49">
        <f t="shared" ca="1" si="8"/>
        <v>22.065299349665768</v>
      </c>
      <c r="Z20" s="49">
        <f t="shared" ca="1" si="8"/>
        <v>22.4355009058661</v>
      </c>
      <c r="AA20" s="49">
        <f t="shared" ca="1" si="8"/>
        <v>22.619474385027527</v>
      </c>
      <c r="AB20" s="49">
        <f t="shared" ca="1" si="8"/>
        <v>23.024611373627227</v>
      </c>
      <c r="AC20" s="49">
        <f t="shared" ca="1" si="8"/>
        <v>23.225946187274889</v>
      </c>
      <c r="AD20" s="49">
        <f t="shared" ca="1" si="8"/>
        <v>23.830680658211204</v>
      </c>
      <c r="AE20" s="49">
        <f t="shared" ca="1" si="8"/>
        <v>24.131206419715003</v>
      </c>
      <c r="AF20" s="49">
        <f t="shared" ca="1" si="8"/>
        <v>23.995205350497251</v>
      </c>
      <c r="AG20" s="49">
        <f t="shared" ca="1" si="8"/>
        <v>23.927618952075623</v>
      </c>
      <c r="AH20" s="49">
        <f t="shared" ca="1" si="8"/>
        <v>24.293238061540013</v>
      </c>
      <c r="AI20" s="49">
        <f t="shared" ca="1" si="8"/>
        <v>24.474934271319494</v>
      </c>
      <c r="AJ20" s="49">
        <f t="shared" ca="1" si="8"/>
        <v>24.569124184005734</v>
      </c>
      <c r="AK20" s="49">
        <f t="shared" ca="1" si="8"/>
        <v>24.584228003356458</v>
      </c>
      <c r="AL20" s="49">
        <f t="shared" ca="1" si="8"/>
        <v>24.350243086863919</v>
      </c>
      <c r="AM20" s="49">
        <f t="shared" ca="1" si="8"/>
        <v>24.233963134936506</v>
      </c>
      <c r="AN20" s="49">
        <f t="shared" ca="1" si="8"/>
        <v>24.09399133972445</v>
      </c>
      <c r="AO20" s="49">
        <f t="shared" ca="1" si="8"/>
        <v>24.024431669543873</v>
      </c>
      <c r="AP20" s="49">
        <f t="shared" ca="1" si="8"/>
        <v>24.009451267451919</v>
      </c>
      <c r="AQ20" s="49">
        <f t="shared" ca="1" si="8"/>
        <v>24.002006683154704</v>
      </c>
      <c r="AR20" s="49">
        <f t="shared" ca="1" si="8"/>
        <v>23.987040264132883</v>
      </c>
      <c r="AS20" s="49">
        <f t="shared" ca="1" si="8"/>
        <v>23.979602628790957</v>
      </c>
      <c r="AT20" s="49">
        <f t="shared" ca="1" si="8"/>
        <v>23.964650179787135</v>
      </c>
      <c r="AU20" s="49">
        <f t="shared" ca="1" si="8"/>
        <v>23.957219486914177</v>
      </c>
      <c r="AV20" s="49">
        <f t="shared" ca="1" si="8"/>
        <v>23.942280994888396</v>
      </c>
      <c r="AW20" s="49">
        <f t="shared" ca="1" si="8"/>
        <v>23.934857238004138</v>
      </c>
      <c r="AX20" s="49">
        <f t="shared" ca="1" si="8"/>
        <v>23.919932689928629</v>
      </c>
      <c r="AY20" s="49">
        <f t="shared" ca="1" si="8"/>
        <v>23.912515862558845</v>
      </c>
      <c r="AZ20" s="49">
        <f t="shared" ca="1" si="8"/>
        <v>23.897605245417978</v>
      </c>
      <c r="BA20" s="49">
        <f t="shared" ca="1" si="8"/>
        <v>23.8901953410945</v>
      </c>
      <c r="BB20" s="49">
        <f t="shared" ca="1" si="8"/>
        <v>23.875298641884811</v>
      </c>
      <c r="BC20" s="49">
        <f t="shared" ca="1" si="8"/>
        <v>23.867895654145489</v>
      </c>
      <c r="BD20" s="49">
        <f t="shared" ca="1" si="8"/>
        <v>23.853012859875633</v>
      </c>
      <c r="BE20" s="49">
        <f t="shared" ca="1" si="8"/>
        <v>23.845616782264369</v>
      </c>
      <c r="BF20" s="49">
        <f t="shared" ca="1" si="8"/>
        <v>23.830747879955151</v>
      </c>
      <c r="BG20" s="49">
        <f t="shared" ca="1" si="8"/>
        <v>23.823358706021857</v>
      </c>
      <c r="BH20" s="49">
        <f t="shared" ca="1" si="8"/>
        <v>23.808503682706171</v>
      </c>
      <c r="BI20" s="49">
        <f t="shared" ca="1" si="8"/>
        <v>23.801121406006796</v>
      </c>
      <c r="BJ20" s="49">
        <f t="shared" ca="1" si="8"/>
        <v>23.786280248729664</v>
      </c>
      <c r="BK20" s="49">
        <f t="shared" ca="1" si="8"/>
        <v>23.778904862826156</v>
      </c>
      <c r="BL20" s="49">
        <f t="shared" ca="1" si="8"/>
        <v>23.764077558644672</v>
      </c>
      <c r="BM20" s="49">
        <f t="shared" ca="1" si="8"/>
        <v>23.756709057105006</v>
      </c>
      <c r="BN20" s="49">
        <f t="shared" ca="1" si="8"/>
        <v>23.741895593088362</v>
      </c>
      <c r="BO20" s="49">
        <f t="shared" ca="1" si="8"/>
        <v>23.734533969486488</v>
      </c>
      <c r="BP20" s="49">
        <f t="shared" ca="1" si="8"/>
        <v>23.719734332715941</v>
      </c>
      <c r="BQ20" s="49">
        <f t="shared" ca="1" si="8"/>
        <v>23.712379580631836</v>
      </c>
      <c r="BR20" s="49">
        <f t="shared" ca="1" si="8"/>
        <v>23.697593758200693</v>
      </c>
      <c r="BS20" s="49">
        <f t="shared" ca="1" si="8"/>
        <v>23.69024587122032</v>
      </c>
      <c r="BT20" s="49">
        <f t="shared" ca="1" si="8"/>
        <v>7.8646216033043004</v>
      </c>
    </row>
    <row r="21" spans="2:72">
      <c r="B21" t="s">
        <v>61</v>
      </c>
      <c r="C21" s="33">
        <f>-C19*0.08/1.05</f>
        <v>-10.35047619047619</v>
      </c>
      <c r="D21" s="33">
        <f ca="1">-D19*0.08/1.05</f>
        <v>-9.235651428571428</v>
      </c>
      <c r="E21" s="33">
        <f t="shared" ref="E21:N21" ca="1" si="9">-E19*0.08/1.05</f>
        <v>-9.235651428571428</v>
      </c>
      <c r="F21" s="33">
        <f t="shared" ca="1" si="9"/>
        <v>-9.5127209714285712</v>
      </c>
      <c r="G21" s="33">
        <f t="shared" ca="1" si="9"/>
        <v>-9.5127209714285712</v>
      </c>
      <c r="H21" s="33">
        <f t="shared" ca="1" si="9"/>
        <v>-9.7981026005714291</v>
      </c>
      <c r="I21" s="33">
        <f t="shared" ca="1" si="9"/>
        <v>-9.7981026005714291</v>
      </c>
      <c r="J21" s="33">
        <f t="shared" ca="1" si="9"/>
        <v>-10.092045678588571</v>
      </c>
      <c r="K21" s="33">
        <f t="shared" ca="1" si="9"/>
        <v>-10.092045678588571</v>
      </c>
      <c r="L21" s="33">
        <f t="shared" ca="1" si="9"/>
        <v>-10.092045678588571</v>
      </c>
      <c r="M21" s="33">
        <f t="shared" ca="1" si="9"/>
        <v>-10.526609155462394</v>
      </c>
      <c r="N21" s="33">
        <f t="shared" ca="1" si="9"/>
        <v>-10.822804335422443</v>
      </c>
      <c r="O21" s="33">
        <f t="shared" ref="O21:BT21" ca="1" si="10">-O19*0.08/1.05</f>
        <v>-10.969999982916173</v>
      </c>
      <c r="P21" s="33">
        <f t="shared" ca="1" si="10"/>
        <v>-11.308872551422239</v>
      </c>
      <c r="Q21" s="33">
        <f t="shared" ca="1" si="10"/>
        <v>-11.477276936482932</v>
      </c>
      <c r="R21" s="33">
        <f t="shared" ca="1" si="10"/>
        <v>-11.825321153808622</v>
      </c>
      <c r="S21" s="33">
        <f t="shared" ca="1" si="10"/>
        <v>-11.998283434736399</v>
      </c>
      <c r="T21" s="33">
        <f t="shared" ca="1" si="10"/>
        <v>-12.385557454365827</v>
      </c>
      <c r="U21" s="33">
        <f t="shared" ca="1" si="10"/>
        <v>-12.578015177967352</v>
      </c>
      <c r="V21" s="33">
        <f t="shared" ca="1" si="10"/>
        <v>-13.012578811204783</v>
      </c>
      <c r="W21" s="33">
        <f t="shared" ca="1" si="10"/>
        <v>-13.228537340240402</v>
      </c>
      <c r="X21" s="33">
        <f t="shared" ca="1" si="10"/>
        <v>-13.462417741213224</v>
      </c>
      <c r="Y21" s="33">
        <f t="shared" ca="1" si="10"/>
        <v>-13.578645753640474</v>
      </c>
      <c r="Z21" s="33">
        <f t="shared" ca="1" si="10"/>
        <v>-13.806462095917601</v>
      </c>
      <c r="AA21" s="33">
        <f t="shared" ca="1" si="10"/>
        <v>-13.919676544632322</v>
      </c>
      <c r="AB21" s="33">
        <f t="shared" ca="1" si="10"/>
        <v>-14.168991614539832</v>
      </c>
      <c r="AC21" s="33">
        <f t="shared" ca="1" si="10"/>
        <v>-14.292889961399933</v>
      </c>
      <c r="AD21" s="33">
        <f t="shared" ca="1" si="10"/>
        <v>-14.665034251206894</v>
      </c>
      <c r="AE21" s="33">
        <f t="shared" ca="1" si="10"/>
        <v>-14.84997318136308</v>
      </c>
      <c r="AF21" s="33">
        <f t="shared" ca="1" si="10"/>
        <v>-14.766280215690616</v>
      </c>
      <c r="AG21" s="33">
        <f t="shared" ca="1" si="10"/>
        <v>-14.724688585892689</v>
      </c>
      <c r="AH21" s="33">
        <f t="shared" ca="1" si="10"/>
        <v>-14.9496849609477</v>
      </c>
      <c r="AI21" s="33">
        <f t="shared" ca="1" si="10"/>
        <v>-15.061498013119689</v>
      </c>
      <c r="AJ21" s="33">
        <f t="shared" ca="1" si="10"/>
        <v>-15.11946103631122</v>
      </c>
      <c r="AK21" s="33">
        <f t="shared" ca="1" si="10"/>
        <v>-15.128755694373204</v>
      </c>
      <c r="AL21" s="33">
        <f t="shared" ca="1" si="10"/>
        <v>-14.984764976531642</v>
      </c>
      <c r="AM21" s="33">
        <f t="shared" ca="1" si="10"/>
        <v>-14.91320808303785</v>
      </c>
      <c r="AN21" s="33">
        <f t="shared" ca="1" si="10"/>
        <v>-14.827071593676585</v>
      </c>
      <c r="AO21" s="33">
        <f t="shared" ca="1" si="10"/>
        <v>-14.78426564279623</v>
      </c>
      <c r="AP21" s="33">
        <f t="shared" ca="1" si="10"/>
        <v>-14.775046933816565</v>
      </c>
      <c r="AQ21" s="33">
        <f t="shared" ca="1" si="10"/>
        <v>-14.770465651172126</v>
      </c>
      <c r="AR21" s="33">
        <f t="shared" ca="1" si="10"/>
        <v>-14.761255547158697</v>
      </c>
      <c r="AS21" s="33">
        <f t="shared" ca="1" si="10"/>
        <v>-14.756678540794436</v>
      </c>
      <c r="AT21" s="33">
        <f t="shared" ca="1" si="10"/>
        <v>-14.74747703371516</v>
      </c>
      <c r="AU21" s="33">
        <f t="shared" ca="1" si="10"/>
        <v>-14.742904299639491</v>
      </c>
      <c r="AV21" s="33">
        <f t="shared" ca="1" si="10"/>
        <v>-14.733711381469783</v>
      </c>
      <c r="AW21" s="33">
        <f t="shared" ca="1" si="10"/>
        <v>-14.729142915694853</v>
      </c>
      <c r="AX21" s="33">
        <f t="shared" ca="1" si="10"/>
        <v>-14.719958578417618</v>
      </c>
      <c r="AY21" s="33">
        <f t="shared" ca="1" si="10"/>
        <v>-14.715394376959289</v>
      </c>
      <c r="AZ21" s="33">
        <f t="shared" ca="1" si="10"/>
        <v>-14.706218612564909</v>
      </c>
      <c r="BA21" s="33">
        <f t="shared" ca="1" si="10"/>
        <v>-14.70165867144277</v>
      </c>
      <c r="BB21" s="33">
        <f t="shared" ca="1" si="10"/>
        <v>-14.692491471929117</v>
      </c>
      <c r="BC21" s="33">
        <f t="shared" ca="1" si="10"/>
        <v>-14.687935787166454</v>
      </c>
      <c r="BD21" s="33">
        <f t="shared" ca="1" si="10"/>
        <v>-14.67877714453885</v>
      </c>
      <c r="BE21" s="33">
        <f t="shared" ca="1" si="10"/>
        <v>-14.674225712162688</v>
      </c>
      <c r="BF21" s="33">
        <f t="shared" ca="1" si="10"/>
        <v>-14.665075618433939</v>
      </c>
      <c r="BG21" s="33">
        <f t="shared" ca="1" si="10"/>
        <v>-14.660528434474989</v>
      </c>
      <c r="BH21" s="33">
        <f t="shared" ca="1" si="10"/>
        <v>-14.651386881665337</v>
      </c>
      <c r="BI21" s="33">
        <f t="shared" ca="1" si="10"/>
        <v>-14.646843942158029</v>
      </c>
      <c r="BJ21" s="33">
        <f t="shared" ca="1" si="10"/>
        <v>-14.637710922295177</v>
      </c>
      <c r="BK21" s="33">
        <f t="shared" ca="1" si="10"/>
        <v>-14.633172223277635</v>
      </c>
      <c r="BL21" s="33">
        <f t="shared" ca="1" si="10"/>
        <v>-14.624047728396722</v>
      </c>
      <c r="BM21" s="33">
        <f t="shared" ca="1" si="10"/>
        <v>-14.619513265910772</v>
      </c>
      <c r="BN21" s="33">
        <f t="shared" ca="1" si="10"/>
        <v>-14.610397288054376</v>
      </c>
      <c r="BO21" s="33">
        <f t="shared" ca="1" si="10"/>
        <v>-14.605867058145529</v>
      </c>
      <c r="BP21" s="33">
        <f t="shared" ca="1" si="10"/>
        <v>-14.596759589363657</v>
      </c>
      <c r="BQ21" s="33">
        <f t="shared" ca="1" si="10"/>
        <v>-14.592233588081131</v>
      </c>
      <c r="BR21" s="33">
        <f t="shared" ca="1" si="10"/>
        <v>-14.583134620431196</v>
      </c>
      <c r="BS21" s="33">
        <f t="shared" ca="1" si="10"/>
        <v>-14.578612843827889</v>
      </c>
      <c r="BT21" s="33">
        <f t="shared" ca="1" si="10"/>
        <v>-4.8397671404949545</v>
      </c>
    </row>
    <row r="22" spans="2:72">
      <c r="B22" t="s">
        <v>62</v>
      </c>
      <c r="C22" s="33">
        <f>C19-C20-C21</f>
        <v>129.38095238095238</v>
      </c>
      <c r="D22" s="33">
        <f ca="1">D19-D20-D21</f>
        <v>115.44564285714286</v>
      </c>
      <c r="E22" s="33">
        <f t="shared" ref="E22:N22" ca="1" si="11">E19-E20-E21</f>
        <v>115.44564285714286</v>
      </c>
      <c r="F22" s="33">
        <f t="shared" ca="1" si="11"/>
        <v>118.90901214285714</v>
      </c>
      <c r="G22" s="33">
        <f t="shared" ca="1" si="11"/>
        <v>118.90901214285714</v>
      </c>
      <c r="H22" s="33">
        <f t="shared" ca="1" si="11"/>
        <v>122.47628250714286</v>
      </c>
      <c r="I22" s="33">
        <f t="shared" ca="1" si="11"/>
        <v>122.47628250714286</v>
      </c>
      <c r="J22" s="33">
        <f t="shared" ca="1" si="11"/>
        <v>126.15057098235714</v>
      </c>
      <c r="K22" s="33">
        <f t="shared" ca="1" si="11"/>
        <v>126.15057098235714</v>
      </c>
      <c r="L22" s="33">
        <f t="shared" ca="1" si="11"/>
        <v>126.15057098235714</v>
      </c>
      <c r="M22" s="33">
        <f ca="1">M19-M20-M21</f>
        <v>131.58261444327994</v>
      </c>
      <c r="N22" s="33">
        <f t="shared" ca="1" si="11"/>
        <v>135.28505419278054</v>
      </c>
      <c r="O22" s="33">
        <f t="shared" ref="O22:BT22" ca="1" si="12">O19-O20-O21</f>
        <v>137.12499978645218</v>
      </c>
      <c r="P22" s="33">
        <f t="shared" ca="1" si="12"/>
        <v>141.36090689277796</v>
      </c>
      <c r="Q22" s="33">
        <f t="shared" ca="1" si="12"/>
        <v>143.46596170603667</v>
      </c>
      <c r="R22" s="33">
        <f t="shared" ca="1" si="12"/>
        <v>147.81651442260778</v>
      </c>
      <c r="S22" s="33">
        <f t="shared" ca="1" si="12"/>
        <v>149.978542934205</v>
      </c>
      <c r="T22" s="33">
        <f t="shared" ca="1" si="12"/>
        <v>154.81946817957285</v>
      </c>
      <c r="U22" s="33">
        <f t="shared" ca="1" si="12"/>
        <v>157.2251897245919</v>
      </c>
      <c r="V22" s="33">
        <f t="shared" ca="1" si="12"/>
        <v>162.65723514005981</v>
      </c>
      <c r="W22" s="33">
        <f t="shared" ca="1" si="12"/>
        <v>165.356716753005</v>
      </c>
      <c r="X22" s="33">
        <f t="shared" ca="1" si="12"/>
        <v>168.28022176516532</v>
      </c>
      <c r="Y22" s="33">
        <f t="shared" ca="1" si="12"/>
        <v>169.73307192050592</v>
      </c>
      <c r="Z22" s="33">
        <f t="shared" ca="1" si="12"/>
        <v>172.58077619897</v>
      </c>
      <c r="AA22" s="33">
        <f t="shared" ca="1" si="12"/>
        <v>173.99595680790404</v>
      </c>
      <c r="AB22" s="33">
        <f t="shared" ca="1" si="12"/>
        <v>177.1123951817479</v>
      </c>
      <c r="AC22" s="33">
        <f t="shared" ca="1" si="12"/>
        <v>178.66112451749916</v>
      </c>
      <c r="AD22" s="33">
        <f t="shared" ca="1" si="12"/>
        <v>183.31292814008617</v>
      </c>
      <c r="AE22" s="33">
        <f t="shared" ca="1" si="12"/>
        <v>185.6246647670385</v>
      </c>
      <c r="AF22" s="33">
        <f t="shared" ca="1" si="12"/>
        <v>184.57850269613269</v>
      </c>
      <c r="AG22" s="33">
        <f t="shared" ca="1" si="12"/>
        <v>184.05860732365863</v>
      </c>
      <c r="AH22" s="33">
        <f t="shared" ca="1" si="12"/>
        <v>186.87106201184625</v>
      </c>
      <c r="AI22" s="33">
        <f t="shared" ca="1" si="12"/>
        <v>188.26872516399612</v>
      </c>
      <c r="AJ22" s="33">
        <f t="shared" ca="1" si="12"/>
        <v>188.99326295389025</v>
      </c>
      <c r="AK22" s="33">
        <f t="shared" ca="1" si="12"/>
        <v>189.10944617966507</v>
      </c>
      <c r="AL22" s="33">
        <f t="shared" ca="1" si="12"/>
        <v>187.30956220664552</v>
      </c>
      <c r="AM22" s="33">
        <f t="shared" ca="1" si="12"/>
        <v>186.41510103797313</v>
      </c>
      <c r="AN22" s="33">
        <f t="shared" ca="1" si="12"/>
        <v>185.33839492095731</v>
      </c>
      <c r="AO22" s="33">
        <f t="shared" ca="1" si="12"/>
        <v>184.80332053495289</v>
      </c>
      <c r="AP22" s="33">
        <f t="shared" ca="1" si="12"/>
        <v>184.68808667270707</v>
      </c>
      <c r="AQ22" s="33">
        <f t="shared" ca="1" si="12"/>
        <v>184.63082063965157</v>
      </c>
      <c r="AR22" s="33">
        <f t="shared" ca="1" si="12"/>
        <v>184.51569433948373</v>
      </c>
      <c r="AS22" s="33">
        <f t="shared" ca="1" si="12"/>
        <v>184.45848175993044</v>
      </c>
      <c r="AT22" s="33">
        <f t="shared" ca="1" si="12"/>
        <v>184.34346292143951</v>
      </c>
      <c r="AU22" s="33">
        <f t="shared" ca="1" si="12"/>
        <v>184.28630374549365</v>
      </c>
      <c r="AV22" s="33">
        <f t="shared" ca="1" si="12"/>
        <v>184.1713922683723</v>
      </c>
      <c r="AW22" s="33">
        <f t="shared" ca="1" si="12"/>
        <v>184.1142864461857</v>
      </c>
      <c r="AX22" s="33">
        <f t="shared" ca="1" si="12"/>
        <v>183.99948223022022</v>
      </c>
      <c r="AY22" s="33">
        <f t="shared" ca="1" si="12"/>
        <v>183.94242971199111</v>
      </c>
      <c r="AZ22" s="33">
        <f t="shared" ca="1" si="12"/>
        <v>183.82773265706135</v>
      </c>
      <c r="BA22" s="33">
        <f t="shared" ca="1" si="12"/>
        <v>183.77073339303462</v>
      </c>
      <c r="BB22" s="33">
        <f t="shared" ca="1" si="12"/>
        <v>183.65614339911397</v>
      </c>
      <c r="BC22" s="33">
        <f t="shared" ca="1" si="12"/>
        <v>183.59919733958068</v>
      </c>
      <c r="BD22" s="33">
        <f t="shared" ca="1" si="12"/>
        <v>183.48471430673564</v>
      </c>
      <c r="BE22" s="33">
        <f t="shared" ca="1" si="12"/>
        <v>183.42782140203363</v>
      </c>
      <c r="BF22" s="33">
        <f t="shared" ca="1" si="12"/>
        <v>183.31344523042426</v>
      </c>
      <c r="BG22" s="33">
        <f t="shared" ca="1" si="12"/>
        <v>183.25660543093738</v>
      </c>
      <c r="BH22" s="33">
        <f t="shared" ca="1" si="12"/>
        <v>183.14233602081671</v>
      </c>
      <c r="BI22" s="33">
        <f t="shared" ca="1" si="12"/>
        <v>183.08554927697537</v>
      </c>
      <c r="BJ22" s="33">
        <f t="shared" ca="1" si="12"/>
        <v>182.97138652868972</v>
      </c>
      <c r="BK22" s="33">
        <f t="shared" ca="1" si="12"/>
        <v>182.91465279097042</v>
      </c>
      <c r="BL22" s="33">
        <f t="shared" ca="1" si="12"/>
        <v>182.80059660495905</v>
      </c>
      <c r="BM22" s="33">
        <f t="shared" ca="1" si="12"/>
        <v>182.74391582388463</v>
      </c>
      <c r="BN22" s="33">
        <f t="shared" ca="1" si="12"/>
        <v>182.6299661006797</v>
      </c>
      <c r="BO22" s="33">
        <f t="shared" ca="1" si="12"/>
        <v>182.57333822681912</v>
      </c>
      <c r="BP22" s="33">
        <f t="shared" ca="1" si="12"/>
        <v>182.45949486704569</v>
      </c>
      <c r="BQ22" s="33">
        <f t="shared" ca="1" si="12"/>
        <v>182.40291985101413</v>
      </c>
      <c r="BR22" s="33">
        <f t="shared" ca="1" si="12"/>
        <v>182.28918275538996</v>
      </c>
      <c r="BS22" s="33">
        <f t="shared" ca="1" si="12"/>
        <v>182.23266054784861</v>
      </c>
      <c r="BT22" s="33">
        <f t="shared" ca="1" si="12"/>
        <v>60.497089256186932</v>
      </c>
    </row>
    <row r="23" spans="2:72">
      <c r="B23" t="s">
        <v>83</v>
      </c>
      <c r="C23">
        <f ca="1">(OFFSET('Res Bill Annual'!$B$23, 0, 'Res Bill Biennial'!C9-2016)*'Res Bill Biennial'!C13 + OFFSET('Res Bill Annual'!$B$23, 0, 'Res Bill Biennial'!C9-2015)*'Res Bill Biennial'!C14)/SUM('Res Bill Biennial'!C13:C14)</f>
        <v>-2.2599999999999998</v>
      </c>
      <c r="D23" s="49">
        <f ca="1">(OFFSET('Res Bill Annual'!$B$23, 0, 'Res Bill Biennial'!D9-2016)*'Res Bill Biennial'!D13 + OFFSET('Res Bill Annual'!$B$23, 0, 'Res Bill Biennial'!D9-2015)*'Res Bill Biennial'!D14)/SUM('Res Bill Biennial'!D13:D14)</f>
        <v>-2.2599999999999998</v>
      </c>
      <c r="E23" s="49">
        <f ca="1">(OFFSET('Res Bill Annual'!$B$23, 0, 'Res Bill Biennial'!E9-2016)*'Res Bill Biennial'!E13 + OFFSET('Res Bill Annual'!$B$23, 0, 'Res Bill Biennial'!E9-2015)*'Res Bill Biennial'!E14)/SUM('Res Bill Biennial'!E13:E14)</f>
        <v>-2.3869243311044266</v>
      </c>
      <c r="F23" s="49">
        <f ca="1">(OFFSET('Res Bill Annual'!$B$23, 0, 'Res Bill Biennial'!F9-2016)*'Res Bill Biennial'!F13 + OFFSET('Res Bill Annual'!$B$23, 0, 'Res Bill Biennial'!F9-2015)*'Res Bill Biennial'!F14)/SUM('Res Bill Biennial'!F13:F14)</f>
        <v>-2.4500000000000002</v>
      </c>
      <c r="G23" s="49">
        <f ca="1">(OFFSET('Res Bill Annual'!$B$23, 0, 'Res Bill Biennial'!G9-2016)*'Res Bill Biennial'!G13 + OFFSET('Res Bill Annual'!$B$23, 0, 'Res Bill Biennial'!G9-2015)*'Res Bill Biennial'!G14)/SUM('Res Bill Biennial'!G13:G14)</f>
        <v>-2.4767209118114581</v>
      </c>
      <c r="H23" s="49">
        <f ca="1">(OFFSET('Res Bill Annual'!$B$23, 0, 'Res Bill Biennial'!H9-2016)*'Res Bill Biennial'!H13 + OFFSET('Res Bill Annual'!$B$23, 0, 'Res Bill Biennial'!H9-2015)*'Res Bill Biennial'!H14)/SUM('Res Bill Biennial'!H13:H14)</f>
        <v>-2.4899999999999998</v>
      </c>
      <c r="I23" s="49">
        <f ca="1">(OFFSET('Res Bill Annual'!$B$23, 0, 'Res Bill Biennial'!I9-2016)*'Res Bill Biennial'!I13 + OFFSET('Res Bill Annual'!$B$23, 0, 'Res Bill Biennial'!I9-2015)*'Res Bill Biennial'!I14)/SUM('Res Bill Biennial'!I13:I14)</f>
        <v>-2.5234011397643226</v>
      </c>
      <c r="J23" s="49">
        <f ca="1">(OFFSET('Res Bill Annual'!$B$23, 0, 'Res Bill Biennial'!J9-2016)*'Res Bill Biennial'!J13 + OFFSET('Res Bill Annual'!$B$23, 0, 'Res Bill Biennial'!J9-2015)*'Res Bill Biennial'!J14)/SUM('Res Bill Biennial'!J13:J14)</f>
        <v>-2.54</v>
      </c>
      <c r="K23" s="49">
        <f ca="1">(OFFSET('Res Bill Annual'!$B$23, 0, 'Res Bill Biennial'!K9-2016)*'Res Bill Biennial'!K13 + OFFSET('Res Bill Annual'!$B$23, 0, 'Res Bill Biennial'!K9-2015)*'Res Bill Biennial'!K14)/SUM('Res Bill Biennial'!K13:K14)</f>
        <v>-2.5667209118114584</v>
      </c>
      <c r="L23" s="49">
        <f ca="1">(OFFSET('Res Bill Annual'!$B$23, 0, 'Res Bill Biennial'!L9-2016)*'Res Bill Biennial'!L13 + OFFSET('Res Bill Annual'!$B$23, 0, 'Res Bill Biennial'!L9-2015)*'Res Bill Biennial'!L14)/SUM('Res Bill Biennial'!L13:L14)</f>
        <v>-2.58</v>
      </c>
      <c r="M23" s="49">
        <f ca="1">(OFFSET('Res Bill Annual'!$B$23, 0, 'Res Bill Biennial'!M9-2016)*'Res Bill Biennial'!M13 + OFFSET('Res Bill Annual'!$B$23, 0, 'Res Bill Biennial'!M9-2015)*'Res Bill Biennial'!M14)/SUM('Res Bill Biennial'!M13:M14)</f>
        <v>-2.58</v>
      </c>
      <c r="N23" s="49">
        <f ca="1">(OFFSET('Res Bill Annual'!$B$23, 0, 'Res Bill Biennial'!N9-2016)*'Res Bill Biennial'!N13 + OFFSET('Res Bill Annual'!$B$23, 0, 'Res Bill Biennial'!N9-2015)*'Res Bill Biennial'!N14)/SUM('Res Bill Biennial'!N13:N14)</f>
        <v>-2.626256570056444</v>
      </c>
      <c r="O23" s="49">
        <f ca="1">(OFFSET('Res Bill Annual'!$B$23, 0, 'Res Bill Biennial'!O9-2016)*'Res Bill Biennial'!O13 + OFFSET('Res Bill Annual'!$B$23, 0, 'Res Bill Biennial'!O9-2015)*'Res Bill Biennial'!O14)/SUM('Res Bill Biennial'!O13:O14)</f>
        <v>-2.6492439994306007</v>
      </c>
      <c r="P23" s="49">
        <f ca="1">(OFFSET('Res Bill Annual'!$B$23, 0, 'Res Bill Biennial'!P9-2016)*'Res Bill Biennial'!P13 + OFFSET('Res Bill Annual'!$B$23, 0, 'Res Bill Biennial'!P9-2015)*'Res Bill Biennial'!P14)/SUM('Res Bill Biennial'!P13:P14)</f>
        <v>-2.6967420384446603</v>
      </c>
      <c r="Q23" s="49">
        <f ca="1">(OFFSET('Res Bill Annual'!$B$23, 0, 'Res Bill Biennial'!Q9-2016)*'Res Bill Biennial'!Q13 + OFFSET('Res Bill Annual'!$B$23, 0, 'Res Bill Biennial'!Q9-2015)*'Res Bill Biennial'!Q14)/SUM('Res Bill Biennial'!Q13:Q14)</f>
        <v>-2.7203464219066062</v>
      </c>
      <c r="R23" s="49">
        <f ca="1">(OFFSET('Res Bill Annual'!$B$23, 0, 'Res Bill Biennial'!R9-2016)*'Res Bill Biennial'!R13 + OFFSET('Res Bill Annual'!$B$23, 0, 'Res Bill Biennial'!R9-2015)*'Res Bill Biennial'!R14)/SUM('Res Bill Biennial'!R13:R14)</f>
        <v>-2.7691192493650241</v>
      </c>
      <c r="S23" s="49">
        <f ca="1">(OFFSET('Res Bill Annual'!$B$23, 0, 'Res Bill Biennial'!S9-2016)*'Res Bill Biennial'!S13 + OFFSET('Res Bill Annual'!$B$23, 0, 'Res Bill Biennial'!S9-2015)*'Res Bill Biennial'!S14)/SUM('Res Bill Biennial'!S13:S14)</f>
        <v>-2.7933571451971244</v>
      </c>
      <c r="T23" s="49">
        <f ca="1">(OFFSET('Res Bill Annual'!$B$23, 0, 'Res Bill Biennial'!T9-2016)*'Res Bill Biennial'!T13 + OFFSET('Res Bill Annual'!$B$23, 0, 'Res Bill Biennial'!T9-2015)*'Res Bill Biennial'!T14)/SUM('Res Bill Biennial'!T13:T14)</f>
        <v>-2.8434389748403328</v>
      </c>
      <c r="U23" s="49">
        <f ca="1">(OFFSET('Res Bill Annual'!$B$23, 0, 'Res Bill Biennial'!U9-2016)*'Res Bill Biennial'!U13 + OFFSET('Res Bill Annual'!$B$23, 0, 'Res Bill Biennial'!U9-2015)*'Res Bill Biennial'!U14)/SUM('Res Bill Biennial'!U13:U14)</f>
        <v>-2.868327385728711</v>
      </c>
      <c r="V23" s="49">
        <f ca="1">(OFFSET('Res Bill Annual'!$B$23, 0, 'Res Bill Biennial'!V9-2016)*'Res Bill Biennial'!V13 + OFFSET('Res Bill Annual'!$B$23, 0, 'Res Bill Biennial'!V9-2015)*'Res Bill Biennial'!V14)/SUM('Res Bill Biennial'!V13:V14)</f>
        <v>-2.9197533495514922</v>
      </c>
      <c r="W23" s="49">
        <f ca="1">(OFFSET('Res Bill Annual'!$B$23, 0, 'Res Bill Biennial'!W9-2016)*'Res Bill Biennial'!W13 + OFFSET('Res Bill Annual'!$B$23, 0, 'Res Bill Biennial'!W9-2015)*'Res Bill Biennial'!W14)/SUM('Res Bill Biennial'!W13:W14)</f>
        <v>-2.945309734513275</v>
      </c>
      <c r="X23" s="49">
        <f ca="1">(OFFSET('Res Bill Annual'!$B$23, 0, 'Res Bill Biennial'!X9-2016)*'Res Bill Biennial'!X13 + OFFSET('Res Bill Annual'!$B$23, 0, 'Res Bill Biennial'!X9-2015)*'Res Bill Biennial'!X14)/SUM('Res Bill Biennial'!X13:X14)</f>
        <v>-2.9981159074095691</v>
      </c>
      <c r="Y23" s="49">
        <f ca="1">(OFFSET('Res Bill Annual'!$B$23, 0, 'Res Bill Biennial'!Y9-2016)*'Res Bill Biennial'!Y13 + OFFSET('Res Bill Annual'!$B$23, 0, 'Res Bill Biennial'!Y9-2015)*'Res Bill Biennial'!Y14)/SUM('Res Bill Biennial'!Y13:Y14)</f>
        <v>-3.0243581940402438</v>
      </c>
      <c r="Z23" s="49">
        <f ca="1">(OFFSET('Res Bill Annual'!$B$23, 0, 'Res Bill Biennial'!Z9-2016)*'Res Bill Biennial'!Z13 + OFFSET('Res Bill Annual'!$B$23, 0, 'Res Bill Biennial'!Z9-2015)*'Res Bill Biennial'!Z14)/SUM('Res Bill Biennial'!Z13:Z14)</f>
        <v>-3.0785816191093915</v>
      </c>
      <c r="AA23" s="49">
        <f ca="1">(OFFSET('Res Bill Annual'!$B$23, 0, 'Res Bill Biennial'!AA9-2016)*'Res Bill Biennial'!AA13 + OFFSET('Res Bill Annual'!$B$23, 0, 'Res Bill Biennial'!AA9-2015)*'Res Bill Biennial'!AA14)/SUM('Res Bill Biennial'!AA13:AA14)</f>
        <v>-3.1055282161588695</v>
      </c>
      <c r="AB23" s="49">
        <f ca="1">(OFFSET('Res Bill Annual'!$B$23, 0, 'Res Bill Biennial'!AB9-2016)*'Res Bill Biennial'!AB13 + OFFSET('Res Bill Annual'!$B$23, 0, 'Res Bill Biennial'!AB9-2015)*'Res Bill Biennial'!AB14)/SUM('Res Bill Biennial'!AB13:AB14)</f>
        <v>-3.161206930691046</v>
      </c>
      <c r="AC23" s="49">
        <f ca="1">(OFFSET('Res Bill Annual'!$B$23, 0, 'Res Bill Biennial'!AC9-2016)*'Res Bill Biennial'!AC13 + OFFSET('Res Bill Annual'!$B$23, 0, 'Res Bill Biennial'!AC9-2015)*'Res Bill Biennial'!AC14)/SUM('Res Bill Biennial'!AC13:AC14)</f>
        <v>-3.1888767409772489</v>
      </c>
      <c r="AD23" s="49">
        <f ca="1">(OFFSET('Res Bill Annual'!$B$23, 0, 'Res Bill Biennial'!AD9-2016)*'Res Bill Biennial'!AD13 + OFFSET('Res Bill Annual'!$B$23, 0, 'Res Bill Biennial'!AD9-2015)*'Res Bill Biennial'!AD14)/SUM('Res Bill Biennial'!AD13:AD14)</f>
        <v>-3.2460498031363101</v>
      </c>
      <c r="AE23" s="49">
        <f ca="1">(OFFSET('Res Bill Annual'!$B$23, 0, 'Res Bill Biennial'!AE9-2016)*'Res Bill Biennial'!AE13 + OFFSET('Res Bill Annual'!$B$23, 0, 'Res Bill Biennial'!AE9-2015)*'Res Bill Biennial'!AE14)/SUM('Res Bill Biennial'!AE13:AE14)</f>
        <v>-3.2744622368053435</v>
      </c>
      <c r="AF23" s="49">
        <f ca="1">(OFFSET('Res Bill Annual'!$B$23, 0, 'Res Bill Biennial'!AF9-2016)*'Res Bill Biennial'!AF13 + OFFSET('Res Bill Annual'!$B$23, 0, 'Res Bill Biennial'!AF9-2015)*'Res Bill Biennial'!AF14)/SUM('Res Bill Biennial'!AF13:AF14)</f>
        <v>-3.3331697530278102</v>
      </c>
      <c r="AG23" s="49">
        <f ca="1">(OFFSET('Res Bill Annual'!$B$23, 0, 'Res Bill Biennial'!AG9-2016)*'Res Bill Biennial'!AG13 + OFFSET('Res Bill Annual'!$B$23, 0, 'Res Bill Biennial'!AG9-2015)*'Res Bill Biennial'!AG14)/SUM('Res Bill Biennial'!AG13:AG14)</f>
        <v>-3.3623447411700225</v>
      </c>
      <c r="AH23" s="49">
        <f ca="1">(OFFSET('Res Bill Annual'!$B$23, 0, 'Res Bill Biennial'!AH9-2016)*'Res Bill Biennial'!AH13 + OFFSET('Res Bill Annual'!$B$23, 0, 'Res Bill Biennial'!AH9-2015)*'Res Bill Biennial'!AH14)/SUM('Res Bill Biennial'!AH13:AH14)</f>
        <v>-3.4226278942994197</v>
      </c>
      <c r="AI23" s="49">
        <f ca="1">(OFFSET('Res Bill Annual'!$B$23, 0, 'Res Bill Biennial'!AI9-2016)*'Res Bill Biennial'!AI13 + OFFSET('Res Bill Annual'!$B$23, 0, 'Res Bill Biennial'!AI9-2015)*'Res Bill Biennial'!AI14)/SUM('Res Bill Biennial'!AI13:AI14)</f>
        <v>-3.4525859029308981</v>
      </c>
      <c r="AJ23" s="49">
        <f ca="1">(OFFSET('Res Bill Annual'!$B$23, 0, 'Res Bill Biennial'!AJ9-2016)*'Res Bill Biennial'!AJ13 + OFFSET('Res Bill Annual'!$B$23, 0, 'Res Bill Biennial'!AJ9-2015)*'Res Bill Biennial'!AJ14)/SUM('Res Bill Biennial'!AJ13:AJ14)</f>
        <v>-3.5144869811071815</v>
      </c>
      <c r="AK23" s="49">
        <f ca="1">(OFFSET('Res Bill Annual'!$B$23, 0, 'Res Bill Biennial'!AK9-2016)*'Res Bill Biennial'!AK13 + OFFSET('Res Bill Annual'!$B$23, 0, 'Res Bill Biennial'!AK9-2015)*'Res Bill Biennial'!AK14)/SUM('Res Bill Biennial'!AK13:AK14)</f>
        <v>-3.5452490255264975</v>
      </c>
      <c r="AL23" s="49">
        <f ca="1">(OFFSET('Res Bill Annual'!$B$23, 0, 'Res Bill Biennial'!AL9-2016)*'Res Bill Biennial'!AL13 + OFFSET('Res Bill Annual'!$B$23, 0, 'Res Bill Biennial'!AL9-2015)*'Res Bill Biennial'!AL14)/SUM('Res Bill Biennial'!AL13:AL14)</f>
        <v>-3.6088114518508405</v>
      </c>
      <c r="AM23" s="49">
        <f ca="1">(OFFSET('Res Bill Annual'!$B$23, 0, 'Res Bill Biennial'!AM9-2016)*'Res Bill Biennial'!AM13 + OFFSET('Res Bill Annual'!$B$23, 0, 'Res Bill Biennial'!AM9-2015)*'Res Bill Biennial'!AM14)/SUM('Res Bill Biennial'!AM13:AM14)</f>
        <v>-3.6403991113811074</v>
      </c>
      <c r="AN23" s="49">
        <f ca="1">(OFFSET('Res Bill Annual'!$B$23, 0, 'Res Bill Biennial'!AN9-2016)*'Res Bill Biennial'!AN13 + OFFSET('Res Bill Annual'!$B$23, 0, 'Res Bill Biennial'!AN9-2015)*'Res Bill Biennial'!AN14)/SUM('Res Bill Biennial'!AN13:AN14)</f>
        <v>-3.7056674743768494</v>
      </c>
      <c r="AO23" s="49">
        <f ca="1">(OFFSET('Res Bill Annual'!$B$23, 0, 'Res Bill Biennial'!AO9-2016)*'Res Bill Biennial'!AO13 + OFFSET('Res Bill Annual'!$B$23, 0, 'Res Bill Biennial'!AO9-2015)*'Res Bill Biennial'!AO14)/SUM('Res Bill Biennial'!AO13:AO14)</f>
        <v>-3.7381029075034453</v>
      </c>
      <c r="AP23" s="49">
        <f ca="1">(OFFSET('Res Bill Annual'!$B$23, 0, 'Res Bill Biennial'!AP9-2016)*'Res Bill Biennial'!AP13 + OFFSET('Res Bill Annual'!$B$23, 0, 'Res Bill Biennial'!AP9-2015)*'Res Bill Biennial'!AP14)/SUM('Res Bill Biennial'!AP13:AP14)</f>
        <v>-3.8051229923945806</v>
      </c>
      <c r="AQ23" s="49">
        <f ca="1">(OFFSET('Res Bill Annual'!$B$23, 0, 'Res Bill Biennial'!AQ9-2016)*'Res Bill Biennial'!AQ13 + OFFSET('Res Bill Annual'!$B$23, 0, 'Res Bill Biennial'!AQ9-2015)*'Res Bill Biennial'!AQ14)/SUM('Res Bill Biennial'!AQ13:AQ14)</f>
        <v>-3.8384289523091408</v>
      </c>
      <c r="AR23" s="49">
        <f ca="1">(OFFSET('Res Bill Annual'!$B$23, 0, 'Res Bill Biennial'!AR9-2016)*'Res Bill Biennial'!AR13 + OFFSET('Res Bill Annual'!$B$23, 0, 'Res Bill Biennial'!AR9-2015)*'Res Bill Biennial'!AR14)/SUM('Res Bill Biennial'!AR13:AR14)</f>
        <v>-3.907247773138276</v>
      </c>
      <c r="AS23" s="49">
        <f ca="1">(OFFSET('Res Bill Annual'!$B$23, 0, 'Res Bill Biennial'!AS9-2016)*'Res Bill Biennial'!AS13 + OFFSET('Res Bill Annual'!$B$23, 0, 'Res Bill Biennial'!AS9-2015)*'Res Bill Biennial'!AS14)/SUM('Res Bill Biennial'!AS13:AS14)</f>
        <v>-3.941447623699875</v>
      </c>
      <c r="AT23" s="49">
        <f ca="1">(OFFSET('Res Bill Annual'!$B$23, 0, 'Res Bill Biennial'!AT9-2016)*'Res Bill Biennial'!AT13 + OFFSET('Res Bill Annual'!$B$23, 0, 'Res Bill Biennial'!AT9-2015)*'Res Bill Biennial'!AT14)/SUM('Res Bill Biennial'!AT13:AT14)</f>
        <v>-4.0121134563081995</v>
      </c>
      <c r="AU23" s="49">
        <f ca="1">(OFFSET('Res Bill Annual'!$B$23, 0, 'Res Bill Biennial'!AU9-2016)*'Res Bill Biennial'!AU13 + OFFSET('Res Bill Annual'!$B$23, 0, 'Res Bill Biennial'!AU9-2015)*'Res Bill Biennial'!AU14)/SUM('Res Bill Biennial'!AU13:AU14)</f>
        <v>-4.047231188432904</v>
      </c>
      <c r="AV23" s="49">
        <f ca="1">(OFFSET('Res Bill Annual'!$B$23, 0, 'Res Bill Biennial'!AV9-2016)*'Res Bill Biennial'!AV13 + OFFSET('Res Bill Annual'!$B$23, 0, 'Res Bill Biennial'!AV9-2015)*'Res Bill Biennial'!AV14)/SUM('Res Bill Biennial'!AV13:AV14)</f>
        <v>-4.1197936043252952</v>
      </c>
      <c r="AW23" s="49">
        <f ca="1">(OFFSET('Res Bill Annual'!$B$23, 0, 'Res Bill Biennial'!AW9-2016)*'Res Bill Biennial'!AW13 + OFFSET('Res Bill Annual'!$B$23, 0, 'Res Bill Biennial'!AW9-2015)*'Res Bill Biennial'!AW14)/SUM('Res Bill Biennial'!AW13:AW14)</f>
        <v>-4.1558538528155999</v>
      </c>
      <c r="AX23" s="49">
        <f ca="1">(OFFSET('Res Bill Annual'!$B$23, 0, 'Res Bill Biennial'!AX9-2016)*'Res Bill Biennial'!AX13 + OFFSET('Res Bill Annual'!$B$23, 0, 'Res Bill Biennial'!AX9-2015)*'Res Bill Biennial'!AX14)/SUM('Res Bill Biennial'!AX13:AX14)</f>
        <v>-4.2303637539346335</v>
      </c>
      <c r="AY23" s="49">
        <f ca="1">(OFFSET('Res Bill Annual'!$B$23, 0, 'Res Bill Biennial'!AY9-2016)*'Res Bill Biennial'!AY13 + OFFSET('Res Bill Annual'!$B$23, 0, 'Res Bill Biennial'!AY9-2015)*'Res Bill Biennial'!AY14)/SUM('Res Bill Biennial'!AY13:AY14)</f>
        <v>-4.2673918147605701</v>
      </c>
      <c r="AZ23" s="49">
        <f ca="1">(OFFSET('Res Bill Annual'!$B$23, 0, 'Res Bill Biennial'!AZ9-2016)*'Res Bill Biennial'!AZ13 + OFFSET('Res Bill Annual'!$B$23, 0, 'Res Bill Biennial'!AZ9-2015)*'Res Bill Biennial'!AZ14)/SUM('Res Bill Biennial'!AZ13:AZ14)</f>
        <v>-4.3439014691938125</v>
      </c>
      <c r="BA23" s="49">
        <f ca="1">(OFFSET('Res Bill Annual'!$B$23, 0, 'Res Bill Biennial'!BA9-2016)*'Res Bill Biennial'!BA13 + OFFSET('Res Bill Annual'!$B$23, 0, 'Res Bill Biennial'!BA9-2015)*'Res Bill Biennial'!BA14)/SUM('Res Bill Biennial'!BA13:BA14)</f>
        <v>-4.3819233172378684</v>
      </c>
      <c r="BB23" s="49">
        <f ca="1">(OFFSET('Res Bill Annual'!$B$23, 0, 'Res Bill Biennial'!BB9-2016)*'Res Bill Biennial'!BB13 + OFFSET('Res Bill Annual'!$B$23, 0, 'Res Bill Biennial'!BB9-2015)*'Res Bill Biennial'!BB14)/SUM('Res Bill Biennial'!BB13:BB14)</f>
        <v>-4.4604863958835184</v>
      </c>
      <c r="BC23" s="49">
        <f ca="1">(OFFSET('Res Bill Annual'!$B$23, 0, 'Res Bill Biennial'!BC9-2016)*'Res Bill Biennial'!BC13 + OFFSET('Res Bill Annual'!$B$23, 0, 'Res Bill Biennial'!BC9-2015)*'Res Bill Biennial'!BC14)/SUM('Res Bill Biennial'!BC13:BC14)</f>
        <v>-4.4995287031618041</v>
      </c>
      <c r="BD23" s="49">
        <f ca="1">(OFFSET('Res Bill Annual'!$B$23, 0, 'Res Bill Biennial'!BD9-2016)*'Res Bill Biennial'!BD13 + OFFSET('Res Bill Annual'!$B$23, 0, 'Res Bill Biennial'!BD9-2015)*'Res Bill Biennial'!BD14)/SUM('Res Bill Biennial'!BD13:BD14)</f>
        <v>-4.5802003173783854</v>
      </c>
      <c r="BE23" s="49">
        <f ca="1">(OFFSET('Res Bill Annual'!$B$23, 0, 'Res Bill Biennial'!BE9-2016)*'Res Bill Biennial'!BE13 + OFFSET('Res Bill Annual'!$B$23, 0, 'Res Bill Biennial'!BE9-2015)*'Res Bill Biennial'!BE14)/SUM('Res Bill Biennial'!BE13:BE14)</f>
        <v>-4.6202904717508373</v>
      </c>
      <c r="BF23" s="49">
        <f ca="1">(OFFSET('Res Bill Annual'!$B$23, 0, 'Res Bill Biennial'!BF9-2016)*'Res Bill Biennial'!BF13 + OFFSET('Res Bill Annual'!$B$23, 0, 'Res Bill Biennial'!BF9-2015)*'Res Bill Biennial'!BF14)/SUM('Res Bill Biennial'!BF13:BF14)</f>
        <v>-4.7031272120173728</v>
      </c>
      <c r="BG23" s="49">
        <f ca="1">(OFFSET('Res Bill Annual'!$B$23, 0, 'Res Bill Biennial'!BG9-2016)*'Res Bill Biennial'!BG13 + OFFSET('Res Bill Annual'!$B$23, 0, 'Res Bill Biennial'!BG9-2015)*'Res Bill Biennial'!BG14)/SUM('Res Bill Biennial'!BG13:BG14)</f>
        <v>-4.7442933364001103</v>
      </c>
      <c r="BH23" s="49">
        <f ca="1">(OFFSET('Res Bill Annual'!$B$23, 0, 'Res Bill Biennial'!BH9-2016)*'Res Bill Biennial'!BH13 + OFFSET('Res Bill Annual'!$B$23, 0, 'Res Bill Biennial'!BH9-2015)*'Res Bill Biennial'!BH14)/SUM('Res Bill Biennial'!BH13:BH14)</f>
        <v>-4.8293533120138736</v>
      </c>
      <c r="BI23" s="49">
        <f ca="1">(OFFSET('Res Bill Annual'!$B$23, 0, 'Res Bill Biennial'!BI9-2016)*'Res Bill Biennial'!BI13 + OFFSET('Res Bill Annual'!$B$23, 0, 'Res Bill Biennial'!BI9-2015)*'Res Bill Biennial'!BI14)/SUM('Res Bill Biennial'!BI13:BI14)</f>
        <v>-4.8716242841071997</v>
      </c>
      <c r="BJ23" s="49">
        <f ca="1">(OFFSET('Res Bill Annual'!$B$23, 0, 'Res Bill Biennial'!BJ9-2016)*'Res Bill Biennial'!BJ13 + OFFSET('Res Bill Annual'!$B$23, 0, 'Res Bill Biennial'!BJ9-2015)*'Res Bill Biennial'!BJ14)/SUM('Res Bill Biennial'!BJ13:BJ14)</f>
        <v>-4.9589671639469195</v>
      </c>
      <c r="BK23" s="49">
        <f ca="1">(OFFSET('Res Bill Annual'!$B$23, 0, 'Res Bill Biennial'!BK9-2016)*'Res Bill Biennial'!BK13 + OFFSET('Res Bill Annual'!$B$23, 0, 'Res Bill Biennial'!BK9-2015)*'Res Bill Biennial'!BK14)/SUM('Res Bill Biennial'!BK13:BK14)</f>
        <v>-5.0023726364927885</v>
      </c>
      <c r="BL23" s="49">
        <f ca="1">(OFFSET('Res Bill Annual'!$B$23, 0, 'Res Bill Biennial'!BL9-2016)*'Res Bill Biennial'!BL13 + OFFSET('Res Bill Annual'!$B$23, 0, 'Res Bill Biennial'!BL9-2015)*'Res Bill Biennial'!BL14)/SUM('Res Bill Biennial'!BL13:BL14)</f>
        <v>-5.0920596908758755</v>
      </c>
      <c r="BM23" s="49">
        <f ca="1">(OFFSET('Res Bill Annual'!$B$23, 0, 'Res Bill Biennial'!BM9-2016)*'Res Bill Biennial'!BM13 + OFFSET('Res Bill Annual'!$B$23, 0, 'Res Bill Biennial'!BM9-2015)*'Res Bill Biennial'!BM14)/SUM('Res Bill Biennial'!BM13:BM14)</f>
        <v>-5.1366301124590512</v>
      </c>
      <c r="BN23" s="49">
        <f ca="1">(OFFSET('Res Bill Annual'!$B$23, 0, 'Res Bill Biennial'!BN9-2016)*'Res Bill Biennial'!BN13 + OFFSET('Res Bill Annual'!$B$23, 0, 'Res Bill Biennial'!BN9-2015)*'Res Bill Biennial'!BN14)/SUM('Res Bill Biennial'!BN13:BN14)</f>
        <v>-5.2287242561222289</v>
      </c>
      <c r="BO23" s="49">
        <f ca="1">(OFFSET('Res Bill Annual'!$B$23, 0, 'Res Bill Biennial'!BO9-2016)*'Res Bill Biennial'!BO13 + OFFSET('Res Bill Annual'!$B$23, 0, 'Res Bill Biennial'!BO9-2015)*'Res Bill Biennial'!BO14)/SUM('Res Bill Biennial'!BO13:BO14)</f>
        <v>-5.2744908925297178</v>
      </c>
      <c r="BP23" s="49">
        <f ca="1">(OFFSET('Res Bill Annual'!$B$23, 0, 'Res Bill Biennial'!BP9-2016)*'Res Bill Biennial'!BP13 + OFFSET('Res Bill Annual'!$B$23, 0, 'Res Bill Biennial'!BP9-2015)*'Res Bill Biennial'!BP14)/SUM('Res Bill Biennial'!BP13:BP14)</f>
        <v>-5.3690567287631961</v>
      </c>
      <c r="BQ23" s="49">
        <f ca="1">(OFFSET('Res Bill Annual'!$B$23, 0, 'Res Bill Biennial'!BQ9-2016)*'Res Bill Biennial'!BQ13 + OFFSET('Res Bill Annual'!$B$23, 0, 'Res Bill Biennial'!BQ9-2015)*'Res Bill Biennial'!BQ14)/SUM('Res Bill Biennial'!BQ13:BQ14)</f>
        <v>-5.4160516849169404</v>
      </c>
      <c r="BR23" s="49">
        <f ca="1">(OFFSET('Res Bill Annual'!$B$23, 0, 'Res Bill Biennial'!BR9-2016)*'Res Bill Biennial'!BR13 + OFFSET('Res Bill Annual'!$B$23, 0, 'Res Bill Biennial'!BR9-2015)*'Res Bill Biennial'!BR14)/SUM('Res Bill Biennial'!BR13:BR14)</f>
        <v>-5.5131555508830949</v>
      </c>
      <c r="BS23" s="49">
        <f ca="1">(OFFSET('Res Bill Annual'!$B$23, 0, 'Res Bill Biennial'!BS9-2016)*'Res Bill Biennial'!BS13 + OFFSET('Res Bill Annual'!$B$23, 0, 'Res Bill Biennial'!BS9-2015)*'Res Bill Biennial'!BS14)/SUM('Res Bill Biennial'!BS13:BS14)</f>
        <v>-5.5614117933613167</v>
      </c>
      <c r="BT23" s="49">
        <f ca="1">(OFFSET('Res Bill Annual'!$B$23, 0, 'Res Bill Biennial'!BT9-2016)*'Res Bill Biennial'!BT13 + OFFSET('Res Bill Annual'!$B$23, 0, 'Res Bill Biennial'!BT9-2015)*'Res Bill Biennial'!BT14)/SUM('Res Bill Biennial'!BT13:BT14)</f>
        <v>-1.8462619414210286</v>
      </c>
    </row>
    <row r="24" spans="2:72">
      <c r="B24" t="s">
        <v>84</v>
      </c>
      <c r="C24" s="33">
        <f ca="1">C22-C23-C17</f>
        <v>-11.389047619047631</v>
      </c>
      <c r="D24" s="33">
        <f ca="1">D22-D23-D17</f>
        <v>-25.324357142857139</v>
      </c>
      <c r="E24" s="33">
        <f t="shared" ref="E24:N24" ca="1" si="13">E22-E23-E17</f>
        <v>-24.294812266474622</v>
      </c>
      <c r="F24" s="33">
        <f t="shared" ca="1" si="13"/>
        <v>-20.319805604610551</v>
      </c>
      <c r="G24" s="33">
        <f t="shared" ca="1" si="13"/>
        <v>-23.14423673743444</v>
      </c>
      <c r="H24" s="33">
        <f t="shared" ca="1" si="13"/>
        <v>-20.980581278204042</v>
      </c>
      <c r="I24" s="33">
        <f t="shared" ca="1" si="13"/>
        <v>-23.691323461662208</v>
      </c>
      <c r="J24" s="33">
        <f t="shared" ca="1" si="13"/>
        <v>-21.364151610481144</v>
      </c>
      <c r="K24" s="33">
        <f t="shared" ca="1" si="13"/>
        <v>-21.20297453331429</v>
      </c>
      <c r="L24" s="33">
        <f t="shared" ca="1" si="13"/>
        <v>-21.122876794256143</v>
      </c>
      <c r="M24" s="33">
        <f t="shared" ca="1" si="13"/>
        <v>-15.69083333333333</v>
      </c>
      <c r="N24" s="33">
        <f t="shared" ca="1" si="13"/>
        <v>-14.280696889567054</v>
      </c>
      <c r="O24" s="33">
        <f t="shared" ref="O24:BT24" ca="1" si="14">O22-O23-O17</f>
        <v>-13.579922667236076</v>
      </c>
      <c r="P24" s="33">
        <f t="shared" ca="1" si="14"/>
        <v>-11.528356242362719</v>
      </c>
      <c r="Q24" s="33">
        <f t="shared" ca="1" si="14"/>
        <v>-10.508820244760102</v>
      </c>
      <c r="R24" s="33">
        <f t="shared" ca="1" si="14"/>
        <v>-9.3884275165296458</v>
      </c>
      <c r="S24" s="33">
        <f t="shared" ca="1" si="14"/>
        <v>-8.8316428548028796</v>
      </c>
      <c r="T24" s="33">
        <f t="shared" ca="1" si="14"/>
        <v>-5.423225385700789</v>
      </c>
      <c r="U24" s="33">
        <f t="shared" ca="1" si="14"/>
        <v>-3.7293956064278007</v>
      </c>
      <c r="V24" s="33">
        <f t="shared" ca="1" si="14"/>
        <v>-1.1052137810514182</v>
      </c>
      <c r="W24" s="33">
        <f t="shared" ca="1" si="14"/>
        <v>0.19888624846171865</v>
      </c>
      <c r="X24" s="33">
        <f t="shared" ca="1" si="14"/>
        <v>0.90348507417505175</v>
      </c>
      <c r="Y24" s="33">
        <f t="shared" ca="1" si="14"/>
        <v>1.2536389166116066</v>
      </c>
      <c r="Z24" s="33">
        <f t="shared" ca="1" si="14"/>
        <v>2.718596045281771</v>
      </c>
      <c r="AA24" s="33">
        <f t="shared" ca="1" si="14"/>
        <v>3.4466136758665584</v>
      </c>
      <c r="AB24" s="33">
        <f t="shared" ca="1" si="14"/>
        <v>6.1533790998787481</v>
      </c>
      <c r="AC24" s="33">
        <f t="shared" ca="1" si="14"/>
        <v>7.4985194537996165</v>
      </c>
      <c r="AD24" s="33">
        <f t="shared" ca="1" si="14"/>
        <v>11.531699278487309</v>
      </c>
      <c r="AE24" s="33">
        <f t="shared" ca="1" si="14"/>
        <v>13.536007774775555</v>
      </c>
      <c r="AF24" s="33">
        <f t="shared" ca="1" si="14"/>
        <v>13.297582967913144</v>
      </c>
      <c r="AG24" s="33">
        <f t="shared" ca="1" si="14"/>
        <v>13.17909659068917</v>
      </c>
      <c r="AH24" s="33">
        <f t="shared" ca="1" si="14"/>
        <v>14.761463571605475</v>
      </c>
      <c r="AI24" s="33">
        <f t="shared" ca="1" si="14"/>
        <v>15.547828604149544</v>
      </c>
      <c r="AJ24" s="33">
        <f t="shared" ca="1" si="14"/>
        <v>16.116065720542963</v>
      </c>
      <c r="AK24" s="33">
        <f t="shared" ca="1" si="14"/>
        <v>16.154574559979864</v>
      </c>
      <c r="AL24" s="33">
        <f t="shared" ca="1" si="14"/>
        <v>16.098125408889445</v>
      </c>
      <c r="AM24" s="33">
        <f t="shared" ca="1" si="14"/>
        <v>16.070072726376708</v>
      </c>
      <c r="AN24" s="33">
        <f t="shared" ca="1" si="14"/>
        <v>16.063549128639352</v>
      </c>
      <c r="AO24" s="33">
        <f t="shared" ca="1" si="14"/>
        <v>16.060307194746088</v>
      </c>
      <c r="AP24" s="33">
        <f t="shared" ca="1" si="14"/>
        <v>16.119643785708178</v>
      </c>
      <c r="AQ24" s="33">
        <f t="shared" ca="1" si="14"/>
        <v>16.149131395627791</v>
      </c>
      <c r="AR24" s="33">
        <f t="shared" ca="1" si="14"/>
        <v>16.210273894487216</v>
      </c>
      <c r="AS24" s="33">
        <f t="shared" ca="1" si="14"/>
        <v>16.240658959194207</v>
      </c>
      <c r="AT24" s="33">
        <f t="shared" ca="1" si="14"/>
        <v>16.303655635097613</v>
      </c>
      <c r="AU24" s="33">
        <f t="shared" ca="1" si="14"/>
        <v>16.334962142181269</v>
      </c>
      <c r="AV24" s="33">
        <f t="shared" ca="1" si="14"/>
        <v>16.399862559945376</v>
      </c>
      <c r="AW24" s="33">
        <f t="shared" ca="1" si="14"/>
        <v>16.432115140884406</v>
      </c>
      <c r="AX24" s="33">
        <f t="shared" ca="1" si="14"/>
        <v>16.498970195769772</v>
      </c>
      <c r="AY24" s="33">
        <f t="shared" ca="1" si="14"/>
        <v>16.532194143213502</v>
      </c>
      <c r="AZ24" s="33">
        <f t="shared" ca="1" si="14"/>
        <v>16.601056096631936</v>
      </c>
      <c r="BA24" s="33">
        <f t="shared" ca="1" si="14"/>
        <v>16.635277382145404</v>
      </c>
      <c r="BB24" s="33">
        <f t="shared" ca="1" si="14"/>
        <v>16.706199898325707</v>
      </c>
      <c r="BC24" s="33">
        <f t="shared" ca="1" si="14"/>
        <v>16.74144519061042</v>
      </c>
      <c r="BD24" s="33">
        <f t="shared" ca="1" si="14"/>
        <v>16.814483374247629</v>
      </c>
      <c r="BE24" s="33">
        <f t="shared" ca="1" si="14"/>
        <v>16.850780057852347</v>
      </c>
      <c r="BF24" s="33">
        <f t="shared" ca="1" si="14"/>
        <v>16.925990492768506</v>
      </c>
      <c r="BG24" s="33">
        <f t="shared" ca="1" si="14"/>
        <v>16.963366687300976</v>
      </c>
      <c r="BH24" s="33">
        <f t="shared" ca="1" si="14"/>
        <v>17.040807476142419</v>
      </c>
      <c r="BI24" s="33">
        <f t="shared" ca="1" si="14"/>
        <v>17.079292055997854</v>
      </c>
      <c r="BJ24" s="33">
        <f t="shared" ca="1" si="14"/>
        <v>17.159022860998761</v>
      </c>
      <c r="BK24" s="33">
        <f t="shared" ca="1" si="14"/>
        <v>17.1986454756169</v>
      </c>
      <c r="BL24" s="33">
        <f t="shared" ca="1" si="14"/>
        <v>17.280727560456256</v>
      </c>
      <c r="BM24" s="33">
        <f t="shared" ca="1" si="14"/>
        <v>17.321518655122873</v>
      </c>
      <c r="BN24" s="33">
        <f t="shared" ca="1" si="14"/>
        <v>17.406014927905062</v>
      </c>
      <c r="BO24" s="33">
        <f t="shared" ca="1" si="14"/>
        <v>17.448005765111276</v>
      </c>
      <c r="BP24" s="33">
        <f t="shared" ca="1" si="14"/>
        <v>17.534980822500444</v>
      </c>
      <c r="BQ24" s="33">
        <f t="shared" ca="1" si="14"/>
        <v>17.578203503875415</v>
      </c>
      <c r="BR24" s="33">
        <f t="shared" ca="1" si="14"/>
        <v>17.667723676414056</v>
      </c>
      <c r="BS24" s="33">
        <f t="shared" ca="1" si="14"/>
        <v>17.712211165246146</v>
      </c>
      <c r="BT24" s="33">
        <f t="shared" ca="1" si="14"/>
        <v>5.8800503519344289</v>
      </c>
    </row>
    <row r="25" spans="2:72">
      <c r="B25" s="49" t="s">
        <v>79</v>
      </c>
      <c r="C25" s="23">
        <f ca="1">OFFSET('Monthly GA Stats'!$T$3, 'Res Bill Biennial'!C10, 0)</f>
        <v>0.16671261310933089</v>
      </c>
      <c r="D25" s="23">
        <f ca="1">OFFSET('Monthly GA Stats'!$T$3, 'Res Bill Biennial'!D10, 0)</f>
        <v>0.31544124801349205</v>
      </c>
      <c r="E25" s="23">
        <f ca="1">OFFSET('Monthly GA Stats'!$T$3, 'Res Bill Biennial'!E10, 0)</f>
        <v>0.1655369247235105</v>
      </c>
      <c r="F25" s="23">
        <f ca="1">OFFSET('Monthly GA Stats'!$T$3, 'Res Bill Biennial'!F10, 0)</f>
        <v>0.48215386112282288</v>
      </c>
      <c r="G25" s="23">
        <f ca="1">OFFSET('Monthly GA Stats'!$T$3, 'Res Bill Biennial'!G10, 0)</f>
        <v>0.1655369247235105</v>
      </c>
      <c r="H25" s="23">
        <f ca="1">OFFSET('Monthly GA Stats'!$T$3, 'Res Bill Biennial'!H10, 0)</f>
        <v>0.48215386112282288</v>
      </c>
      <c r="I25" s="23">
        <f ca="1">OFFSET('Monthly GA Stats'!$T$3, 'Res Bill Biennial'!I10, 0)</f>
        <v>0.1655369247235105</v>
      </c>
      <c r="J25" s="23">
        <f ca="1">OFFSET('Monthly GA Stats'!$T$3, 'Res Bill Biennial'!J10, 0)</f>
        <v>0.48215386112282288</v>
      </c>
      <c r="K25" s="23">
        <f ca="1">OFFSET('Monthly GA Stats'!$T$3, 'Res Bill Biennial'!K10, 0)</f>
        <v>0.1655369247235105</v>
      </c>
      <c r="L25" s="23">
        <f ca="1">OFFSET('Monthly GA Stats'!$T$3, 'Res Bill Biennial'!L10, 0)</f>
        <v>0.16671261310933089</v>
      </c>
      <c r="M25" s="23">
        <f ca="1">OFFSET('Monthly GA Stats'!$T$3, 'Res Bill Biennial'!M10, 0)</f>
        <v>0.31544124801349205</v>
      </c>
      <c r="N25" s="23">
        <f ca="1">OFFSET('Monthly GA Stats'!$T$3, 'Res Bill Biennial'!N10, 0)</f>
        <v>0.1655369247235105</v>
      </c>
      <c r="O25" s="23">
        <f ca="1">OFFSET('Monthly GA Stats'!$T$3, 'Res Bill Biennial'!O10, 0)</f>
        <v>0.48215386112282288</v>
      </c>
      <c r="P25" s="23">
        <f ca="1">OFFSET('Monthly GA Stats'!$T$3, 'Res Bill Biennial'!P10, 0)</f>
        <v>0.1655369247235105</v>
      </c>
      <c r="Q25" s="23">
        <f ca="1">OFFSET('Monthly GA Stats'!$T$3, 'Res Bill Biennial'!Q10, 0)</f>
        <v>0.48215386112282288</v>
      </c>
      <c r="R25" s="23">
        <f ca="1">OFFSET('Monthly GA Stats'!$T$3, 'Res Bill Biennial'!R10, 0)</f>
        <v>0.1655369247235105</v>
      </c>
      <c r="S25" s="23">
        <f ca="1">OFFSET('Monthly GA Stats'!$T$3, 'Res Bill Biennial'!S10, 0)</f>
        <v>0.48215386112282288</v>
      </c>
      <c r="T25" s="23">
        <f ca="1">OFFSET('Monthly GA Stats'!$T$3, 'Res Bill Biennial'!T10, 0)</f>
        <v>0.1655369247235105</v>
      </c>
      <c r="U25" s="23">
        <f ca="1">OFFSET('Monthly GA Stats'!$T$3, 'Res Bill Biennial'!U10, 0)</f>
        <v>0.48215386112282288</v>
      </c>
      <c r="V25" s="23">
        <f ca="1">OFFSET('Monthly GA Stats'!$T$3, 'Res Bill Biennial'!V10, 0)</f>
        <v>0.1655369247235105</v>
      </c>
      <c r="W25" s="23">
        <f ca="1">OFFSET('Monthly GA Stats'!$T$3, 'Res Bill Biennial'!W10, 0)</f>
        <v>0.48215386112282288</v>
      </c>
      <c r="X25" s="23">
        <f ca="1">OFFSET('Monthly GA Stats'!$T$3, 'Res Bill Biennial'!X10, 0)</f>
        <v>0.1655369247235105</v>
      </c>
      <c r="Y25" s="23">
        <f ca="1">OFFSET('Monthly GA Stats'!$T$3, 'Res Bill Biennial'!Y10, 0)</f>
        <v>0.48215386112282288</v>
      </c>
      <c r="Z25" s="23">
        <f ca="1">OFFSET('Monthly GA Stats'!$T$3, 'Res Bill Biennial'!Z10, 0)</f>
        <v>0.1655369247235105</v>
      </c>
      <c r="AA25" s="23">
        <f ca="1">OFFSET('Monthly GA Stats'!$T$3, 'Res Bill Biennial'!AA10, 0)</f>
        <v>0.48215386112282288</v>
      </c>
      <c r="AB25" s="23">
        <f ca="1">OFFSET('Monthly GA Stats'!$T$3, 'Res Bill Biennial'!AB10, 0)</f>
        <v>0.1655369247235105</v>
      </c>
      <c r="AC25" s="23">
        <f ca="1">OFFSET('Monthly GA Stats'!$T$3, 'Res Bill Biennial'!AC10, 0)</f>
        <v>0.48215386112282288</v>
      </c>
      <c r="AD25" s="23">
        <f ca="1">OFFSET('Monthly GA Stats'!$T$3, 'Res Bill Biennial'!AD10, 0)</f>
        <v>0.1655369247235105</v>
      </c>
      <c r="AE25" s="23">
        <f ca="1">OFFSET('Monthly GA Stats'!$T$3, 'Res Bill Biennial'!AE10, 0)</f>
        <v>0.48215386112282288</v>
      </c>
      <c r="AF25" s="23">
        <f ca="1">OFFSET('Monthly GA Stats'!$T$3, 'Res Bill Biennial'!AF10, 0)</f>
        <v>0.1655369247235105</v>
      </c>
      <c r="AG25" s="23">
        <f ca="1">OFFSET('Monthly GA Stats'!$T$3, 'Res Bill Biennial'!AG10, 0)</f>
        <v>0.48215386112282288</v>
      </c>
      <c r="AH25" s="23">
        <f ca="1">OFFSET('Monthly GA Stats'!$T$3, 'Res Bill Biennial'!AH10, 0)</f>
        <v>0.1655369247235105</v>
      </c>
      <c r="AI25" s="23">
        <f ca="1">OFFSET('Monthly GA Stats'!$T$3, 'Res Bill Biennial'!AI10, 0)</f>
        <v>0.48215386112282288</v>
      </c>
      <c r="AJ25" s="23">
        <f ca="1">OFFSET('Monthly GA Stats'!$T$3, 'Res Bill Biennial'!AJ10, 0)</f>
        <v>0.1655369247235105</v>
      </c>
      <c r="AK25" s="23">
        <f ca="1">OFFSET('Monthly GA Stats'!$T$3, 'Res Bill Biennial'!AK10, 0)</f>
        <v>0.48215386112282288</v>
      </c>
      <c r="AL25" s="23">
        <f ca="1">OFFSET('Monthly GA Stats'!$T$3, 'Res Bill Biennial'!AL10, 0)</f>
        <v>0.1655369247235105</v>
      </c>
      <c r="AM25" s="23">
        <f ca="1">OFFSET('Monthly GA Stats'!$T$3, 'Res Bill Biennial'!AM10, 0)</f>
        <v>0.48215386112282288</v>
      </c>
      <c r="AN25" s="23">
        <f ca="1">OFFSET('Monthly GA Stats'!$T$3, 'Res Bill Biennial'!AN10, 0)</f>
        <v>0.1655369247235105</v>
      </c>
      <c r="AO25" s="23">
        <f ca="1">OFFSET('Monthly GA Stats'!$T$3, 'Res Bill Biennial'!AO10, 0)</f>
        <v>0.48215386112282288</v>
      </c>
      <c r="AP25" s="23">
        <f ca="1">OFFSET('Monthly GA Stats'!$T$3, 'Res Bill Biennial'!AP10, 0)</f>
        <v>0.1655369247235105</v>
      </c>
      <c r="AQ25" s="23">
        <f ca="1">OFFSET('Monthly GA Stats'!$T$3, 'Res Bill Biennial'!AQ10, 0)</f>
        <v>0.48215386112282288</v>
      </c>
      <c r="AR25" s="23">
        <f ca="1">OFFSET('Monthly GA Stats'!$T$3, 'Res Bill Biennial'!AR10, 0)</f>
        <v>0.1655369247235105</v>
      </c>
      <c r="AS25" s="23">
        <f ca="1">OFFSET('Monthly GA Stats'!$T$3, 'Res Bill Biennial'!AS10, 0)</f>
        <v>0.48215386112282288</v>
      </c>
      <c r="AT25" s="23">
        <f ca="1">OFFSET('Monthly GA Stats'!$T$3, 'Res Bill Biennial'!AT10, 0)</f>
        <v>0.1655369247235105</v>
      </c>
      <c r="AU25" s="23">
        <f ca="1">OFFSET('Monthly GA Stats'!$T$3, 'Res Bill Biennial'!AU10, 0)</f>
        <v>0.48215386112282288</v>
      </c>
      <c r="AV25" s="23">
        <f ca="1">OFFSET('Monthly GA Stats'!$T$3, 'Res Bill Biennial'!AV10, 0)</f>
        <v>0.1655369247235105</v>
      </c>
      <c r="AW25" s="23">
        <f ca="1">OFFSET('Monthly GA Stats'!$T$3, 'Res Bill Biennial'!AW10, 0)</f>
        <v>0.48215386112282288</v>
      </c>
      <c r="AX25" s="23">
        <f ca="1">OFFSET('Monthly GA Stats'!$T$3, 'Res Bill Biennial'!AX10, 0)</f>
        <v>0.1655369247235105</v>
      </c>
      <c r="AY25" s="23">
        <f ca="1">OFFSET('Monthly GA Stats'!$T$3, 'Res Bill Biennial'!AY10, 0)</f>
        <v>0.48215386112282288</v>
      </c>
      <c r="AZ25" s="23">
        <f ca="1">OFFSET('Monthly GA Stats'!$T$3, 'Res Bill Biennial'!AZ10, 0)</f>
        <v>0.1655369247235105</v>
      </c>
      <c r="BA25" s="23">
        <f ca="1">OFFSET('Monthly GA Stats'!$T$3, 'Res Bill Biennial'!BA10, 0)</f>
        <v>0.48215386112282288</v>
      </c>
      <c r="BB25" s="23">
        <f ca="1">OFFSET('Monthly GA Stats'!$T$3, 'Res Bill Biennial'!BB10, 0)</f>
        <v>0.1655369247235105</v>
      </c>
      <c r="BC25" s="23">
        <f ca="1">OFFSET('Monthly GA Stats'!$T$3, 'Res Bill Biennial'!BC10, 0)</f>
        <v>0.48215386112282288</v>
      </c>
      <c r="BD25" s="23">
        <f ca="1">OFFSET('Monthly GA Stats'!$T$3, 'Res Bill Biennial'!BD10, 0)</f>
        <v>0.1655369247235105</v>
      </c>
      <c r="BE25" s="23">
        <f ca="1">OFFSET('Monthly GA Stats'!$T$3, 'Res Bill Biennial'!BE10, 0)</f>
        <v>0.48215386112282288</v>
      </c>
      <c r="BF25" s="23">
        <f ca="1">OFFSET('Monthly GA Stats'!$T$3, 'Res Bill Biennial'!BF10, 0)</f>
        <v>0.1655369247235105</v>
      </c>
      <c r="BG25" s="23">
        <f ca="1">OFFSET('Monthly GA Stats'!$T$3, 'Res Bill Biennial'!BG10, 0)</f>
        <v>0.48215386112282288</v>
      </c>
      <c r="BH25" s="23">
        <f ca="1">OFFSET('Monthly GA Stats'!$T$3, 'Res Bill Biennial'!BH10, 0)</f>
        <v>0.1655369247235105</v>
      </c>
      <c r="BI25" s="23">
        <f ca="1">OFFSET('Monthly GA Stats'!$T$3, 'Res Bill Biennial'!BI10, 0)</f>
        <v>0.48215386112282288</v>
      </c>
      <c r="BJ25" s="23">
        <f ca="1">OFFSET('Monthly GA Stats'!$T$3, 'Res Bill Biennial'!BJ10, 0)</f>
        <v>0.1655369247235105</v>
      </c>
      <c r="BK25" s="23">
        <f ca="1">OFFSET('Monthly GA Stats'!$T$3, 'Res Bill Biennial'!BK10, 0)</f>
        <v>0.48215386112282288</v>
      </c>
      <c r="BL25" s="23">
        <f ca="1">OFFSET('Monthly GA Stats'!$T$3, 'Res Bill Biennial'!BL10, 0)</f>
        <v>0.1655369247235105</v>
      </c>
      <c r="BM25" s="23">
        <f ca="1">OFFSET('Monthly GA Stats'!$T$3, 'Res Bill Biennial'!BM10, 0)</f>
        <v>0.48215386112282288</v>
      </c>
      <c r="BN25" s="23">
        <f ca="1">OFFSET('Monthly GA Stats'!$T$3, 'Res Bill Biennial'!BN10, 0)</f>
        <v>0.1655369247235105</v>
      </c>
      <c r="BO25" s="23">
        <f ca="1">OFFSET('Monthly GA Stats'!$T$3, 'Res Bill Biennial'!BO10, 0)</f>
        <v>0.48215386112282288</v>
      </c>
      <c r="BP25" s="23">
        <f ca="1">OFFSET('Monthly GA Stats'!$T$3, 'Res Bill Biennial'!BP10, 0)</f>
        <v>0.1655369247235105</v>
      </c>
      <c r="BQ25" s="23">
        <f ca="1">OFFSET('Monthly GA Stats'!$T$3, 'Res Bill Biennial'!BQ10, 0)</f>
        <v>0.48215386112282288</v>
      </c>
      <c r="BR25" s="23">
        <f ca="1">OFFSET('Monthly GA Stats'!$T$3, 'Res Bill Biennial'!BR10, 0)</f>
        <v>0.1655369247235105</v>
      </c>
      <c r="BS25" s="23">
        <f ca="1">OFFSET('Monthly GA Stats'!$T$3, 'Res Bill Biennial'!BS10, 0)</f>
        <v>0.48215386112282288</v>
      </c>
      <c r="BT25" s="23">
        <f ca="1">OFFSET('Monthly GA Stats'!$T$3, 'Res Bill Biennial'!BT10, 0)</f>
        <v>0.1655369247235105</v>
      </c>
    </row>
    <row r="26" spans="2:72">
      <c r="B26" s="49" t="s">
        <v>80</v>
      </c>
      <c r="C26" s="23">
        <f ca="1">OFFSET('Monthly GA Stats'!$U$3, 'Res Bill Biennial'!C10, 0)</f>
        <v>0</v>
      </c>
      <c r="D26" s="23">
        <f ca="1">OFFSET('Monthly GA Stats'!$U$3, 'Res Bill Biennial'!D10, 0)</f>
        <v>0</v>
      </c>
      <c r="E26" s="23">
        <f ca="1">OFFSET('Monthly GA Stats'!$U$3, 'Res Bill Biennial'!E10, 0)</f>
        <v>0.35230921415366645</v>
      </c>
      <c r="F26" s="23">
        <f ca="1">OFFSET('Monthly GA Stats'!$U$3, 'Res Bill Biennial'!F10, 0)</f>
        <v>0</v>
      </c>
      <c r="G26" s="23">
        <f ca="1">OFFSET('Monthly GA Stats'!$U$3, 'Res Bill Biennial'!G10, 0)</f>
        <v>0.35230921415366645</v>
      </c>
      <c r="H26" s="23">
        <f ca="1">OFFSET('Monthly GA Stats'!$U$3, 'Res Bill Biennial'!H10, 0)</f>
        <v>0</v>
      </c>
      <c r="I26" s="23">
        <f ca="1">OFFSET('Monthly GA Stats'!$U$3, 'Res Bill Biennial'!I10, 0)</f>
        <v>0.35230921415366645</v>
      </c>
      <c r="J26" s="23">
        <f ca="1">OFFSET('Monthly GA Stats'!$U$3, 'Res Bill Biennial'!J10, 0)</f>
        <v>0</v>
      </c>
      <c r="K26" s="23">
        <f ca="1">OFFSET('Monthly GA Stats'!$U$3, 'Res Bill Biennial'!K10, 0)</f>
        <v>0.35230921415366645</v>
      </c>
      <c r="L26" s="23">
        <f ca="1">OFFSET('Monthly GA Stats'!$U$3, 'Res Bill Biennial'!L10, 0)</f>
        <v>0</v>
      </c>
      <c r="M26" s="23">
        <f ca="1">OFFSET('Monthly GA Stats'!$U$3, 'Res Bill Biennial'!M10, 0)</f>
        <v>0</v>
      </c>
      <c r="N26" s="23">
        <f ca="1">OFFSET('Monthly GA Stats'!$U$3, 'Res Bill Biennial'!N10, 0)</f>
        <v>0.35230921415366645</v>
      </c>
      <c r="O26" s="23">
        <f ca="1">OFFSET('Monthly GA Stats'!$U$3, 'Res Bill Biennial'!O10, 0)</f>
        <v>0</v>
      </c>
      <c r="P26" s="23">
        <f ca="1">OFFSET('Monthly GA Stats'!$U$3, 'Res Bill Biennial'!P10, 0)</f>
        <v>0.35230921415366645</v>
      </c>
      <c r="Q26" s="23">
        <f ca="1">OFFSET('Monthly GA Stats'!$U$3, 'Res Bill Biennial'!Q10, 0)</f>
        <v>0</v>
      </c>
      <c r="R26" s="23">
        <f ca="1">OFFSET('Monthly GA Stats'!$U$3, 'Res Bill Biennial'!R10, 0)</f>
        <v>0.35230921415366645</v>
      </c>
      <c r="S26" s="23">
        <f ca="1">OFFSET('Monthly GA Stats'!$U$3, 'Res Bill Biennial'!S10, 0)</f>
        <v>0</v>
      </c>
      <c r="T26" s="23">
        <f ca="1">OFFSET('Monthly GA Stats'!$U$3, 'Res Bill Biennial'!T10, 0)</f>
        <v>0.35230921415366645</v>
      </c>
      <c r="U26" s="23">
        <f ca="1">OFFSET('Monthly GA Stats'!$U$3, 'Res Bill Biennial'!U10, 0)</f>
        <v>0</v>
      </c>
      <c r="V26" s="23">
        <f ca="1">OFFSET('Monthly GA Stats'!$U$3, 'Res Bill Biennial'!V10, 0)</f>
        <v>0.35230921415366645</v>
      </c>
      <c r="W26" s="23">
        <f ca="1">OFFSET('Monthly GA Stats'!$U$3, 'Res Bill Biennial'!W10, 0)</f>
        <v>0</v>
      </c>
      <c r="X26" s="23">
        <f ca="1">OFFSET('Monthly GA Stats'!$U$3, 'Res Bill Biennial'!X10, 0)</f>
        <v>0.35230921415366645</v>
      </c>
      <c r="Y26" s="23">
        <f ca="1">OFFSET('Monthly GA Stats'!$U$3, 'Res Bill Biennial'!Y10, 0)</f>
        <v>0</v>
      </c>
      <c r="Z26" s="23">
        <f ca="1">OFFSET('Monthly GA Stats'!$U$3, 'Res Bill Biennial'!Z10, 0)</f>
        <v>0.35230921415366645</v>
      </c>
      <c r="AA26" s="23">
        <f ca="1">OFFSET('Monthly GA Stats'!$U$3, 'Res Bill Biennial'!AA10, 0)</f>
        <v>0</v>
      </c>
      <c r="AB26" s="23">
        <f ca="1">OFFSET('Monthly GA Stats'!$U$3, 'Res Bill Biennial'!AB10, 0)</f>
        <v>0.35230921415366645</v>
      </c>
      <c r="AC26" s="23">
        <f ca="1">OFFSET('Monthly GA Stats'!$U$3, 'Res Bill Biennial'!AC10, 0)</f>
        <v>0</v>
      </c>
      <c r="AD26" s="23">
        <f ca="1">OFFSET('Monthly GA Stats'!$U$3, 'Res Bill Biennial'!AD10, 0)</f>
        <v>0.35230921415366645</v>
      </c>
      <c r="AE26" s="23">
        <f ca="1">OFFSET('Monthly GA Stats'!$U$3, 'Res Bill Biennial'!AE10, 0)</f>
        <v>0</v>
      </c>
      <c r="AF26" s="23">
        <f ca="1">OFFSET('Monthly GA Stats'!$U$3, 'Res Bill Biennial'!AF10, 0)</f>
        <v>0.35230921415366645</v>
      </c>
      <c r="AG26" s="23">
        <f ca="1">OFFSET('Monthly GA Stats'!$U$3, 'Res Bill Biennial'!AG10, 0)</f>
        <v>0</v>
      </c>
      <c r="AH26" s="23">
        <f ca="1">OFFSET('Monthly GA Stats'!$U$3, 'Res Bill Biennial'!AH10, 0)</f>
        <v>0.35230921415366645</v>
      </c>
      <c r="AI26" s="23">
        <f ca="1">OFFSET('Monthly GA Stats'!$U$3, 'Res Bill Biennial'!AI10, 0)</f>
        <v>0</v>
      </c>
      <c r="AJ26" s="23">
        <f ca="1">OFFSET('Monthly GA Stats'!$U$3, 'Res Bill Biennial'!AJ10, 0)</f>
        <v>0.35230921415366645</v>
      </c>
      <c r="AK26" s="23">
        <f ca="1">OFFSET('Monthly GA Stats'!$U$3, 'Res Bill Biennial'!AK10, 0)</f>
        <v>0</v>
      </c>
      <c r="AL26" s="23">
        <f ca="1">OFFSET('Monthly GA Stats'!$U$3, 'Res Bill Biennial'!AL10, 0)</f>
        <v>0.35230921415366645</v>
      </c>
      <c r="AM26" s="23">
        <f ca="1">OFFSET('Monthly GA Stats'!$U$3, 'Res Bill Biennial'!AM10, 0)</f>
        <v>0</v>
      </c>
      <c r="AN26" s="23">
        <f ca="1">OFFSET('Monthly GA Stats'!$U$3, 'Res Bill Biennial'!AN10, 0)</f>
        <v>0.35230921415366645</v>
      </c>
      <c r="AO26" s="23">
        <f ca="1">OFFSET('Monthly GA Stats'!$U$3, 'Res Bill Biennial'!AO10, 0)</f>
        <v>0</v>
      </c>
      <c r="AP26" s="23">
        <f ca="1">OFFSET('Monthly GA Stats'!$U$3, 'Res Bill Biennial'!AP10, 0)</f>
        <v>0.35230921415366645</v>
      </c>
      <c r="AQ26" s="23">
        <f ca="1">OFFSET('Monthly GA Stats'!$U$3, 'Res Bill Biennial'!AQ10, 0)</f>
        <v>0</v>
      </c>
      <c r="AR26" s="23">
        <f ca="1">OFFSET('Monthly GA Stats'!$U$3, 'Res Bill Biennial'!AR10, 0)</f>
        <v>0.35230921415366645</v>
      </c>
      <c r="AS26" s="23">
        <f ca="1">OFFSET('Monthly GA Stats'!$U$3, 'Res Bill Biennial'!AS10, 0)</f>
        <v>0</v>
      </c>
      <c r="AT26" s="23">
        <f ca="1">OFFSET('Monthly GA Stats'!$U$3, 'Res Bill Biennial'!AT10, 0)</f>
        <v>0.35230921415366645</v>
      </c>
      <c r="AU26" s="23">
        <f ca="1">OFFSET('Monthly GA Stats'!$U$3, 'Res Bill Biennial'!AU10, 0)</f>
        <v>0</v>
      </c>
      <c r="AV26" s="23">
        <f ca="1">OFFSET('Monthly GA Stats'!$U$3, 'Res Bill Biennial'!AV10, 0)</f>
        <v>0.35230921415366645</v>
      </c>
      <c r="AW26" s="23">
        <f ca="1">OFFSET('Monthly GA Stats'!$U$3, 'Res Bill Biennial'!AW10, 0)</f>
        <v>0</v>
      </c>
      <c r="AX26" s="23">
        <f ca="1">OFFSET('Monthly GA Stats'!$U$3, 'Res Bill Biennial'!AX10, 0)</f>
        <v>0.35230921415366645</v>
      </c>
      <c r="AY26" s="23">
        <f ca="1">OFFSET('Monthly GA Stats'!$U$3, 'Res Bill Biennial'!AY10, 0)</f>
        <v>0</v>
      </c>
      <c r="AZ26" s="23">
        <f ca="1">OFFSET('Monthly GA Stats'!$U$3, 'Res Bill Biennial'!AZ10, 0)</f>
        <v>0.35230921415366645</v>
      </c>
      <c r="BA26" s="23">
        <f ca="1">OFFSET('Monthly GA Stats'!$U$3, 'Res Bill Biennial'!BA10, 0)</f>
        <v>0</v>
      </c>
      <c r="BB26" s="23">
        <f ca="1">OFFSET('Monthly GA Stats'!$U$3, 'Res Bill Biennial'!BB10, 0)</f>
        <v>0.35230921415366645</v>
      </c>
      <c r="BC26" s="23">
        <f ca="1">OFFSET('Monthly GA Stats'!$U$3, 'Res Bill Biennial'!BC10, 0)</f>
        <v>0</v>
      </c>
      <c r="BD26" s="23">
        <f ca="1">OFFSET('Monthly GA Stats'!$U$3, 'Res Bill Biennial'!BD10, 0)</f>
        <v>0.35230921415366645</v>
      </c>
      <c r="BE26" s="23">
        <f ca="1">OFFSET('Monthly GA Stats'!$U$3, 'Res Bill Biennial'!BE10, 0)</f>
        <v>0</v>
      </c>
      <c r="BF26" s="23">
        <f ca="1">OFFSET('Monthly GA Stats'!$U$3, 'Res Bill Biennial'!BF10, 0)</f>
        <v>0.35230921415366645</v>
      </c>
      <c r="BG26" s="23">
        <f ca="1">OFFSET('Monthly GA Stats'!$U$3, 'Res Bill Biennial'!BG10, 0)</f>
        <v>0</v>
      </c>
      <c r="BH26" s="23">
        <f ca="1">OFFSET('Monthly GA Stats'!$U$3, 'Res Bill Biennial'!BH10, 0)</f>
        <v>0.35230921415366645</v>
      </c>
      <c r="BI26" s="23">
        <f ca="1">OFFSET('Monthly GA Stats'!$U$3, 'Res Bill Biennial'!BI10, 0)</f>
        <v>0</v>
      </c>
      <c r="BJ26" s="23">
        <f ca="1">OFFSET('Monthly GA Stats'!$U$3, 'Res Bill Biennial'!BJ10, 0)</f>
        <v>0.35230921415366645</v>
      </c>
      <c r="BK26" s="23">
        <f ca="1">OFFSET('Monthly GA Stats'!$U$3, 'Res Bill Biennial'!BK10, 0)</f>
        <v>0</v>
      </c>
      <c r="BL26" s="23">
        <f ca="1">OFFSET('Monthly GA Stats'!$U$3, 'Res Bill Biennial'!BL10, 0)</f>
        <v>0.35230921415366645</v>
      </c>
      <c r="BM26" s="23">
        <f ca="1">OFFSET('Monthly GA Stats'!$U$3, 'Res Bill Biennial'!BM10, 0)</f>
        <v>0</v>
      </c>
      <c r="BN26" s="23">
        <f ca="1">OFFSET('Monthly GA Stats'!$U$3, 'Res Bill Biennial'!BN10, 0)</f>
        <v>0.35230921415366645</v>
      </c>
      <c r="BO26" s="23">
        <f ca="1">OFFSET('Monthly GA Stats'!$U$3, 'Res Bill Biennial'!BO10, 0)</f>
        <v>0</v>
      </c>
      <c r="BP26" s="23">
        <f ca="1">OFFSET('Monthly GA Stats'!$U$3, 'Res Bill Biennial'!BP10, 0)</f>
        <v>0.35230921415366645</v>
      </c>
      <c r="BQ26" s="23">
        <f ca="1">OFFSET('Monthly GA Stats'!$U$3, 'Res Bill Biennial'!BQ10, 0)</f>
        <v>0</v>
      </c>
      <c r="BR26" s="23">
        <f ca="1">OFFSET('Monthly GA Stats'!$U$3, 'Res Bill Biennial'!BR10, 0)</f>
        <v>0.35230921415366645</v>
      </c>
      <c r="BS26" s="23">
        <f ca="1">OFFSET('Monthly GA Stats'!$U$3, 'Res Bill Biennial'!BS10, 0)</f>
        <v>0</v>
      </c>
      <c r="BT26" s="23">
        <f ca="1">OFFSET('Monthly GA Stats'!$U$3, 'Res Bill Biennial'!BT10, 0)</f>
        <v>0.35230921415366645</v>
      </c>
    </row>
    <row r="27" spans="2:72">
      <c r="B27" t="s">
        <v>82</v>
      </c>
      <c r="C27" s="13">
        <f ca="1">C24*C15*$C$2/($C$4*$C$3)</f>
        <v>-172.17401747984226</v>
      </c>
      <c r="D27" s="13">
        <f ca="1">D24*D15*$C$2/($C$4*$C$3)</f>
        <v>-837.68587018498931</v>
      </c>
      <c r="E27" s="13">
        <f t="shared" ref="E27:N27" ca="1" si="15">E24*E15*$C$2/($C$4*$C$3)</f>
        <v>-1160.1665927649485</v>
      </c>
      <c r="F27" s="13">
        <f t="shared" ca="1" si="15"/>
        <v>-977.77863486296349</v>
      </c>
      <c r="G27" s="13">
        <f t="shared" ca="1" si="15"/>
        <v>-1102.4919568044866</v>
      </c>
      <c r="H27" s="13">
        <f t="shared" ca="1" si="15"/>
        <v>-1006.6346677214055</v>
      </c>
      <c r="I27" s="13">
        <f t="shared" ca="1" si="15"/>
        <v>-1127.3539554856955</v>
      </c>
      <c r="J27" s="13">
        <f t="shared" ca="1" si="15"/>
        <v>-1024.8943484298309</v>
      </c>
      <c r="K27" s="13">
        <f t="shared" ca="1" si="15"/>
        <v>-1006.672231905468</v>
      </c>
      <c r="L27" s="13">
        <f t="shared" ca="1" si="15"/>
        <v>-316.79673821182092</v>
      </c>
      <c r="M27" s="13">
        <f ca="1">M24*M15*$C$2/($C$4*$C$3)</f>
        <v>-514.91577921375506</v>
      </c>
      <c r="N27" s="13">
        <f t="shared" ca="1" si="15"/>
        <v>-677.06402488885578</v>
      </c>
      <c r="O27" s="13">
        <f t="shared" ref="O27:BT27" ca="1" si="16">O24*O15*$C$2/($C$4*$C$3)</f>
        <v>-649.01396580979826</v>
      </c>
      <c r="P27" s="13">
        <f t="shared" ca="1" si="16"/>
        <v>-546.41515399816262</v>
      </c>
      <c r="Q27" s="13">
        <f t="shared" ca="1" si="16"/>
        <v>-502.13771139491126</v>
      </c>
      <c r="R27" s="13">
        <f t="shared" ca="1" si="16"/>
        <v>-445.67078632894459</v>
      </c>
      <c r="S27" s="13">
        <f ca="1">S24*S15*$C$2/($C$4*$C$3)</f>
        <v>-423.00991430240083</v>
      </c>
      <c r="T27" s="13">
        <f t="shared" ca="1" si="16"/>
        <v>-257.58433859230598</v>
      </c>
      <c r="U27" s="13">
        <f t="shared" ca="1" si="16"/>
        <v>-178.56280182270118</v>
      </c>
      <c r="V27" s="13">
        <f t="shared" ca="1" si="16"/>
        <v>-52.471607762583055</v>
      </c>
      <c r="W27" s="13">
        <f t="shared" ca="1" si="16"/>
        <v>9.5183143893387587</v>
      </c>
      <c r="X27" s="13">
        <f t="shared" ca="1" si="16"/>
        <v>42.988635098669278</v>
      </c>
      <c r="Y27" s="13">
        <f t="shared" ca="1" si="16"/>
        <v>60.207956545641927</v>
      </c>
      <c r="Z27" s="13">
        <f t="shared" ca="1" si="16"/>
        <v>130.06690259528992</v>
      </c>
      <c r="AA27" s="13">
        <f t="shared" ca="1" si="16"/>
        <v>166.60589320110117</v>
      </c>
      <c r="AB27" s="13">
        <f t="shared" ca="1" si="16"/>
        <v>295.98070050907478</v>
      </c>
      <c r="AC27" s="13">
        <f t="shared" ca="1" si="16"/>
        <v>364.21629429206547</v>
      </c>
      <c r="AD27" s="13">
        <f t="shared" ca="1" si="16"/>
        <v>558.00928353535414</v>
      </c>
      <c r="AE27" s="13">
        <f t="shared" ca="1" si="16"/>
        <v>661.79881321235735</v>
      </c>
      <c r="AF27" s="13">
        <f t="shared" ca="1" si="16"/>
        <v>647.64372710891428</v>
      </c>
      <c r="AG27" s="13">
        <f t="shared" ca="1" si="16"/>
        <v>648.51271422045352</v>
      </c>
      <c r="AH27" s="13">
        <f t="shared" ca="1" si="16"/>
        <v>724.74635748222011</v>
      </c>
      <c r="AI27" s="13">
        <f t="shared" ca="1" si="16"/>
        <v>771.86059187095225</v>
      </c>
      <c r="AJ27" s="13">
        <f t="shared" ca="1" si="16"/>
        <v>798.84079634454508</v>
      </c>
      <c r="AK27" s="13">
        <f t="shared" ca="1" si="16"/>
        <v>809.95524704502816</v>
      </c>
      <c r="AL27" s="13">
        <f t="shared" ca="1" si="16"/>
        <v>807.36023850246727</v>
      </c>
      <c r="AM27" s="13">
        <f t="shared" ca="1" si="16"/>
        <v>815.95194377576024</v>
      </c>
      <c r="AN27" s="13">
        <f t="shared" ca="1" si="16"/>
        <v>816.21877567842091</v>
      </c>
      <c r="AO27" s="13">
        <f t="shared" ca="1" si="16"/>
        <v>826.35696604403199</v>
      </c>
      <c r="AP27" s="13">
        <f t="shared" ca="1" si="16"/>
        <v>826.64618621642785</v>
      </c>
      <c r="AQ27" s="13">
        <f t="shared" ca="1" si="16"/>
        <v>836.93652776076397</v>
      </c>
      <c r="AR27" s="13">
        <f t="shared" ca="1" si="16"/>
        <v>837.30577994964904</v>
      </c>
      <c r="AS27" s="13">
        <f t="shared" ca="1" si="16"/>
        <v>847.76700848164137</v>
      </c>
      <c r="AT27" s="13">
        <f t="shared" ca="1" si="16"/>
        <v>848.21947616593752</v>
      </c>
      <c r="AU27" s="13">
        <f t="shared" ca="1" si="16"/>
        <v>858.85630381645194</v>
      </c>
      <c r="AV27" s="13">
        <f t="shared" ca="1" si="16"/>
        <v>859.39528233241663</v>
      </c>
      <c r="AW27" s="13">
        <f t="shared" ca="1" si="16"/>
        <v>870.21257549941276</v>
      </c>
      <c r="AX27" s="13">
        <f t="shared" ca="1" si="16"/>
        <v>870.84147589086558</v>
      </c>
      <c r="AY27" s="13">
        <f t="shared" ca="1" si="16"/>
        <v>881.84426048008072</v>
      </c>
      <c r="AZ27" s="13">
        <f t="shared" ca="1" si="16"/>
        <v>882.5666134806869</v>
      </c>
      <c r="BA27" s="13">
        <f t="shared" ca="1" si="16"/>
        <v>893.76008032561094</v>
      </c>
      <c r="BB27" s="13">
        <f t="shared" ca="1" si="16"/>
        <v>894.57954047772807</v>
      </c>
      <c r="BC27" s="13">
        <f t="shared" ca="1" si="16"/>
        <v>905.96905094497481</v>
      </c>
      <c r="BD27" s="13">
        <f t="shared" ca="1" si="16"/>
        <v>906.88940085971183</v>
      </c>
      <c r="BE27" s="13">
        <f t="shared" ca="1" si="16"/>
        <v>918.48049264622375</v>
      </c>
      <c r="BF27" s="13">
        <f t="shared" ca="1" si="16"/>
        <v>919.50564740963875</v>
      </c>
      <c r="BG27" s="13">
        <f t="shared" ca="1" si="16"/>
        <v>931.30404053817483</v>
      </c>
      <c r="BH27" s="13">
        <f t="shared" ca="1" si="16"/>
        <v>932.438052268506</v>
      </c>
      <c r="BI27" s="13">
        <f t="shared" ca="1" si="16"/>
        <v>944.44965528833416</v>
      </c>
      <c r="BJ27" s="13">
        <f t="shared" ca="1" si="16"/>
        <v>945.69671784954016</v>
      </c>
      <c r="BK27" s="13">
        <f t="shared" ca="1" si="16"/>
        <v>957.92763424925181</v>
      </c>
      <c r="BL27" s="13">
        <f t="shared" ca="1" si="16"/>
        <v>959.29208812614343</v>
      </c>
      <c r="BM27" s="13">
        <f t="shared" ca="1" si="16"/>
        <v>971.7486229659479</v>
      </c>
      <c r="BN27" s="13">
        <f t="shared" ca="1" si="16"/>
        <v>973.23496030649028</v>
      </c>
      <c r="BO27" s="13">
        <f t="shared" ca="1" si="16"/>
        <v>985.92362707744121</v>
      </c>
      <c r="BP27" s="13">
        <f t="shared" ca="1" si="16"/>
        <v>987.53649690796021</v>
      </c>
      <c r="BQ27" s="13">
        <f t="shared" ca="1" si="16"/>
        <v>1000.4640246259187</v>
      </c>
      <c r="BR27" s="13">
        <f t="shared" ca="1" si="16"/>
        <v>1002.2082382451048</v>
      </c>
      <c r="BS27" s="13">
        <f t="shared" ca="1" si="16"/>
        <v>1015.3815787874651</v>
      </c>
      <c r="BT27" s="13">
        <f t="shared" ca="1" si="16"/>
        <v>110.99492101231976</v>
      </c>
    </row>
    <row r="28" spans="2:72">
      <c r="B28" t="s">
        <v>159</v>
      </c>
      <c r="C28">
        <f ca="1">IF('Calcs Biennial'!C16&lt;0, 'Res Bill Biennial'!C19, (C17+C23)*(1+0.13-0.08))</f>
        <v>135.85</v>
      </c>
      <c r="D28" s="49">
        <f ca="1">IF('Calcs Biennial'!D16&lt;0, 'Res Bill Biennial'!D19, (D17+D23)*(1+0.13-0.08))</f>
        <v>121.21792499999999</v>
      </c>
      <c r="E28" s="49">
        <f ca="1">IF('Calcs Biennial'!E16&lt;0, 'Res Bill Biennial'!E19, (E17+E23)*(1+0.13-0.08))</f>
        <v>121.21792499999999</v>
      </c>
      <c r="F28" s="49">
        <f ca="1">IF('Calcs Biennial'!F16&lt;0, 'Res Bill Biennial'!F19, (F17+F23)*(1+0.13-0.08))</f>
        <v>124.85446275</v>
      </c>
      <c r="G28" s="49">
        <f ca="1">IF('Calcs Biennial'!G16&lt;0, 'Res Bill Biennial'!G19, (G17+G23)*(1+0.13-0.08))</f>
        <v>124.85446275</v>
      </c>
      <c r="H28" s="49">
        <f ca="1">IF('Calcs Biennial'!H16&lt;0, 'Res Bill Biennial'!H19, (H17+H23)*(1+0.13-0.08))</f>
        <v>128.6000966325</v>
      </c>
      <c r="I28" s="49">
        <f ca="1">IF('Calcs Biennial'!I16&lt;0, 'Res Bill Biennial'!I19, (I17+I23)*(1+0.13-0.08))</f>
        <v>128.6000966325</v>
      </c>
      <c r="J28" s="49">
        <f ca="1">IF('Calcs Biennial'!J16&lt;0, 'Res Bill Biennial'!J19, (J17+J23)*(1+0.13-0.08))</f>
        <v>132.458099531475</v>
      </c>
      <c r="K28" s="49">
        <f ca="1">IF('Calcs Biennial'!K16&lt;0, 'Res Bill Biennial'!K19, (K17+K23)*(1+0.13-0.08))</f>
        <v>132.458099531475</v>
      </c>
      <c r="L28" s="49">
        <f ca="1">IF('Calcs Biennial'!L16&lt;0, 'Res Bill Biennial'!L19, (L17+L23)*(1+0.13-0.08))</f>
        <v>132.458099531475</v>
      </c>
      <c r="M28" s="67">
        <f ca="1">IF('Calcs Biennial'!M16&lt;0, 'Res Bill Biennial'!M19, (M17+M23)*(1+0.13-0.08))</f>
        <v>138.16174516544393</v>
      </c>
      <c r="N28" s="49">
        <f ca="1">IF('Calcs Biennial'!N16&lt;0, 'Res Bill Biennial'!N19, (N17+N23)*(1+0.13-0.08))</f>
        <v>142.04930690241957</v>
      </c>
      <c r="O28" s="49">
        <f ca="1">IF('Calcs Biennial'!O16&lt;0, 'Res Bill Biennial'!O19, (O17+O23)*(1+0.13-0.08))</f>
        <v>143.98124977577478</v>
      </c>
      <c r="P28" s="49">
        <f ca="1">IF('Calcs Biennial'!P16&lt;0, 'Res Bill Biennial'!P19, (P17+P23)*(1+0.13-0.08))</f>
        <v>148.42895223741687</v>
      </c>
      <c r="Q28" s="49">
        <f ca="1">IF('Calcs Biennial'!Q16&lt;0, 'Res Bill Biennial'!Q19, (Q17+Q23)*(1+0.13-0.08))</f>
        <v>150.6392597913385</v>
      </c>
      <c r="R28" s="49">
        <f ca="1">IF('Calcs Biennial'!R16&lt;0, 'Res Bill Biennial'!R19, (R17+R23)*(1+0.13-0.08))</f>
        <v>155.20734014373815</v>
      </c>
      <c r="S28" s="49">
        <f ca="1">IF('Calcs Biennial'!S16&lt;0, 'Res Bill Biennial'!S19, (S17+S23)*(1+0.13-0.08))</f>
        <v>157.47747008091523</v>
      </c>
      <c r="T28" s="49">
        <f ca="1">IF('Calcs Biennial'!T16&lt;0, 'Res Bill Biennial'!T19, (T17+T23)*(1+0.13-0.08))</f>
        <v>162.5604415885515</v>
      </c>
      <c r="U28" s="49">
        <f ca="1">IF('Calcs Biennial'!U16&lt;0, 'Res Bill Biennial'!U19, (U17+U23)*(1+0.13-0.08))</f>
        <v>165.08644921082148</v>
      </c>
      <c r="V28" s="49">
        <f ca="1">IF('Calcs Biennial'!V16&lt;0, 'Res Bill Biennial'!V19, (V17+V23)*(1+0.13-0.08))</f>
        <v>170.7900968970628</v>
      </c>
      <c r="W28" s="49">
        <f ca="1">IF('Calcs Biennial'!W16&lt;0, 'Res Bill Biennial'!W19, (W17+W23)*(1+0.13-0.08))</f>
        <v>173.62455259065527</v>
      </c>
      <c r="X28" s="49">
        <f ca="1">IF('Calcs Biennial'!X16&lt;0, 'Res Bill Biennial'!X19, (X17+X23)*(1+0.13-0.08))</f>
        <v>176.69423285342359</v>
      </c>
      <c r="Y28" s="49">
        <f ca="1">IF('Calcs Biennial'!Y16&lt;0, 'Res Bill Biennial'!Y19, (Y17+Y23)*(1+0.13-0.08))</f>
        <v>178.21972551653121</v>
      </c>
      <c r="Z28" s="49">
        <f ca="1">IF('Calcs Biennial'!Z16&lt;0, 'Res Bill Biennial'!Z19, (Z17+Z23)*(1+0.13-0.08))</f>
        <v>181.2098150089185</v>
      </c>
      <c r="AA28" s="49">
        <f ca="1">IF('Calcs Biennial'!AA16&lt;0, 'Res Bill Biennial'!AA19, (AA17+AA23)*(1+0.13-0.08))</f>
        <v>182.69575464829924</v>
      </c>
      <c r="AB28" s="49">
        <f ca="1">IF('Calcs Biennial'!AB16&lt;0, 'Res Bill Biennial'!AB19, (AB17+AB23)*(1+0.13-0.08))</f>
        <v>185.9680149408353</v>
      </c>
      <c r="AC28" s="49">
        <f ca="1">IF('Calcs Biennial'!AC16&lt;0, 'Res Bill Biennial'!AC19, (AC17+AC23)*(1+0.13-0.08))</f>
        <v>187.59418074337412</v>
      </c>
      <c r="AD28" s="49">
        <f ca="1">IF('Calcs Biennial'!AD16&lt;0, 'Res Bill Biennial'!AD19, (AD17+AD23)*(1+0.13-0.08))</f>
        <v>192.47857454709049</v>
      </c>
      <c r="AE28" s="49">
        <f ca="1">IF('Calcs Biennial'!AE16&lt;0, 'Res Bill Biennial'!AE19, (AE17+AE23)*(1+0.13-0.08))</f>
        <v>194.90589800539041</v>
      </c>
      <c r="AF28" s="49">
        <f ca="1">IF('Calcs Biennial'!AF16&lt;0, 'Res Bill Biennial'!AF19, (AF17+AF23)*(1+0.13-0.08))</f>
        <v>193.80742783093933</v>
      </c>
      <c r="AG28" s="49">
        <f ca="1">IF('Calcs Biennial'!AG16&lt;0, 'Res Bill Biennial'!AG19, (AG17+AG23)*(1+0.13-0.08))</f>
        <v>193.26153768984156</v>
      </c>
      <c r="AH28" s="49">
        <f ca="1">IF('Calcs Biennial'!AH16&lt;0, 'Res Bill Biennial'!AH19, (AH17+AH23)*(1+0.13-0.08))</f>
        <v>196.21461511243857</v>
      </c>
      <c r="AI28" s="49">
        <f ca="1">IF('Calcs Biennial'!AI16&lt;0, 'Res Bill Biennial'!AI19, (AI17+AI23)*(1+0.13-0.08))</f>
        <v>197.68216142219592</v>
      </c>
      <c r="AJ28" s="49">
        <f ca="1">IF('Calcs Biennial'!AJ16&lt;0, 'Res Bill Biennial'!AJ19, (AJ17+AJ23)*(1+0.13-0.08))</f>
        <v>198.44292610158479</v>
      </c>
      <c r="AK28" s="49">
        <f ca="1">IF('Calcs Biennial'!AK16&lt;0, 'Res Bill Biennial'!AK19, (AK17+AK23)*(1+0.13-0.08))</f>
        <v>198.56491848864832</v>
      </c>
      <c r="AL28" s="49">
        <f ca="1">IF('Calcs Biennial'!AL16&lt;0, 'Res Bill Biennial'!AL19, (AL17+AL23)*(1+0.13-0.08))</f>
        <v>196.6750403169778</v>
      </c>
      <c r="AM28" s="49">
        <f ca="1">IF('Calcs Biennial'!AM16&lt;0, 'Res Bill Biennial'!AM19, (AM17+AM23)*(1+0.13-0.08))</f>
        <v>195.73585608987179</v>
      </c>
      <c r="AN28" s="49">
        <f ca="1">IF('Calcs Biennial'!AN16&lt;0, 'Res Bill Biennial'!AN19, (AN17+AN23)*(1+0.13-0.08))</f>
        <v>194.60531466700519</v>
      </c>
      <c r="AO28" s="49">
        <f ca="1">IF('Calcs Biennial'!AO16&lt;0, 'Res Bill Biennial'!AO19, (AO17+AO23)*(1+0.13-0.08))</f>
        <v>194.04348656170052</v>
      </c>
      <c r="AP28" s="49">
        <f ca="1">IF('Calcs Biennial'!AP16&lt;0, 'Res Bill Biennial'!AP19, (AP17+AP23)*(1+0.13-0.08))</f>
        <v>193.92249100634243</v>
      </c>
      <c r="AQ28" s="49">
        <f ca="1">IF('Calcs Biennial'!AQ16&lt;0, 'Res Bill Biennial'!AQ19, (AQ17+AQ23)*(1+0.13-0.08))</f>
        <v>193.86236167163415</v>
      </c>
      <c r="AR28" s="49">
        <f ca="1">IF('Calcs Biennial'!AR16&lt;0, 'Res Bill Biennial'!AR19, (AR17+AR23)*(1+0.13-0.08))</f>
        <v>193.74147905645791</v>
      </c>
      <c r="AS28" s="49">
        <f ca="1">IF('Calcs Biennial'!AS16&lt;0, 'Res Bill Biennial'!AS19, (AS17+AS23)*(1+0.13-0.08))</f>
        <v>193.68140584792695</v>
      </c>
      <c r="AT28" s="49">
        <f ca="1">IF('Calcs Biennial'!AT16&lt;0, 'Res Bill Biennial'!AT19, (AT17+AT23)*(1+0.13-0.08))</f>
        <v>193.56063606751147</v>
      </c>
      <c r="AU28" s="49">
        <f ca="1">IF('Calcs Biennial'!AU16&lt;0, 'Res Bill Biennial'!AU19, (AU17+AU23)*(1+0.13-0.08))</f>
        <v>193.50061893276833</v>
      </c>
      <c r="AV28" s="49">
        <f ca="1">IF('Calcs Biennial'!AV16&lt;0, 'Res Bill Biennial'!AV19, (AV17+AV23)*(1+0.13-0.08))</f>
        <v>193.3799618817909</v>
      </c>
      <c r="AW28" s="49">
        <f ca="1">IF('Calcs Biennial'!AW16&lt;0, 'Res Bill Biennial'!AW19, (AW17+AW23)*(1+0.13-0.08))</f>
        <v>193.32000076849496</v>
      </c>
      <c r="AX28" s="49">
        <f ca="1">IF('Calcs Biennial'!AX16&lt;0, 'Res Bill Biennial'!AX19, (AX17+AX23)*(1+0.13-0.08))</f>
        <v>193.19945634173123</v>
      </c>
      <c r="AY28" s="49">
        <f ca="1">IF('Calcs Biennial'!AY16&lt;0, 'Res Bill Biennial'!AY19, (AY17+AY23)*(1+0.13-0.08))</f>
        <v>193.13955119759066</v>
      </c>
      <c r="AZ28" s="49">
        <f ca="1">IF('Calcs Biennial'!AZ16&lt;0, 'Res Bill Biennial'!AZ19, (AZ17+AZ23)*(1+0.13-0.08))</f>
        <v>193.01911928991444</v>
      </c>
      <c r="BA28" s="49">
        <f ca="1">IF('Calcs Biennial'!BA16&lt;0, 'Res Bill Biennial'!BA19, (BA17+BA23)*(1+0.13-0.08))</f>
        <v>192.95927006268636</v>
      </c>
      <c r="BB28" s="49">
        <f ca="1">IF('Calcs Biennial'!BB16&lt;0, 'Res Bill Biennial'!BB19, (BB17+BB23)*(1+0.13-0.08))</f>
        <v>192.83895056906965</v>
      </c>
      <c r="BC28" s="49">
        <f ca="1">IF('Calcs Biennial'!BC16&lt;0, 'Res Bill Biennial'!BC19, (BC17+BC23)*(1+0.13-0.08))</f>
        <v>192.77915720655972</v>
      </c>
      <c r="BD28" s="49">
        <f ca="1">IF('Calcs Biennial'!BD16&lt;0, 'Res Bill Biennial'!BD19, (BD17+BD23)*(1+0.13-0.08))</f>
        <v>192.65895002207242</v>
      </c>
      <c r="BE28" s="49">
        <f ca="1">IF('Calcs Biennial'!BE16&lt;0, 'Res Bill Biennial'!BE19, (BE17+BE23)*(1+0.13-0.08))</f>
        <v>192.59921247213529</v>
      </c>
      <c r="BF28" s="49">
        <f ca="1">IF('Calcs Biennial'!BF16&lt;0, 'Res Bill Biennial'!BF19, (BF17+BF23)*(1+0.13-0.08))</f>
        <v>192.47911749194546</v>
      </c>
      <c r="BG28" s="49">
        <f ca="1">IF('Calcs Biennial'!BG16&lt;0, 'Res Bill Biennial'!BG19, (BG17+BG23)*(1+0.13-0.08))</f>
        <v>192.41943570248424</v>
      </c>
      <c r="BH28" s="49">
        <f ca="1">IF('Calcs Biennial'!BH16&lt;0, 'Res Bill Biennial'!BH19, (BH17+BH23)*(1+0.13-0.08))</f>
        <v>192.29945282185756</v>
      </c>
      <c r="BI28" s="49">
        <f ca="1">IF('Calcs Biennial'!BI16&lt;0, 'Res Bill Biennial'!BI19, (BI17+BI23)*(1+0.13-0.08))</f>
        <v>192.23982674082413</v>
      </c>
      <c r="BJ28" s="49">
        <f ca="1">IF('Calcs Biennial'!BJ16&lt;0, 'Res Bill Biennial'!BJ19, (BJ17+BJ23)*(1+0.13-0.08))</f>
        <v>192.1199558551242</v>
      </c>
      <c r="BK28" s="49">
        <f ca="1">IF('Calcs Biennial'!BK16&lt;0, 'Res Bill Biennial'!BK19, (BK17+BK23)*(1+0.13-0.08))</f>
        <v>192.06038543051895</v>
      </c>
      <c r="BL28" s="49">
        <f ca="1">IF('Calcs Biennial'!BL16&lt;0, 'Res Bill Biennial'!BL19, (BL17+BL23)*(1+0.13-0.08))</f>
        <v>191.94062643520698</v>
      </c>
      <c r="BM28" s="49">
        <f ca="1">IF('Calcs Biennial'!BM16&lt;0, 'Res Bill Biennial'!BM19, (BM17+BM23)*(1+0.13-0.08))</f>
        <v>191.88111161507888</v>
      </c>
      <c r="BN28" s="67">
        <f ca="1">IF('Calcs Biennial'!BN16&lt;0, 'Res Bill Biennial'!BN19, (BN17+BN23)*(1+0.13-0.08))</f>
        <v>173.48514873141335</v>
      </c>
      <c r="BO28" s="67">
        <f ca="1">IF('Calcs Biennial'!BO16&lt;0, 'Res Bill Biennial'!BO19, (BO17+BO23)*(1+0.13-0.08))</f>
        <v>173.38159908479321</v>
      </c>
      <c r="BP28" s="49">
        <f ca="1">IF('Calcs Biennial'!BP16&lt;0, 'Res Bill Biennial'!BP19, (BP17+BP23)*(1+0.13-0.08))</f>
        <v>173.17073974677248</v>
      </c>
      <c r="BQ28" s="49">
        <f ca="1">IF('Calcs Biennial'!BQ16&lt;0, 'Res Bill Biennial'!BQ19, (BQ17+BQ23)*(1+0.13-0.08))</f>
        <v>173.06595216449563</v>
      </c>
      <c r="BR28" s="49">
        <f ca="1">IF('Calcs Biennial'!BR16&lt;0, 'Res Bill Biennial'!BR19, (BR17+BR23)*(1+0.13-0.08))</f>
        <v>172.85253203292467</v>
      </c>
      <c r="BS28" s="49">
        <f ca="1">IF('Calcs Biennial'!BS16&lt;0, 'Res Bill Biennial'!BS19, (BS17+BS23)*(1+0.13-0.08))</f>
        <v>172.74647185173257</v>
      </c>
      <c r="BT28" s="49">
        <f ca="1">IF('Calcs Biennial'!BT16&lt;0, 'Res Bill Biennial'!BT19, (BT17+BT23)*(1+0.13-0.08))</f>
        <v>57.347890849465117</v>
      </c>
    </row>
    <row r="29" spans="2:72">
      <c r="B29" t="s">
        <v>191</v>
      </c>
      <c r="C29" s="78">
        <f ca="1">(C24/C19)*100</f>
        <v>-8.3835462782831307</v>
      </c>
      <c r="D29" s="78">
        <f ca="1">(D24/D19)*100</f>
        <v>-20.89159432720626</v>
      </c>
      <c r="E29" s="78">
        <f t="shared" ref="E29:BQ29" ca="1" si="17">(E24/E19)*100</f>
        <v>-20.04226047135737</v>
      </c>
      <c r="F29" s="78">
        <f t="shared" ca="1" si="17"/>
        <v>-16.274793192853291</v>
      </c>
      <c r="G29" s="78">
        <f t="shared" ca="1" si="17"/>
        <v>-18.536971949314196</v>
      </c>
      <c r="H29" s="78">
        <f t="shared" ca="1" si="17"/>
        <v>-16.314592156303092</v>
      </c>
      <c r="I29" s="78">
        <f t="shared" ca="1" si="17"/>
        <v>-18.422477184729349</v>
      </c>
      <c r="J29" s="78">
        <f t="shared" ca="1" si="17"/>
        <v>-16.128988477148237</v>
      </c>
      <c r="K29" s="78">
        <f t="shared" ca="1" si="17"/>
        <v>-16.007306920688524</v>
      </c>
      <c r="L29" s="78">
        <f t="shared" ca="1" si="17"/>
        <v>-15.946836674368015</v>
      </c>
      <c r="M29" s="78">
        <f ca="1">(M24/M19)*100</f>
        <v>-11.356858090163884</v>
      </c>
      <c r="N29" s="78">
        <f t="shared" ca="1" si="17"/>
        <v>-10.053337957767821</v>
      </c>
      <c r="O29" s="78">
        <f t="shared" ca="1" si="17"/>
        <v>-9.4317299567717274</v>
      </c>
      <c r="P29" s="78">
        <f t="shared" ca="1" si="17"/>
        <v>-7.7669188312552011</v>
      </c>
      <c r="Q29" s="78">
        <f t="shared" ca="1" si="17"/>
        <v>-6.9761496832343974</v>
      </c>
      <c r="R29" s="78">
        <f t="shared" ca="1" si="17"/>
        <v>-6.0489584499257472</v>
      </c>
      <c r="S29" s="78">
        <f t="shared" ca="1" si="17"/>
        <v>-5.6081945247564597</v>
      </c>
      <c r="T29" s="78">
        <f t="shared" ca="1" si="17"/>
        <v>-3.3361286009712257</v>
      </c>
      <c r="U29" s="78">
        <f t="shared" ca="1" si="17"/>
        <v>-2.2590561637589195</v>
      </c>
      <c r="V29" s="78">
        <f t="shared" ca="1" si="17"/>
        <v>-0.64711818842607927</v>
      </c>
      <c r="W29" s="78">
        <f t="shared" ca="1" si="17"/>
        <v>0.11454961034838285</v>
      </c>
      <c r="X29" s="78">
        <f t="shared" ca="1" si="17"/>
        <v>0.51132686086281964</v>
      </c>
      <c r="Y29" s="78">
        <f t="shared" ca="1" si="17"/>
        <v>0.70342321141961484</v>
      </c>
      <c r="Z29" s="78">
        <f t="shared" ca="1" si="17"/>
        <v>1.5002476798224045</v>
      </c>
      <c r="AA29" s="78">
        <f t="shared" ca="1" si="17"/>
        <v>1.8865318915053639</v>
      </c>
      <c r="AB29" s="78">
        <f t="shared" ca="1" si="17"/>
        <v>3.3088373298152436</v>
      </c>
      <c r="AC29" s="78">
        <f t="shared" ca="1" si="17"/>
        <v>3.9972025912986466</v>
      </c>
      <c r="AD29" s="78">
        <f t="shared" ca="1" si="17"/>
        <v>5.9911599540997447</v>
      </c>
      <c r="AE29" s="78">
        <f t="shared" ca="1" si="17"/>
        <v>6.9448938761212844</v>
      </c>
      <c r="AF29" s="78">
        <f t="shared" ca="1" si="17"/>
        <v>6.8612349468425915</v>
      </c>
      <c r="AG29" s="78">
        <f t="shared" ca="1" si="17"/>
        <v>6.8193064943112596</v>
      </c>
      <c r="AH29" s="78">
        <f t="shared" ca="1" si="17"/>
        <v>7.5231213348437809</v>
      </c>
      <c r="AI29" s="78">
        <f t="shared" ca="1" si="17"/>
        <v>7.8650640463929191</v>
      </c>
      <c r="AJ29" s="78">
        <f t="shared" ca="1" si="17"/>
        <v>8.121259869093544</v>
      </c>
      <c r="AK29" s="78">
        <f t="shared" ca="1" si="17"/>
        <v>8.1356639848258983</v>
      </c>
      <c r="AL29" s="78">
        <f t="shared" ca="1" si="17"/>
        <v>8.1851389901557265</v>
      </c>
      <c r="AM29" s="78">
        <f t="shared" ca="1" si="17"/>
        <v>8.2100812019838418</v>
      </c>
      <c r="AN29" s="78">
        <f t="shared" ca="1" si="17"/>
        <v>8.2544246831727879</v>
      </c>
      <c r="AO29" s="78">
        <f t="shared" ca="1" si="17"/>
        <v>8.2766535890084363</v>
      </c>
      <c r="AP29" s="78">
        <f t="shared" ca="1" si="17"/>
        <v>8.3124158018272212</v>
      </c>
      <c r="AQ29" s="78">
        <f t="shared" ca="1" si="17"/>
        <v>8.3302046134057406</v>
      </c>
      <c r="AR29" s="78">
        <f t="shared" ca="1" si="17"/>
        <v>8.3669609489062502</v>
      </c>
      <c r="AS29" s="78">
        <f t="shared" ca="1" si="17"/>
        <v>8.3852442562018066</v>
      </c>
      <c r="AT29" s="78">
        <f t="shared" ca="1" si="17"/>
        <v>8.4230223491366836</v>
      </c>
      <c r="AU29" s="78">
        <f t="shared" ca="1" si="17"/>
        <v>8.4418138982061031</v>
      </c>
      <c r="AV29" s="78">
        <f t="shared" ca="1" si="17"/>
        <v>8.4806421515225381</v>
      </c>
      <c r="AW29" s="78">
        <f t="shared" ca="1" si="17"/>
        <v>8.4999560705372801</v>
      </c>
      <c r="AX29" s="78">
        <f t="shared" ca="1" si="17"/>
        <v>8.5398636767312581</v>
      </c>
      <c r="AY29" s="78">
        <f t="shared" ca="1" si="17"/>
        <v>8.5597144865995389</v>
      </c>
      <c r="AZ29" s="78">
        <f t="shared" ca="1" si="17"/>
        <v>8.6007314496638934</v>
      </c>
      <c r="BA29" s="78">
        <f t="shared" ca="1" si="17"/>
        <v>8.6211340749481113</v>
      </c>
      <c r="BB29" s="78">
        <f t="shared" ca="1" si="17"/>
        <v>8.6632912329306624</v>
      </c>
      <c r="BC29" s="78">
        <f t="shared" ca="1" si="17"/>
        <v>8.6842610130680438</v>
      </c>
      <c r="BD29" s="78">
        <f t="shared" ca="1" si="17"/>
        <v>8.7275900612565565</v>
      </c>
      <c r="BE29" s="78">
        <f t="shared" ca="1" si="17"/>
        <v>8.7491427620921716</v>
      </c>
      <c r="BF29" s="78">
        <f t="shared" ca="1" si="17"/>
        <v>8.793676276844316</v>
      </c>
      <c r="BG29" s="78">
        <f t="shared" ca="1" si="17"/>
        <v>8.8158281024841241</v>
      </c>
      <c r="BH29" s="78">
        <f t="shared" ca="1" si="17"/>
        <v>8.8615995657193505</v>
      </c>
      <c r="BI29" s="78">
        <f t="shared" ca="1" si="17"/>
        <v>8.8843671707132721</v>
      </c>
      <c r="BJ29" s="78">
        <f t="shared" ca="1" si="17"/>
        <v>8.9314109950859102</v>
      </c>
      <c r="BK29" s="78">
        <f t="shared" ca="1" si="17"/>
        <v>8.9548114969491177</v>
      </c>
      <c r="BL29" s="78">
        <f t="shared" ca="1" si="17"/>
        <v>9.003163051720934</v>
      </c>
      <c r="BM29" s="78">
        <f t="shared" ca="1" si="17"/>
        <v>9.027214043803605</v>
      </c>
      <c r="BN29" s="78">
        <f t="shared" ca="1" si="17"/>
        <v>9.07690968143568</v>
      </c>
      <c r="BO29" s="78">
        <f t="shared" ca="1" si="17"/>
        <v>9.1016292461502726</v>
      </c>
      <c r="BP29" s="78">
        <f t="shared" ca="1" si="17"/>
        <v>9.1527063296342153</v>
      </c>
      <c r="BQ29" s="78">
        <f t="shared" ca="1" si="17"/>
        <v>9.1781130520504579</v>
      </c>
      <c r="BR29" s="78">
        <f t="shared" ref="BR29:BT29" ca="1" si="18">(BR24/BR19)*100</f>
        <v>9.230609982999221</v>
      </c>
      <c r="BS29" s="78">
        <f t="shared" ca="1" si="18"/>
        <v>9.2567229648169729</v>
      </c>
      <c r="BT29" s="78">
        <f t="shared" ca="1" si="18"/>
        <v>9.2567229648169533</v>
      </c>
    </row>
    <row r="30" spans="2:72" s="49" customFormat="1">
      <c r="B30" s="49" t="s">
        <v>241</v>
      </c>
      <c r="C30" s="49">
        <f ca="1">(OFFSET('Res Bill Annual'!$B$25, 0, 'Res Bill Biennial'!C9-2016)*'Res Bill Biennial'!C13 + OFFSET('Res Bill Annual'!$B$25, 0, 'Res Bill Biennial'!C9-2015)*'Res Bill Biennial'!C14)/SUM('Res Bill Biennial'!C13:C14)</f>
        <v>126.99650310456042</v>
      </c>
      <c r="D30" s="49">
        <f ca="1">(OFFSET('Res Bill Annual'!$B$25, 0, 'Res Bill Biennial'!D9-2016)*'Res Bill Biennial'!D13 + OFFSET('Res Bill Annual'!$B$25, 0, 'Res Bill Biennial'!D9-2015)*'Res Bill Biennial'!D14)/SUM('Res Bill Biennial'!D13:D14)</f>
        <v>126.99650310456043</v>
      </c>
      <c r="E30" s="49">
        <f ca="1">(OFFSET('Res Bill Annual'!$B$25, 0, 'Res Bill Biennial'!E9-2016)*'Res Bill Biennial'!E13 + OFFSET('Res Bill Annual'!$B$25, 0, 'Res Bill Biennial'!E9-2015)*'Res Bill Biennial'!E14)/SUM('Res Bill Biennial'!E13:E14)</f>
        <v>126.05642917046569</v>
      </c>
      <c r="F30" s="49">
        <f ca="1">(OFFSET('Res Bill Annual'!$B$25, 0, 'Res Bill Biennial'!F9-2016)*'Res Bill Biennial'!F13 + OFFSET('Res Bill Annual'!$B$25, 0, 'Res Bill Biennial'!F9-2015)*'Res Bill Biennial'!F14)/SUM('Res Bill Biennial'!F13:F14)</f>
        <v>125.58925481793329</v>
      </c>
      <c r="G30" s="49">
        <f ca="1">(OFFSET('Res Bill Annual'!$B$25, 0, 'Res Bill Biennial'!G9-2016)*'Res Bill Biennial'!G13 + OFFSET('Res Bill Annual'!$B$25, 0, 'Res Bill Biennial'!G9-2015)*'Res Bill Biennial'!G14)/SUM('Res Bill Biennial'!G13:G14)</f>
        <v>128.59250961381167</v>
      </c>
      <c r="H30" s="49">
        <f ca="1">(OFFSET('Res Bill Annual'!$B$25, 0, 'Res Bill Biennial'!H9-2016)*'Res Bill Biennial'!H13 + OFFSET('Res Bill Annual'!$B$25, 0, 'Res Bill Biennial'!H9-2015)*'Res Bill Biennial'!H14)/SUM('Res Bill Biennial'!H13:H14)</f>
        <v>130.08499181533702</v>
      </c>
      <c r="I30" s="49">
        <f ca="1">(OFFSET('Res Bill Annual'!$B$25, 0, 'Res Bill Biennial'!I9-2016)*'Res Bill Biennial'!I13 + OFFSET('Res Bill Annual'!$B$25, 0, 'Res Bill Biennial'!I9-2015)*'Res Bill Biennial'!I14)/SUM('Res Bill Biennial'!I13:I14)</f>
        <v>133.00574548617942</v>
      </c>
      <c r="J30" s="49">
        <f ca="1">(OFFSET('Res Bill Annual'!$B$25, 0, 'Res Bill Biennial'!J9-2016)*'Res Bill Biennial'!J13 + OFFSET('Res Bill Annual'!$B$25, 0, 'Res Bill Biennial'!J9-2015)*'Res Bill Biennial'!J14)/SUM('Res Bill Biennial'!J13:J14)</f>
        <v>134.45722834895705</v>
      </c>
      <c r="K30" s="49">
        <f ca="1">(OFFSET('Res Bill Annual'!$B$25, 0, 'Res Bill Biennial'!K9-2016)*'Res Bill Biennial'!K13 + OFFSET('Res Bill Annual'!$B$25, 0, 'Res Bill Biennial'!K9-2015)*'Res Bill Biennial'!K14)/SUM('Res Bill Biennial'!K13:K14)</f>
        <v>136.93193002789229</v>
      </c>
      <c r="L30" s="49">
        <f ca="1">(OFFSET('Res Bill Annual'!$B$25, 0, 'Res Bill Biennial'!L9-2016)*'Res Bill Biennial'!L13 + OFFSET('Res Bill Annual'!$B$25, 0, 'Res Bill Biennial'!L9-2015)*'Res Bill Biennial'!L14)/SUM('Res Bill Biennial'!L13:L14)</f>
        <v>138.16174516544393</v>
      </c>
      <c r="M30" s="49">
        <f ca="1">(OFFSET('Res Bill Annual'!$B$25, 0, 'Res Bill Biennial'!M9-2016)*'Res Bill Biennial'!M13 + OFFSET('Res Bill Annual'!$B$25, 0, 'Res Bill Biennial'!M9-2015)*'Res Bill Biennial'!M14)/SUM('Res Bill Biennial'!M13:M14)</f>
        <v>138.16174516544393</v>
      </c>
      <c r="N30" s="49">
        <f ca="1">(OFFSET('Res Bill Annual'!$B$25, 0, 'Res Bill Biennial'!N9-2016)*'Res Bill Biennial'!N13 + OFFSET('Res Bill Annual'!$B$25, 0, 'Res Bill Biennial'!N9-2015)*'Res Bill Biennial'!N14)/SUM('Res Bill Biennial'!N13:N14)</f>
        <v>142.04930690241957</v>
      </c>
      <c r="O30" s="49">
        <f ca="1">(OFFSET('Res Bill Annual'!$B$25, 0, 'Res Bill Biennial'!O9-2016)*'Res Bill Biennial'!O13 + OFFSET('Res Bill Annual'!$B$25, 0, 'Res Bill Biennial'!O9-2015)*'Res Bill Biennial'!O14)/SUM('Res Bill Biennial'!O13:O14)</f>
        <v>143.98124977577478</v>
      </c>
      <c r="P30" s="49">
        <f ca="1">(OFFSET('Res Bill Annual'!$B$25, 0, 'Res Bill Biennial'!P9-2016)*'Res Bill Biennial'!P13 + OFFSET('Res Bill Annual'!$B$25, 0, 'Res Bill Biennial'!P9-2015)*'Res Bill Biennial'!P14)/SUM('Res Bill Biennial'!P13:P14)</f>
        <v>148.42895223741687</v>
      </c>
      <c r="Q30" s="49">
        <f ca="1">(OFFSET('Res Bill Annual'!$B$25, 0, 'Res Bill Biennial'!Q9-2016)*'Res Bill Biennial'!Q13 + OFFSET('Res Bill Annual'!$B$25, 0, 'Res Bill Biennial'!Q9-2015)*'Res Bill Biennial'!Q14)/SUM('Res Bill Biennial'!Q13:Q14)</f>
        <v>150.6392597913385</v>
      </c>
      <c r="R30" s="49">
        <f ca="1">(OFFSET('Res Bill Annual'!$B$25, 0, 'Res Bill Biennial'!R9-2016)*'Res Bill Biennial'!R13 + OFFSET('Res Bill Annual'!$B$25, 0, 'Res Bill Biennial'!R9-2015)*'Res Bill Biennial'!R14)/SUM('Res Bill Biennial'!R13:R14)</f>
        <v>155.20734014373815</v>
      </c>
      <c r="S30" s="49">
        <f ca="1">(OFFSET('Res Bill Annual'!$B$25, 0, 'Res Bill Biennial'!S9-2016)*'Res Bill Biennial'!S13 + OFFSET('Res Bill Annual'!$B$25, 0, 'Res Bill Biennial'!S9-2015)*'Res Bill Biennial'!S14)/SUM('Res Bill Biennial'!S13:S14)</f>
        <v>157.47747008091523</v>
      </c>
      <c r="T30" s="49">
        <f ca="1">(OFFSET('Res Bill Annual'!$B$25, 0, 'Res Bill Biennial'!T9-2016)*'Res Bill Biennial'!T13 + OFFSET('Res Bill Annual'!$B$25, 0, 'Res Bill Biennial'!T9-2015)*'Res Bill Biennial'!T14)/SUM('Res Bill Biennial'!T13:T14)</f>
        <v>162.5604415885515</v>
      </c>
      <c r="U30" s="49">
        <f ca="1">(OFFSET('Res Bill Annual'!$B$25, 0, 'Res Bill Biennial'!U9-2016)*'Res Bill Biennial'!U13 + OFFSET('Res Bill Annual'!$B$25, 0, 'Res Bill Biennial'!U9-2015)*'Res Bill Biennial'!U14)/SUM('Res Bill Biennial'!U13:U14)</f>
        <v>165.08644921082148</v>
      </c>
      <c r="V30" s="49">
        <f ca="1">(OFFSET('Res Bill Annual'!$B$25, 0, 'Res Bill Biennial'!V9-2016)*'Res Bill Biennial'!V13 + OFFSET('Res Bill Annual'!$B$25, 0, 'Res Bill Biennial'!V9-2015)*'Res Bill Biennial'!V14)/SUM('Res Bill Biennial'!V13:V14)</f>
        <v>170.7900968970628</v>
      </c>
      <c r="W30" s="49">
        <f ca="1">(OFFSET('Res Bill Annual'!$B$25, 0, 'Res Bill Biennial'!W9-2016)*'Res Bill Biennial'!W13 + OFFSET('Res Bill Annual'!$B$25, 0, 'Res Bill Biennial'!W9-2015)*'Res Bill Biennial'!W14)/SUM('Res Bill Biennial'!W13:W14)</f>
        <v>173.62455259065527</v>
      </c>
      <c r="X30" s="49">
        <f ca="1">(OFFSET('Res Bill Annual'!$B$25, 0, 'Res Bill Biennial'!X9-2016)*'Res Bill Biennial'!X13 + OFFSET('Res Bill Annual'!$B$25, 0, 'Res Bill Biennial'!X9-2015)*'Res Bill Biennial'!X14)/SUM('Res Bill Biennial'!X13:X14)</f>
        <v>176.69423285342359</v>
      </c>
      <c r="Y30" s="49">
        <f ca="1">(OFFSET('Res Bill Annual'!$B$25, 0, 'Res Bill Biennial'!Y9-2016)*'Res Bill Biennial'!Y13 + OFFSET('Res Bill Annual'!$B$25, 0, 'Res Bill Biennial'!Y9-2015)*'Res Bill Biennial'!Y14)/SUM('Res Bill Biennial'!Y13:Y14)</f>
        <v>178.21972551653121</v>
      </c>
      <c r="Z30" s="49">
        <f ca="1">(OFFSET('Res Bill Annual'!$B$25, 0, 'Res Bill Biennial'!Z9-2016)*'Res Bill Biennial'!Z13 + OFFSET('Res Bill Annual'!$B$25, 0, 'Res Bill Biennial'!Z9-2015)*'Res Bill Biennial'!Z14)/SUM('Res Bill Biennial'!Z13:Z14)</f>
        <v>181.2098150089185</v>
      </c>
      <c r="AA30" s="49">
        <f ca="1">(OFFSET('Res Bill Annual'!$B$25, 0, 'Res Bill Biennial'!AA9-2016)*'Res Bill Biennial'!AA13 + OFFSET('Res Bill Annual'!$B$25, 0, 'Res Bill Biennial'!AA9-2015)*'Res Bill Biennial'!AA14)/SUM('Res Bill Biennial'!AA13:AA14)</f>
        <v>182.69575464829924</v>
      </c>
      <c r="AB30" s="49">
        <f ca="1">(OFFSET('Res Bill Annual'!$B$25, 0, 'Res Bill Biennial'!AB9-2016)*'Res Bill Biennial'!AB13 + OFFSET('Res Bill Annual'!$B$25, 0, 'Res Bill Biennial'!AB9-2015)*'Res Bill Biennial'!AB14)/SUM('Res Bill Biennial'!AB13:AB14)</f>
        <v>185.9680149408353</v>
      </c>
      <c r="AC30" s="49">
        <f ca="1">(OFFSET('Res Bill Annual'!$B$25, 0, 'Res Bill Biennial'!AC9-2016)*'Res Bill Biennial'!AC13 + OFFSET('Res Bill Annual'!$B$25, 0, 'Res Bill Biennial'!AC9-2015)*'Res Bill Biennial'!AC14)/SUM('Res Bill Biennial'!AC13:AC14)</f>
        <v>187.59418074337412</v>
      </c>
      <c r="AD30" s="49">
        <f ca="1">(OFFSET('Res Bill Annual'!$B$25, 0, 'Res Bill Biennial'!AD9-2016)*'Res Bill Biennial'!AD13 + OFFSET('Res Bill Annual'!$B$25, 0, 'Res Bill Biennial'!AD9-2015)*'Res Bill Biennial'!AD14)/SUM('Res Bill Biennial'!AD13:AD14)</f>
        <v>192.47857454709049</v>
      </c>
      <c r="AE30" s="49">
        <f ca="1">(OFFSET('Res Bill Annual'!$B$25, 0, 'Res Bill Biennial'!AE9-2016)*'Res Bill Biennial'!AE13 + OFFSET('Res Bill Annual'!$B$25, 0, 'Res Bill Biennial'!AE9-2015)*'Res Bill Biennial'!AE14)/SUM('Res Bill Biennial'!AE13:AE14)</f>
        <v>194.90589800539041</v>
      </c>
      <c r="AF30" s="49">
        <f ca="1">(OFFSET('Res Bill Annual'!$B$25, 0, 'Res Bill Biennial'!AF9-2016)*'Res Bill Biennial'!AF13 + OFFSET('Res Bill Annual'!$B$25, 0, 'Res Bill Biennial'!AF9-2015)*'Res Bill Biennial'!AF14)/SUM('Res Bill Biennial'!AF13:AF14)</f>
        <v>193.80742783093933</v>
      </c>
      <c r="AG30" s="49">
        <f ca="1">(OFFSET('Res Bill Annual'!$B$25, 0, 'Res Bill Biennial'!AG9-2016)*'Res Bill Biennial'!AG13 + OFFSET('Res Bill Annual'!$B$25, 0, 'Res Bill Biennial'!AG9-2015)*'Res Bill Biennial'!AG14)/SUM('Res Bill Biennial'!AG13:AG14)</f>
        <v>193.26153768984156</v>
      </c>
      <c r="AH30" s="49">
        <f ca="1">(OFFSET('Res Bill Annual'!$B$25, 0, 'Res Bill Biennial'!AH9-2016)*'Res Bill Biennial'!AH13 + OFFSET('Res Bill Annual'!$B$25, 0, 'Res Bill Biennial'!AH9-2015)*'Res Bill Biennial'!AH14)/SUM('Res Bill Biennial'!AH13:AH14)</f>
        <v>196.21461511243857</v>
      </c>
      <c r="AI30" s="49">
        <f ca="1">(OFFSET('Res Bill Annual'!$B$25, 0, 'Res Bill Biennial'!AI9-2016)*'Res Bill Biennial'!AI13 + OFFSET('Res Bill Annual'!$B$25, 0, 'Res Bill Biennial'!AI9-2015)*'Res Bill Biennial'!AI14)/SUM('Res Bill Biennial'!AI13:AI14)</f>
        <v>197.68216142219592</v>
      </c>
      <c r="AJ30" s="49">
        <f ca="1">(OFFSET('Res Bill Annual'!$B$25, 0, 'Res Bill Biennial'!AJ9-2016)*'Res Bill Biennial'!AJ13 + OFFSET('Res Bill Annual'!$B$25, 0, 'Res Bill Biennial'!AJ9-2015)*'Res Bill Biennial'!AJ14)/SUM('Res Bill Biennial'!AJ13:AJ14)</f>
        <v>198.58778076352939</v>
      </c>
      <c r="AK30" s="49">
        <f ca="1">(OFFSET('Res Bill Annual'!$B$25, 0, 'Res Bill Biennial'!AK9-2016)*'Res Bill Biennial'!AK13 + OFFSET('Res Bill Annual'!$B$25, 0, 'Res Bill Biennial'!AK9-2015)*'Res Bill Biennial'!AK14)/SUM('Res Bill Biennial'!AK13:AK14)</f>
        <v>199.03783273719222</v>
      </c>
      <c r="AL30" s="49">
        <f ca="1">(OFFSET('Res Bill Annual'!$B$25, 0, 'Res Bill Biennial'!AL9-2016)*'Res Bill Biennial'!AL13 + OFFSET('Res Bill Annual'!$B$25, 0, 'Res Bill Biennial'!AL9-2015)*'Res Bill Biennial'!AL14)/SUM('Res Bill Biennial'!AL13:AL14)</f>
        <v>201.63424981742364</v>
      </c>
      <c r="AM30" s="49">
        <f ca="1">(OFFSET('Res Bill Annual'!$B$25, 0, 'Res Bill Biennial'!AM9-2016)*'Res Bill Biennial'!AM13 + OFFSET('Res Bill Annual'!$B$25, 0, 'Res Bill Biennial'!AM9-2015)*'Res Bill Biennial'!AM14)/SUM('Res Bill Biennial'!AM13:AM14)</f>
        <v>202.92455202065327</v>
      </c>
      <c r="AN30" s="49">
        <f ca="1">(OFFSET('Res Bill Annual'!$B$25, 0, 'Res Bill Biennial'!AN9-2016)*'Res Bill Biennial'!AN13 + OFFSET('Res Bill Annual'!$B$25, 0, 'Res Bill Biennial'!AN9-2015)*'Res Bill Biennial'!AN14)/SUM('Res Bill Biennial'!AN13:AN14)</f>
        <v>203.21043960532799</v>
      </c>
      <c r="AO30" s="49">
        <f ca="1">(OFFSET('Res Bill Annual'!$B$25, 0, 'Res Bill Biennial'!AO9-2016)*'Res Bill Biennial'!AO13 + OFFSET('Res Bill Annual'!$B$25, 0, 'Res Bill Biennial'!AO9-2015)*'Res Bill Biennial'!AO14)/SUM('Res Bill Biennial'!AO13:AO14)</f>
        <v>203.35251284278681</v>
      </c>
      <c r="AP30" s="49">
        <f ca="1">(OFFSET('Res Bill Annual'!$B$25, 0, 'Res Bill Biennial'!AP9-2016)*'Res Bill Biennial'!AP13 + OFFSET('Res Bill Annual'!$B$25, 0, 'Res Bill Biennial'!AP9-2015)*'Res Bill Biennial'!AP14)/SUM('Res Bill Biennial'!AP13:AP14)</f>
        <v>204.23374052159357</v>
      </c>
      <c r="AQ30" s="49">
        <f ca="1">(OFFSET('Res Bill Annual'!$B$25, 0, 'Res Bill Biennial'!AQ9-2016)*'Res Bill Biennial'!AQ13 + OFFSET('Res Bill Annual'!$B$25, 0, 'Res Bill Biennial'!AQ9-2015)*'Res Bill Biennial'!AQ14)/SUM('Res Bill Biennial'!AQ13:AQ14)</f>
        <v>204.67167093892468</v>
      </c>
      <c r="AR30" s="49">
        <f ca="1">(OFFSET('Res Bill Annual'!$B$25, 0, 'Res Bill Biennial'!AR9-2016)*'Res Bill Biennial'!AR13 + OFFSET('Res Bill Annual'!$B$25, 0, 'Res Bill Biennial'!AR9-2015)*'Res Bill Biennial'!AR14)/SUM('Res Bill Biennial'!AR13:AR14)</f>
        <v>203.85294863265801</v>
      </c>
      <c r="AS30" s="49">
        <f ca="1">(OFFSET('Res Bill Annual'!$B$25, 0, 'Res Bill Biennial'!AS9-2016)*'Res Bill Biennial'!AS13 + OFFSET('Res Bill Annual'!$B$25, 0, 'Res Bill Biennial'!AS9-2015)*'Res Bill Biennial'!AS14)/SUM('Res Bill Biennial'!AS13:AS14)</f>
        <v>203.44608056679436</v>
      </c>
      <c r="AT30" s="49">
        <f ca="1">(OFFSET('Res Bill Annual'!$B$25, 0, 'Res Bill Biennial'!AT9-2016)*'Res Bill Biennial'!AT13 + OFFSET('Res Bill Annual'!$B$25, 0, 'Res Bill Biennial'!AT9-2015)*'Res Bill Biennial'!AT14)/SUM('Res Bill Biennial'!AT13:AT14)</f>
        <v>203.78925321340736</v>
      </c>
      <c r="AU30" s="49">
        <f ca="1">(OFFSET('Res Bill Annual'!$B$25, 0, 'Res Bill Biennial'!AU9-2016)*'Res Bill Biennial'!AU13 + OFFSET('Res Bill Annual'!$B$25, 0, 'Res Bill Biennial'!AU9-2015)*'Res Bill Biennial'!AU14)/SUM('Res Bill Biennial'!AU13:AU14)</f>
        <v>203.95979454337481</v>
      </c>
      <c r="AV30" s="49">
        <f ca="1">(OFFSET('Res Bill Annual'!$B$25, 0, 'Res Bill Biennial'!AV9-2016)*'Res Bill Biennial'!AV13 + OFFSET('Res Bill Annual'!$B$25, 0, 'Res Bill Biennial'!AV9-2015)*'Res Bill Biennial'!AV14)/SUM('Res Bill Biennial'!AV13:AV14)</f>
        <v>202.04494964488163</v>
      </c>
      <c r="AW30" s="49">
        <f ca="1">(OFFSET('Res Bill Annual'!$B$25, 0, 'Res Bill Biennial'!AW9-2016)*'Res Bill Biennial'!AW13 + OFFSET('Res Bill Annual'!$B$25, 0, 'Res Bill Biennial'!AW9-2015)*'Res Bill Biennial'!AW14)/SUM('Res Bill Biennial'!AW13:AW14)</f>
        <v>201.09335808042135</v>
      </c>
      <c r="AX30" s="49">
        <f ca="1">(OFFSET('Res Bill Annual'!$B$25, 0, 'Res Bill Biennial'!AX9-2016)*'Res Bill Biennial'!AX13 + OFFSET('Res Bill Annual'!$B$25, 0, 'Res Bill Biennial'!AX9-2015)*'Res Bill Biennial'!AX14)/SUM('Res Bill Biennial'!AX13:AX14)</f>
        <v>200.19674683981137</v>
      </c>
      <c r="AY30" s="49">
        <f ca="1">(OFFSET('Res Bill Annual'!$B$25, 0, 'Res Bill Biennial'!AY9-2016)*'Res Bill Biennial'!AY13 + OFFSET('Res Bill Annual'!$B$25, 0, 'Res Bill Biennial'!AY9-2015)*'Res Bill Biennial'!AY14)/SUM('Res Bill Biennial'!AY13:AY14)</f>
        <v>199.75117148598707</v>
      </c>
      <c r="AZ30" s="49">
        <f ca="1">(OFFSET('Res Bill Annual'!$B$25, 0, 'Res Bill Biennial'!AZ9-2016)*'Res Bill Biennial'!AZ13 + OFFSET('Res Bill Annual'!$B$25, 0, 'Res Bill Biennial'!AZ9-2015)*'Res Bill Biennial'!AZ14)/SUM('Res Bill Biennial'!AZ13:AZ14)</f>
        <v>199.67997564967672</v>
      </c>
      <c r="BA30" s="49">
        <f ca="1">(OFFSET('Res Bill Annual'!$B$25, 0, 'Res Bill Biennial'!BA9-2016)*'Res Bill Biennial'!BA13 + OFFSET('Res Bill Annual'!$B$25, 0, 'Res Bill Biennial'!BA9-2015)*'Res Bill Biennial'!BA14)/SUM('Res Bill Biennial'!BA13:BA14)</f>
        <v>199.64459452961265</v>
      </c>
      <c r="BB30" s="49">
        <f ca="1">(OFFSET('Res Bill Annual'!$B$25, 0, 'Res Bill Biennial'!BB9-2016)*'Res Bill Biennial'!BB13 + OFFSET('Res Bill Annual'!$B$25, 0, 'Res Bill Biennial'!BB9-2015)*'Res Bill Biennial'!BB14)/SUM('Res Bill Biennial'!BB13:BB14)</f>
        <v>199.62350996288149</v>
      </c>
      <c r="BC30" s="49">
        <f ca="1">(OFFSET('Res Bill Annual'!$B$25, 0, 'Res Bill Biennial'!BC9-2016)*'Res Bill Biennial'!BC13 + OFFSET('Res Bill Annual'!$B$25, 0, 'Res Bill Biennial'!BC9-2015)*'Res Bill Biennial'!BC14)/SUM('Res Bill Biennial'!BC13:BC14)</f>
        <v>199.61303188402638</v>
      </c>
      <c r="BD30" s="49">
        <f ca="1">(OFFSET('Res Bill Annual'!$B$25, 0, 'Res Bill Biennial'!BD9-2016)*'Res Bill Biennial'!BD13 + OFFSET('Res Bill Annual'!$B$25, 0, 'Res Bill Biennial'!BD9-2015)*'Res Bill Biennial'!BD14)/SUM('Res Bill Biennial'!BD13:BD14)</f>
        <v>198.65151681345583</v>
      </c>
      <c r="BE30" s="49">
        <f ca="1">(OFFSET('Res Bill Annual'!$B$25, 0, 'Res Bill Biennial'!BE9-2016)*'Res Bill Biennial'!BE13 + OFFSET('Res Bill Annual'!$B$25, 0, 'Res Bill Biennial'!BE9-2015)*'Res Bill Biennial'!BE14)/SUM('Res Bill Biennial'!BE13:BE14)</f>
        <v>198.17368718298479</v>
      </c>
      <c r="BF30" s="49">
        <f ca="1">(OFFSET('Res Bill Annual'!$B$25, 0, 'Res Bill Biennial'!BF9-2016)*'Res Bill Biennial'!BF13 + OFFSET('Res Bill Annual'!$B$25, 0, 'Res Bill Biennial'!BF9-2015)*'Res Bill Biennial'!BF14)/SUM('Res Bill Biennial'!BF13:BF14)</f>
        <v>198.21454038422229</v>
      </c>
      <c r="BG30" s="49">
        <f ca="1">(OFFSET('Res Bill Annual'!$B$25, 0, 'Res Bill Biennial'!BG9-2016)*'Res Bill Biennial'!BG13 + OFFSET('Res Bill Annual'!$B$25, 0, 'Res Bill Biennial'!BG9-2015)*'Res Bill Biennial'!BG14)/SUM('Res Bill Biennial'!BG13:BG14)</f>
        <v>198.23484258295878</v>
      </c>
      <c r="BH30" s="49">
        <f ca="1">(OFFSET('Res Bill Annual'!$B$25, 0, 'Res Bill Biennial'!BH9-2016)*'Res Bill Biennial'!BH13 + OFFSET('Res Bill Annual'!$B$25, 0, 'Res Bill Biennial'!BH9-2015)*'Res Bill Biennial'!BH14)/SUM('Res Bill Biennial'!BH13:BH14)</f>
        <v>197.60111512698307</v>
      </c>
      <c r="BI30" s="49">
        <f ca="1">(OFFSET('Res Bill Annual'!$B$25, 0, 'Res Bill Biennial'!BI9-2016)*'Res Bill Biennial'!BI13 + OFFSET('Res Bill Annual'!$B$25, 0, 'Res Bill Biennial'!BI9-2015)*'Res Bill Biennial'!BI14)/SUM('Res Bill Biennial'!BI13:BI14)</f>
        <v>197.28618115935578</v>
      </c>
      <c r="BJ30" s="49">
        <f ca="1">(OFFSET('Res Bill Annual'!$B$25, 0, 'Res Bill Biennial'!BJ9-2016)*'Res Bill Biennial'!BJ13 + OFFSET('Res Bill Annual'!$B$25, 0, 'Res Bill Biennial'!BJ9-2015)*'Res Bill Biennial'!BJ14)/SUM('Res Bill Biennial'!BJ13:BJ14)</f>
        <v>197.44655307810586</v>
      </c>
      <c r="BK30" s="49">
        <f ca="1">(OFFSET('Res Bill Annual'!$B$25, 0, 'Res Bill Biennial'!BK9-2016)*'Res Bill Biennial'!BK13 + OFFSET('Res Bill Annual'!$B$25, 0, 'Res Bill Biennial'!BK9-2015)*'Res Bill Biennial'!BK14)/SUM('Res Bill Biennial'!BK13:BK14)</f>
        <v>197.52625068973953</v>
      </c>
      <c r="BL30" s="49">
        <f ca="1">(OFFSET('Res Bill Annual'!$B$25, 0, 'Res Bill Biennial'!BL9-2016)*'Res Bill Biennial'!BL13 + OFFSET('Res Bill Annual'!$B$25, 0, 'Res Bill Biennial'!BL9-2015)*'Res Bill Biennial'!BL14)/SUM('Res Bill Biennial'!BL13:BL14)</f>
        <v>197.94836735548066</v>
      </c>
      <c r="BM30" s="49">
        <f ca="1">(OFFSET('Res Bill Annual'!$B$25, 0, 'Res Bill Biennial'!BM9-2016)*'Res Bill Biennial'!BM13 + OFFSET('Res Bill Annual'!$B$25, 0, 'Res Bill Biennial'!BM9-2015)*'Res Bill Biennial'!BM14)/SUM('Res Bill Biennial'!BM13:BM14)</f>
        <v>198.15814030296769</v>
      </c>
      <c r="BN30" s="49">
        <f ca="1">(OFFSET('Res Bill Annual'!$B$25, 0, 'Res Bill Biennial'!BN9-2016)*'Res Bill Biennial'!BN13 + OFFSET('Res Bill Annual'!$B$25, 0, 'Res Bill Biennial'!BN9-2015)*'Res Bill Biennial'!BN14)/SUM('Res Bill Biennial'!BN13:BN14)</f>
        <v>198.83729761914316</v>
      </c>
      <c r="BO30" s="49">
        <f ca="1">(OFFSET('Res Bill Annual'!$B$25, 0, 'Res Bill Biennial'!BO9-2016)*'Res Bill Biennial'!BO13 + OFFSET('Res Bill Annual'!$B$25, 0, 'Res Bill Biennial'!BO9-2015)*'Res Bill Biennial'!BO14)/SUM('Res Bill Biennial'!BO13:BO14)</f>
        <v>199.17480817862639</v>
      </c>
      <c r="BP30" s="49">
        <f ca="1">(OFFSET('Res Bill Annual'!$B$25, 0, 'Res Bill Biennial'!BP9-2016)*'Res Bill Biennial'!BP13 + OFFSET('Res Bill Annual'!$B$25, 0, 'Res Bill Biennial'!BP9-2015)*'Res Bill Biennial'!BP14)/SUM('Res Bill Biennial'!BP13:BP14)</f>
        <v>199.70678766893437</v>
      </c>
      <c r="BQ30" s="49">
        <f ca="1">(OFFSET('Res Bill Annual'!$B$25, 0, 'Res Bill Biennial'!BQ9-2016)*'Res Bill Biennial'!BQ13 + OFFSET('Res Bill Annual'!$B$25, 0, 'Res Bill Biennial'!BQ9-2015)*'Res Bill Biennial'!BQ14)/SUM('Res Bill Biennial'!BQ13:BQ14)</f>
        <v>199.9711574859578</v>
      </c>
      <c r="BR30" s="49">
        <f ca="1">(OFFSET('Res Bill Annual'!$B$25, 0, 'Res Bill Biennial'!BR9-2016)*'Res Bill Biennial'!BR13 + OFFSET('Res Bill Annual'!$B$25, 0, 'Res Bill Biennial'!BR9-2015)*'Res Bill Biennial'!BR14)/SUM('Res Bill Biennial'!BR13:BR14)</f>
        <v>203.64870760886168</v>
      </c>
      <c r="BS30" s="49">
        <f ca="1">(OFFSET('Res Bill Annual'!$B$25, 0, 'Res Bill Biennial'!BS9-2016)*'Res Bill Biennial'!BS13 + OFFSET('Res Bill Annual'!$B$25, 0, 'Res Bill Biennial'!BS9-2015)*'Res Bill Biennial'!BS14)/SUM('Res Bill Biennial'!BS13:BS14)</f>
        <v>205.47628418051454</v>
      </c>
      <c r="BT30" s="49">
        <f ca="1">(OFFSET('Res Bill Annual'!$B$25, 0, 'Res Bill Biennial'!BT9-2016)*'Res Bill Biennial'!BT13 + OFFSET('Res Bill Annual'!$B$25, 0, 'Res Bill Biennial'!BT9-2015)*'Res Bill Biennial'!BT14)/SUM('Res Bill Biennial'!BT13:BT14)</f>
        <v>68.213442457173045</v>
      </c>
    </row>
    <row r="31" spans="2:72">
      <c r="E31" s="49"/>
      <c r="F31" s="49"/>
      <c r="G31" s="49"/>
      <c r="H31" s="49"/>
      <c r="I31" s="49"/>
      <c r="J31" s="49"/>
      <c r="K31" s="49"/>
      <c r="L31" s="49"/>
      <c r="N31" s="49"/>
      <c r="O31" s="49"/>
      <c r="P31" s="8"/>
      <c r="Q31" s="8"/>
      <c r="R31" s="49"/>
      <c r="S31" s="49"/>
      <c r="T31" s="49"/>
      <c r="U31" s="49"/>
      <c r="V31" s="49"/>
      <c r="W31" s="49"/>
      <c r="X31" s="49"/>
      <c r="Y31" s="49"/>
      <c r="Z31" s="49"/>
      <c r="AA31" s="49"/>
      <c r="AB31" s="49"/>
      <c r="AC31" s="49"/>
      <c r="AD31" s="49"/>
      <c r="AE31" s="49"/>
      <c r="AF31" s="49"/>
      <c r="AG31" s="49"/>
      <c r="AH31" s="49"/>
      <c r="AI31" s="49"/>
      <c r="AJ31" s="49"/>
      <c r="AK31" s="49"/>
      <c r="AL31" s="49"/>
      <c r="AM31" s="49"/>
      <c r="AN31" s="49"/>
      <c r="AO31" s="49"/>
      <c r="AP31" s="49"/>
      <c r="AQ31" s="49"/>
      <c r="AR31" s="49"/>
      <c r="AS31" s="49"/>
      <c r="AT31" s="49"/>
      <c r="AU31" s="49"/>
      <c r="AV31" s="49"/>
      <c r="AW31" s="49"/>
      <c r="AX31" s="49"/>
      <c r="AY31" s="49"/>
      <c r="AZ31" s="49"/>
      <c r="BA31" s="49"/>
      <c r="BB31" s="49"/>
      <c r="BC31" s="49"/>
      <c r="BD31" s="49"/>
      <c r="BE31" s="49"/>
      <c r="BF31" s="49"/>
      <c r="BG31" s="49"/>
      <c r="BH31" s="49"/>
      <c r="BI31" s="49"/>
      <c r="BJ31" s="49"/>
      <c r="BK31" s="49"/>
      <c r="BL31" s="49"/>
      <c r="BM31" s="49"/>
      <c r="BN31" s="49"/>
      <c r="BO31" s="49"/>
      <c r="BP31" s="49"/>
      <c r="BQ31" s="49"/>
      <c r="BR31" s="49"/>
    </row>
    <row r="32" spans="2:72">
      <c r="B32" s="81" t="s">
        <v>247</v>
      </c>
      <c r="C32" s="23"/>
      <c r="D32" s="23"/>
      <c r="E32" s="23"/>
      <c r="F32" s="23"/>
      <c r="G32" s="23"/>
      <c r="H32" s="23"/>
      <c r="I32" s="23"/>
      <c r="J32" s="23"/>
      <c r="K32" s="23"/>
      <c r="L32" s="23"/>
      <c r="M32" s="23"/>
      <c r="N32" s="23"/>
      <c r="O32" s="23"/>
      <c r="P32" s="23"/>
      <c r="Q32" s="183"/>
      <c r="R32" s="49"/>
      <c r="S32" s="49"/>
      <c r="T32" s="49"/>
      <c r="U32" s="49"/>
      <c r="V32" s="49"/>
      <c r="W32" s="49"/>
      <c r="X32" s="49"/>
      <c r="Y32" s="49"/>
      <c r="Z32" s="49"/>
      <c r="AA32" s="49"/>
      <c r="AB32" s="49"/>
      <c r="AC32" s="49"/>
      <c r="AD32" s="49"/>
      <c r="AE32" s="49"/>
      <c r="AF32" s="49"/>
      <c r="AG32" s="49"/>
      <c r="AH32" s="49"/>
      <c r="AI32" s="49"/>
      <c r="AJ32" s="49"/>
      <c r="AK32" s="49"/>
      <c r="AL32" s="49"/>
      <c r="AM32" s="49"/>
      <c r="AN32" s="49"/>
      <c r="AO32" s="49"/>
      <c r="AP32" s="49"/>
      <c r="AQ32" s="49"/>
      <c r="AR32" s="49"/>
      <c r="AS32" s="49"/>
      <c r="AT32" s="49"/>
      <c r="AU32" s="49"/>
      <c r="AV32" s="49"/>
      <c r="AW32" s="49"/>
      <c r="AX32" s="49"/>
      <c r="AY32" s="49"/>
      <c r="AZ32" s="49"/>
      <c r="BA32" s="49"/>
      <c r="BB32" s="49"/>
      <c r="BC32" s="49"/>
      <c r="BD32" s="49"/>
      <c r="BE32" s="49"/>
      <c r="BF32" s="49"/>
      <c r="BG32" s="49"/>
      <c r="BH32" s="49"/>
      <c r="BI32" s="49"/>
      <c r="BJ32" s="49"/>
      <c r="BK32" s="49"/>
      <c r="BL32" s="49"/>
      <c r="BM32" s="49"/>
      <c r="BN32" s="49"/>
      <c r="BO32" s="49"/>
      <c r="BP32" s="49"/>
      <c r="BQ32" s="49"/>
      <c r="BR32" s="49"/>
      <c r="BS32" s="49"/>
      <c r="BT32" s="49"/>
    </row>
    <row r="33" spans="2:72">
      <c r="B33" s="51" t="s">
        <v>197</v>
      </c>
      <c r="D33" s="13"/>
      <c r="I33" s="49"/>
      <c r="J33" s="49"/>
      <c r="K33" s="49"/>
      <c r="L33" s="49"/>
      <c r="N33" s="49"/>
      <c r="O33" s="49"/>
      <c r="P33" s="49"/>
      <c r="Q33" s="49"/>
      <c r="R33" s="49"/>
    </row>
    <row r="34" spans="2:72">
      <c r="B34" s="52" t="s">
        <v>198</v>
      </c>
      <c r="C34" s="13"/>
      <c r="D34" s="23"/>
      <c r="E34" s="49"/>
      <c r="F34" s="49"/>
      <c r="G34" s="49"/>
      <c r="H34" s="49"/>
      <c r="I34" s="49"/>
      <c r="J34" s="49"/>
      <c r="K34" s="49"/>
      <c r="L34" s="49"/>
      <c r="N34" s="49"/>
      <c r="O34" s="49"/>
      <c r="P34" s="49"/>
      <c r="Q34" s="42"/>
      <c r="R34" s="49"/>
      <c r="S34" s="49"/>
      <c r="T34" s="49"/>
      <c r="U34" s="49"/>
      <c r="V34" s="49"/>
      <c r="W34" s="49"/>
      <c r="X34" s="49"/>
      <c r="Y34" s="49"/>
      <c r="Z34" s="49"/>
      <c r="AA34" s="49"/>
      <c r="AB34" s="49"/>
      <c r="AC34" s="49"/>
      <c r="AD34" s="49"/>
      <c r="AE34" s="49"/>
      <c r="AF34" s="49"/>
      <c r="AG34" s="49"/>
      <c r="AH34" s="49"/>
      <c r="AI34" s="49"/>
      <c r="AJ34" s="49"/>
      <c r="AK34" s="49"/>
      <c r="AL34" s="49"/>
      <c r="AM34" s="49"/>
      <c r="AN34" s="49"/>
      <c r="AO34" s="49"/>
      <c r="AP34" s="49"/>
      <c r="AQ34" s="49"/>
      <c r="AR34" s="49"/>
      <c r="AS34" s="49"/>
      <c r="AT34" s="49"/>
      <c r="AU34" s="49"/>
      <c r="AV34" s="49"/>
      <c r="AW34" s="49"/>
      <c r="AX34" s="49"/>
      <c r="AY34" s="49"/>
      <c r="AZ34" s="49"/>
      <c r="BA34" s="49"/>
      <c r="BB34" s="49"/>
      <c r="BC34" s="49"/>
      <c r="BD34" s="49"/>
      <c r="BE34" s="49"/>
      <c r="BF34" s="49"/>
      <c r="BG34" s="49"/>
      <c r="BH34" s="49"/>
      <c r="BI34" s="49"/>
      <c r="BJ34" s="49"/>
      <c r="BK34" s="49"/>
      <c r="BL34" s="49"/>
      <c r="BM34" s="49"/>
      <c r="BN34" s="49"/>
      <c r="BO34" s="49"/>
      <c r="BP34" s="49"/>
      <c r="BQ34" s="49"/>
      <c r="BR34" s="49"/>
      <c r="BS34" s="49"/>
      <c r="BT34" s="49"/>
    </row>
    <row r="35" spans="2:72">
      <c r="B35" s="60" t="s">
        <v>199</v>
      </c>
      <c r="I35" s="49"/>
      <c r="J35" s="49"/>
      <c r="K35" s="49"/>
      <c r="L35" s="49"/>
      <c r="N35" s="49"/>
      <c r="O35" s="49"/>
      <c r="P35" s="49"/>
      <c r="Q35" s="49"/>
      <c r="R35" s="49"/>
    </row>
    <row r="36" spans="2:72">
      <c r="I36" s="49"/>
      <c r="J36" s="49"/>
      <c r="K36" s="49"/>
      <c r="L36" s="49"/>
      <c r="N36" s="49"/>
      <c r="O36" s="49"/>
      <c r="P36" s="49"/>
      <c r="Q36" s="183"/>
      <c r="R36" s="49"/>
    </row>
    <row r="37" spans="2:72">
      <c r="C37" s="49"/>
      <c r="I37" s="49"/>
      <c r="J37" s="49"/>
      <c r="K37" s="49"/>
      <c r="L37" s="49"/>
      <c r="N37" s="49"/>
      <c r="O37" s="49"/>
      <c r="P37" s="49"/>
      <c r="Q37" s="49"/>
      <c r="R37" s="49"/>
    </row>
    <row r="38" spans="2:72">
      <c r="C38" s="49"/>
      <c r="I38" s="49"/>
      <c r="J38" s="49"/>
      <c r="K38" s="49"/>
      <c r="L38" s="49"/>
      <c r="N38" s="49"/>
      <c r="O38" s="49"/>
      <c r="P38" s="49"/>
      <c r="Q38" s="49"/>
      <c r="R38" s="49"/>
    </row>
    <row r="39" spans="2:72">
      <c r="C39" s="49"/>
      <c r="I39" s="49"/>
      <c r="J39" s="49"/>
      <c r="K39" s="49"/>
      <c r="L39" s="49"/>
      <c r="N39" s="49"/>
      <c r="O39" s="49"/>
      <c r="P39" s="49"/>
      <c r="Q39" s="49"/>
      <c r="R39" s="49"/>
    </row>
    <row r="40" spans="2:72">
      <c r="C40" s="49"/>
      <c r="I40" s="49"/>
      <c r="J40" s="49"/>
      <c r="K40" s="49"/>
      <c r="L40" s="49"/>
      <c r="N40" s="49"/>
      <c r="O40" s="49"/>
      <c r="P40" s="49"/>
      <c r="Q40" s="49"/>
      <c r="R40" s="49"/>
    </row>
    <row r="41" spans="2:72">
      <c r="C41" s="49"/>
      <c r="I41" s="49"/>
      <c r="J41" s="49"/>
      <c r="K41" s="49"/>
      <c r="L41" s="49"/>
      <c r="N41" s="49"/>
      <c r="O41" s="49"/>
      <c r="P41" s="49"/>
      <c r="Q41" s="49"/>
      <c r="R41" s="49"/>
    </row>
    <row r="42" spans="2:72">
      <c r="C42" s="49"/>
      <c r="I42" s="49"/>
      <c r="J42" s="49"/>
      <c r="K42" s="49"/>
      <c r="L42" s="49"/>
      <c r="N42" s="49"/>
      <c r="O42" s="49"/>
      <c r="P42" s="49"/>
      <c r="Q42" s="49"/>
      <c r="R42" s="49"/>
    </row>
    <row r="43" spans="2:72">
      <c r="C43" s="49"/>
      <c r="I43" s="49"/>
      <c r="J43" s="49"/>
      <c r="K43" s="49"/>
      <c r="L43" s="49"/>
      <c r="N43" s="49"/>
      <c r="O43" s="49"/>
      <c r="P43" s="49"/>
      <c r="Q43" s="49"/>
      <c r="R43" s="49"/>
    </row>
    <row r="44" spans="2:72">
      <c r="C44" s="49"/>
      <c r="I44" s="49"/>
      <c r="J44" s="49"/>
      <c r="K44" s="49"/>
      <c r="L44" s="49"/>
      <c r="N44" s="49"/>
      <c r="O44" s="49"/>
      <c r="P44" s="49"/>
      <c r="Q44" s="49"/>
      <c r="R44" s="49"/>
    </row>
    <row r="45" spans="2:72">
      <c r="C45" s="49"/>
    </row>
    <row r="46" spans="2:72">
      <c r="C46" s="49"/>
    </row>
    <row r="47" spans="2:72">
      <c r="C47" s="49"/>
    </row>
    <row r="48" spans="2:72">
      <c r="C48" s="49"/>
    </row>
    <row r="49" spans="3:3">
      <c r="C49" s="49"/>
    </row>
    <row r="50" spans="3:3">
      <c r="C50" s="49"/>
    </row>
    <row r="51" spans="3:3">
      <c r="C51" s="49"/>
    </row>
    <row r="52" spans="3:3">
      <c r="C52" s="49"/>
    </row>
    <row r="53" spans="3:3">
      <c r="C53" s="49"/>
    </row>
    <row r="54" spans="3:3">
      <c r="C54" s="49"/>
    </row>
    <row r="55" spans="3:3">
      <c r="C55" s="49"/>
    </row>
    <row r="56" spans="3:3">
      <c r="C56" s="49"/>
    </row>
    <row r="57" spans="3:3">
      <c r="C57" s="49"/>
    </row>
    <row r="58" spans="3:3">
      <c r="C58" s="49"/>
    </row>
    <row r="59" spans="3:3">
      <c r="C59" s="49"/>
    </row>
    <row r="60" spans="3:3">
      <c r="C60" s="49"/>
    </row>
    <row r="61" spans="3:3">
      <c r="C61" s="49"/>
    </row>
    <row r="62" spans="3:3">
      <c r="C62" s="49"/>
    </row>
    <row r="63" spans="3:3">
      <c r="C63" s="49"/>
    </row>
    <row r="64" spans="3:3">
      <c r="C64" s="49"/>
    </row>
    <row r="65" spans="3:3">
      <c r="C65" s="49"/>
    </row>
    <row r="66" spans="3:3">
      <c r="C66" s="49"/>
    </row>
    <row r="67" spans="3:3">
      <c r="C67" s="49"/>
    </row>
    <row r="68" spans="3:3">
      <c r="C68" s="49"/>
    </row>
    <row r="69" spans="3:3">
      <c r="C69" s="49"/>
    </row>
    <row r="70" spans="3:3">
      <c r="C70" s="49"/>
    </row>
  </sheetData>
  <pageMargins left="0.7" right="0.7" top="0.75" bottom="0.75" header="0.3" footer="0.3"/>
  <pageSetup scale="82" orientation="landscape"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AJ48"/>
  <sheetViews>
    <sheetView topLeftCell="K1" zoomScale="70" zoomScaleNormal="70" workbookViewId="0">
      <selection activeCell="AJ26" sqref="AJ26"/>
    </sheetView>
  </sheetViews>
  <sheetFormatPr defaultRowHeight="15"/>
  <cols>
    <col min="2" max="2" width="55" bestFit="1" customWidth="1"/>
    <col min="3" max="3" width="21.140625" bestFit="1" customWidth="1"/>
    <col min="4" max="9" width="12.5703125" bestFit="1" customWidth="1"/>
    <col min="10" max="10" width="29.140625" bestFit="1" customWidth="1"/>
    <col min="11" max="11" width="13.140625" bestFit="1" customWidth="1"/>
    <col min="12" max="12" width="15.42578125" bestFit="1" customWidth="1"/>
    <col min="13" max="13" width="16" bestFit="1" customWidth="1"/>
    <col min="14" max="14" width="13.140625" bestFit="1" customWidth="1"/>
    <col min="15" max="19" width="12" bestFit="1" customWidth="1"/>
    <col min="20" max="20" width="20.85546875" bestFit="1" customWidth="1"/>
    <col min="21" max="21" width="12" bestFit="1" customWidth="1"/>
    <col min="22" max="22" width="11.42578125" bestFit="1" customWidth="1"/>
    <col min="23" max="24" width="14.85546875" bestFit="1" customWidth="1"/>
    <col min="25" max="25" width="12.42578125" bestFit="1" customWidth="1"/>
    <col min="26" max="29" width="14.85546875" bestFit="1" customWidth="1"/>
    <col min="30" max="30" width="13.5703125" bestFit="1" customWidth="1"/>
    <col min="31" max="31" width="14.85546875" bestFit="1" customWidth="1"/>
    <col min="32" max="32" width="13.5703125" bestFit="1" customWidth="1"/>
    <col min="33" max="33" width="14.85546875" bestFit="1" customWidth="1"/>
    <col min="34" max="36" width="15.85546875" bestFit="1" customWidth="1"/>
  </cols>
  <sheetData>
    <row r="1" spans="2:36">
      <c r="D1" t="s">
        <v>33</v>
      </c>
      <c r="E1" t="s">
        <v>35</v>
      </c>
      <c r="F1" t="s">
        <v>37</v>
      </c>
      <c r="G1" t="s">
        <v>41</v>
      </c>
    </row>
    <row r="2" spans="2:36">
      <c r="B2" s="7" t="s">
        <v>34</v>
      </c>
      <c r="C2" s="7">
        <f ca="1">OFFSET($C2, 0, MATCH('Summary Biennial'!$C$7, 'Res Bill Annual'!$D$1:$Q$1, 0))</f>
        <v>0.50390133536023429</v>
      </c>
      <c r="D2" s="7">
        <v>0.82</v>
      </c>
      <c r="E2" s="7">
        <v>0.82</v>
      </c>
      <c r="F2" s="33">
        <f>E2*C5</f>
        <v>0.43459999999999999</v>
      </c>
      <c r="G2" s="33">
        <f>C7/C12</f>
        <v>0.50390133536023429</v>
      </c>
      <c r="H2" s="7"/>
      <c r="I2" s="36"/>
      <c r="J2" s="142" t="s">
        <v>243</v>
      </c>
      <c r="K2" s="143" t="s">
        <v>244</v>
      </c>
      <c r="L2" s="89"/>
      <c r="M2" s="89"/>
      <c r="O2" s="7"/>
      <c r="P2" s="7"/>
      <c r="Q2" s="7"/>
      <c r="R2" s="7"/>
      <c r="S2" s="7"/>
      <c r="T2" s="7"/>
      <c r="U2" s="7"/>
    </row>
    <row r="3" spans="2:36">
      <c r="B3" s="7" t="s">
        <v>36</v>
      </c>
      <c r="C3" s="31">
        <f ca="1">OFFSET($C3, 0, MATCH('Summary Biennial'!$C$7, 'Res Bill Annual'!$D$1:$Q$1, 0))</f>
        <v>1</v>
      </c>
      <c r="D3" s="7">
        <v>0.88</v>
      </c>
      <c r="E3" s="7">
        <v>1</v>
      </c>
      <c r="F3" s="7">
        <v>1</v>
      </c>
      <c r="G3" s="7">
        <v>1</v>
      </c>
      <c r="H3" s="7"/>
      <c r="I3" s="36"/>
      <c r="J3" s="145"/>
      <c r="K3" s="144" t="s">
        <v>245</v>
      </c>
      <c r="L3" s="96"/>
      <c r="M3" s="96"/>
      <c r="O3" s="7"/>
      <c r="P3" s="7"/>
      <c r="Q3" s="7"/>
      <c r="R3" s="7"/>
      <c r="S3" s="7"/>
      <c r="T3" s="7"/>
      <c r="U3" s="7"/>
    </row>
    <row r="4" spans="2:36">
      <c r="B4" s="7" t="s">
        <v>4</v>
      </c>
      <c r="C4" s="7">
        <v>0.75</v>
      </c>
      <c r="D4" s="7"/>
      <c r="E4" s="7"/>
      <c r="F4" s="7"/>
      <c r="G4" s="7"/>
      <c r="H4" s="7"/>
      <c r="I4" s="36"/>
      <c r="J4" s="36"/>
      <c r="K4" s="38"/>
      <c r="L4" s="38"/>
      <c r="M4" s="38"/>
      <c r="N4" s="38"/>
      <c r="O4" s="7"/>
      <c r="P4" s="7"/>
      <c r="Q4" s="7"/>
      <c r="R4" s="7"/>
      <c r="S4" s="7"/>
      <c r="T4" s="7"/>
      <c r="U4" s="7"/>
    </row>
    <row r="5" spans="2:36" s="20" customFormat="1">
      <c r="B5" s="20" t="s">
        <v>38</v>
      </c>
      <c r="C5" s="33">
        <v>0.53</v>
      </c>
      <c r="I5" s="36"/>
      <c r="J5" s="169" t="s">
        <v>271</v>
      </c>
      <c r="K5" s="170" t="s">
        <v>272</v>
      </c>
      <c r="L5" s="39"/>
      <c r="M5" s="39"/>
      <c r="N5" s="39"/>
      <c r="T5" s="75" t="s">
        <v>185</v>
      </c>
      <c r="U5" s="26">
        <f>AVERAGE(L13:U13)</f>
        <v>7.231989185284715E-3</v>
      </c>
    </row>
    <row r="6" spans="2:36" s="34" customFormat="1">
      <c r="C6" s="33"/>
      <c r="J6" s="145"/>
      <c r="K6" s="171" t="s">
        <v>273</v>
      </c>
      <c r="T6" s="75" t="s">
        <v>179</v>
      </c>
      <c r="U6" s="26">
        <f>AVERAGE(O17:U17)</f>
        <v>-9.3342421987878995E-4</v>
      </c>
    </row>
    <row r="7" spans="2:36" s="34" customFormat="1">
      <c r="B7" s="34" t="s">
        <v>178</v>
      </c>
      <c r="C7" s="13">
        <v>72</v>
      </c>
    </row>
    <row r="8" spans="2:36" s="34" customFormat="1">
      <c r="C8" s="13"/>
    </row>
    <row r="9" spans="2:36" s="34" customFormat="1">
      <c r="B9" s="34" t="s">
        <v>43</v>
      </c>
      <c r="C9" s="45">
        <f>(G23/C23)^(1/COUNT(C23:G23))</f>
        <v>1.026838759469225</v>
      </c>
    </row>
    <row r="10" spans="2:36" ht="15.75" thickBot="1">
      <c r="B10" s="7"/>
      <c r="C10" s="7"/>
      <c r="D10" s="7"/>
      <c r="E10" s="7"/>
      <c r="F10" s="7"/>
      <c r="G10" s="7"/>
      <c r="H10" s="7"/>
      <c r="I10" s="7"/>
      <c r="J10" s="7"/>
      <c r="K10" s="7"/>
      <c r="L10" s="7"/>
      <c r="M10" s="7"/>
      <c r="N10" s="7"/>
      <c r="O10" s="7"/>
      <c r="P10" s="7"/>
      <c r="Q10" s="7"/>
      <c r="R10" s="7"/>
      <c r="S10" s="7"/>
      <c r="T10" s="7"/>
      <c r="U10" s="7"/>
    </row>
    <row r="11" spans="2:36" ht="15.75" thickBot="1">
      <c r="B11" s="1"/>
      <c r="C11" s="2">
        <v>2017</v>
      </c>
      <c r="D11" s="2">
        <v>2018</v>
      </c>
      <c r="E11" s="2">
        <v>2019</v>
      </c>
      <c r="F11" s="2">
        <v>2020</v>
      </c>
      <c r="G11" s="2">
        <v>2021</v>
      </c>
      <c r="H11" s="2">
        <v>2022</v>
      </c>
      <c r="I11" s="2">
        <v>2023</v>
      </c>
      <c r="J11" s="2">
        <v>2024</v>
      </c>
      <c r="K11" s="2">
        <v>2025</v>
      </c>
      <c r="L11" s="2">
        <v>2026</v>
      </c>
      <c r="M11" s="2">
        <v>2027</v>
      </c>
      <c r="N11" s="2">
        <v>2028</v>
      </c>
      <c r="O11" s="2">
        <v>2029</v>
      </c>
      <c r="P11" s="2">
        <v>2030</v>
      </c>
      <c r="Q11" s="2">
        <v>2031</v>
      </c>
      <c r="R11" s="2">
        <v>2032</v>
      </c>
      <c r="S11" s="2">
        <v>2033</v>
      </c>
      <c r="T11" s="2">
        <v>2034</v>
      </c>
      <c r="U11" s="2">
        <v>2035</v>
      </c>
      <c r="V11" s="2">
        <v>2036</v>
      </c>
      <c r="W11" s="2">
        <v>2037</v>
      </c>
      <c r="X11" s="2">
        <v>2038</v>
      </c>
      <c r="Y11" s="2">
        <v>2039</v>
      </c>
      <c r="Z11" s="2">
        <v>2040</v>
      </c>
      <c r="AA11" s="2">
        <v>2041</v>
      </c>
      <c r="AB11" s="2">
        <v>2042</v>
      </c>
      <c r="AC11" s="2">
        <v>2043</v>
      </c>
      <c r="AD11" s="2">
        <v>2044</v>
      </c>
      <c r="AE11" s="2">
        <v>2045</v>
      </c>
      <c r="AF11" s="2">
        <v>2046</v>
      </c>
      <c r="AG11" s="2">
        <v>2047</v>
      </c>
      <c r="AH11" s="2">
        <v>2048</v>
      </c>
      <c r="AI11" s="2">
        <v>2049</v>
      </c>
      <c r="AJ11" s="2">
        <v>2050</v>
      </c>
    </row>
    <row r="12" spans="2:36" s="67" customFormat="1" ht="16.5" thickBot="1">
      <c r="B12" s="68" t="s">
        <v>240</v>
      </c>
      <c r="C12" s="70">
        <v>142.88511450069464</v>
      </c>
      <c r="D12" s="70">
        <v>142.65894439519866</v>
      </c>
      <c r="E12" s="70">
        <v>142.24348309605239</v>
      </c>
      <c r="F12" s="70">
        <v>142.22353161611042</v>
      </c>
      <c r="G12" s="70">
        <v>141.75370477225493</v>
      </c>
      <c r="H12" s="70">
        <v>141.68855037735881</v>
      </c>
      <c r="I12" s="70">
        <v>141.6598856843631</v>
      </c>
      <c r="J12" s="70">
        <v>141.99957993647496</v>
      </c>
      <c r="K12" s="70">
        <v>141.94841532047059</v>
      </c>
      <c r="L12" s="70">
        <v>141.88395998080381</v>
      </c>
      <c r="M12" s="70">
        <v>142.38342436887558</v>
      </c>
      <c r="N12" s="70">
        <v>143.30975841562525</v>
      </c>
      <c r="O12" s="70">
        <v>143.9997905411748</v>
      </c>
      <c r="P12" s="70">
        <v>144.94839153507354</v>
      </c>
      <c r="Q12" s="70">
        <v>145.88507584886608</v>
      </c>
      <c r="R12" s="70">
        <v>147.17943631894909</v>
      </c>
      <c r="S12" s="70">
        <v>148.64267407417577</v>
      </c>
      <c r="T12" s="70">
        <v>150.53058544744806</v>
      </c>
      <c r="U12" s="70">
        <v>152.54284994348012</v>
      </c>
      <c r="V12" s="70">
        <f t="shared" ref="V12:AJ12" si="0">U12*(1+$U$5)</f>
        <v>153.64603818456388</v>
      </c>
      <c r="W12" s="70">
        <f t="shared" si="0"/>
        <v>154.75720467107649</v>
      </c>
      <c r="X12" s="70">
        <f t="shared" si="0"/>
        <v>155.87640710160261</v>
      </c>
      <c r="Y12" s="70">
        <f t="shared" si="0"/>
        <v>157.00370359200244</v>
      </c>
      <c r="Z12" s="70">
        <f t="shared" si="0"/>
        <v>158.13915267842947</v>
      </c>
      <c r="AA12" s="70">
        <f t="shared" si="0"/>
        <v>159.28281332036997</v>
      </c>
      <c r="AB12" s="70">
        <f t="shared" si="0"/>
        <v>160.43474490370463</v>
      </c>
      <c r="AC12" s="70">
        <f t="shared" si="0"/>
        <v>161.59500724379214</v>
      </c>
      <c r="AD12" s="70">
        <f t="shared" si="0"/>
        <v>162.76366058857525</v>
      </c>
      <c r="AE12" s="70">
        <f t="shared" si="0"/>
        <v>163.94076562170918</v>
      </c>
      <c r="AF12" s="70">
        <f t="shared" si="0"/>
        <v>165.12638346571268</v>
      </c>
      <c r="AG12" s="70">
        <f t="shared" si="0"/>
        <v>166.3205756851419</v>
      </c>
      <c r="AH12" s="70">
        <f t="shared" si="0"/>
        <v>167.52340428978718</v>
      </c>
      <c r="AI12" s="70">
        <f t="shared" si="0"/>
        <v>168.73493173789302</v>
      </c>
      <c r="AJ12" s="70">
        <f t="shared" si="0"/>
        <v>169.95522093940122</v>
      </c>
    </row>
    <row r="13" spans="2:36" s="20" customFormat="1" ht="16.5" thickBot="1">
      <c r="B13" s="68" t="s">
        <v>160</v>
      </c>
      <c r="C13" s="69"/>
      <c r="D13" s="141">
        <f>D12/C12-1</f>
        <v>-1.582880808027598E-3</v>
      </c>
      <c r="E13" s="141">
        <f t="shared" ref="E13:U13" si="1">E12/D12-1</f>
        <v>-2.9122695454366632E-3</v>
      </c>
      <c r="F13" s="141">
        <f t="shared" si="1"/>
        <v>-1.4026287537194371E-4</v>
      </c>
      <c r="G13" s="141">
        <f t="shared" si="1"/>
        <v>-3.3034395821617268E-3</v>
      </c>
      <c r="H13" s="141">
        <f t="shared" si="1"/>
        <v>-4.5963098460677365E-4</v>
      </c>
      <c r="I13" s="141">
        <f t="shared" si="1"/>
        <v>-2.0230775824414682E-4</v>
      </c>
      <c r="J13" s="141">
        <f t="shared" si="1"/>
        <v>2.3979565596201624E-3</v>
      </c>
      <c r="K13" s="141">
        <f t="shared" si="1"/>
        <v>-3.6031526309632245E-4</v>
      </c>
      <c r="L13" s="141">
        <f t="shared" si="1"/>
        <v>-4.540757959239361E-4</v>
      </c>
      <c r="M13" s="141">
        <f t="shared" si="1"/>
        <v>3.5202315197528922E-3</v>
      </c>
      <c r="N13" s="141">
        <f t="shared" si="1"/>
        <v>6.5059121232384776E-3</v>
      </c>
      <c r="O13" s="141">
        <f t="shared" si="1"/>
        <v>4.8149695678665339E-3</v>
      </c>
      <c r="P13" s="141">
        <f t="shared" si="1"/>
        <v>6.5875164841124878E-3</v>
      </c>
      <c r="Q13" s="141">
        <f t="shared" si="1"/>
        <v>6.4621918454741412E-3</v>
      </c>
      <c r="R13" s="141">
        <f t="shared" si="1"/>
        <v>8.8724666491857285E-3</v>
      </c>
      <c r="S13" s="141">
        <f t="shared" si="1"/>
        <v>9.9418627481064892E-3</v>
      </c>
      <c r="T13" s="141">
        <f t="shared" si="1"/>
        <v>1.2701005179240665E-2</v>
      </c>
      <c r="U13" s="141">
        <f t="shared" si="1"/>
        <v>1.3367811531793672E-2</v>
      </c>
      <c r="V13" s="70"/>
      <c r="W13" s="70"/>
      <c r="X13" s="70"/>
      <c r="Y13" s="70"/>
      <c r="Z13" s="70"/>
      <c r="AA13" s="70"/>
      <c r="AB13" s="70"/>
      <c r="AC13" s="70"/>
      <c r="AD13" s="70"/>
      <c r="AE13" s="70"/>
      <c r="AF13" s="70"/>
      <c r="AG13" s="70"/>
      <c r="AH13" s="70"/>
      <c r="AI13" s="70"/>
      <c r="AJ13" s="70"/>
    </row>
    <row r="14" spans="2:36">
      <c r="B14" s="7"/>
      <c r="C14" s="7"/>
      <c r="D14" s="7"/>
      <c r="E14" s="7"/>
      <c r="F14" s="7"/>
      <c r="G14" s="7"/>
      <c r="H14" s="7"/>
      <c r="I14" s="7"/>
      <c r="J14" s="7"/>
      <c r="K14" s="7"/>
      <c r="L14" s="7"/>
      <c r="M14" s="7"/>
      <c r="N14" s="7"/>
      <c r="O14" s="7"/>
      <c r="P14" s="7"/>
      <c r="Q14" s="7"/>
      <c r="R14" s="7"/>
      <c r="S14" s="7"/>
      <c r="T14" s="7"/>
      <c r="U14" s="8"/>
      <c r="AH14" s="20"/>
      <c r="AI14" s="20"/>
      <c r="AJ14" s="20"/>
    </row>
    <row r="15" spans="2:36">
      <c r="B15" s="15"/>
      <c r="C15" s="12"/>
      <c r="D15" s="12"/>
      <c r="E15" s="12"/>
      <c r="F15" s="12"/>
      <c r="G15" s="12"/>
      <c r="H15" s="12"/>
      <c r="I15" s="12"/>
      <c r="J15" s="12"/>
      <c r="K15" s="12"/>
      <c r="L15" s="12"/>
      <c r="M15" s="12"/>
      <c r="N15" s="12"/>
      <c r="O15" s="12"/>
      <c r="P15" s="12"/>
      <c r="Q15" s="12"/>
      <c r="R15" s="12"/>
      <c r="S15" s="12"/>
      <c r="AH15" s="20"/>
      <c r="AI15" s="20"/>
      <c r="AJ15" s="20"/>
    </row>
    <row r="16" spans="2:36" s="20" customFormat="1">
      <c r="B16" s="15"/>
      <c r="C16" s="12"/>
      <c r="D16" s="12"/>
      <c r="E16" s="12"/>
      <c r="F16" s="12"/>
      <c r="G16" s="12"/>
      <c r="H16" s="12"/>
      <c r="I16" s="12"/>
      <c r="J16" s="12"/>
      <c r="K16" s="12"/>
      <c r="L16" s="12"/>
      <c r="M16" s="12"/>
      <c r="N16" s="12"/>
      <c r="O16" s="12"/>
      <c r="P16" s="12"/>
      <c r="Q16" s="12"/>
      <c r="R16" s="12"/>
      <c r="S16" s="12"/>
      <c r="T16" s="12"/>
      <c r="U16" s="12"/>
    </row>
    <row r="17" spans="1:36" s="20" customFormat="1">
      <c r="A17" s="33"/>
      <c r="B17" s="24" t="s">
        <v>180</v>
      </c>
      <c r="C17" s="12"/>
      <c r="D17" s="25">
        <f>D18/C18-1</f>
        <v>-9.4468450851731278E-3</v>
      </c>
      <c r="E17" s="25">
        <f t="shared" ref="E17:T17" si="2">E18/D18-1</f>
        <v>3.01247999223615E-2</v>
      </c>
      <c r="F17" s="25">
        <f t="shared" si="2"/>
        <v>2.8146262968234081E-2</v>
      </c>
      <c r="G17" s="25">
        <f t="shared" si="2"/>
        <v>-1.3413427631409069E-3</v>
      </c>
      <c r="H17" s="25">
        <f t="shared" si="2"/>
        <v>2.3360948502994194E-2</v>
      </c>
      <c r="I17" s="25">
        <f t="shared" si="2"/>
        <v>2.1785922070828523E-2</v>
      </c>
      <c r="J17" s="25">
        <f t="shared" si="2"/>
        <v>3.1324614954376884E-2</v>
      </c>
      <c r="K17" s="25">
        <f t="shared" si="2"/>
        <v>1.3733422808972717E-2</v>
      </c>
      <c r="L17" s="25">
        <f t="shared" si="2"/>
        <v>2.6127160427849905E-2</v>
      </c>
      <c r="M17" s="25">
        <f t="shared" si="2"/>
        <v>2.0229550465517887E-2</v>
      </c>
      <c r="N17" s="25">
        <f t="shared" si="2"/>
        <v>1.2542464135846476E-2</v>
      </c>
      <c r="O17" s="25">
        <f t="shared" si="2"/>
        <v>4.0114651035825233E-3</v>
      </c>
      <c r="P17" s="25">
        <f t="shared" si="2"/>
        <v>5.8022875052179401E-3</v>
      </c>
      <c r="Q17" s="25">
        <f t="shared" si="2"/>
        <v>-6.3939542125964755E-3</v>
      </c>
      <c r="R17" s="25">
        <f t="shared" si="2"/>
        <v>1.1085895426111714E-2</v>
      </c>
      <c r="S17" s="25">
        <f t="shared" si="2"/>
        <v>1.8540712136019266E-3</v>
      </c>
      <c r="T17" s="25">
        <f t="shared" si="2"/>
        <v>-1.4247543928250561E-2</v>
      </c>
      <c r="U17" s="25">
        <f>U18/T18-1</f>
        <v>-8.6461906468185967E-3</v>
      </c>
    </row>
    <row r="18" spans="1:36">
      <c r="A18" s="33"/>
      <c r="B18" s="7" t="s">
        <v>181</v>
      </c>
      <c r="C18" s="71">
        <f>IF('Summary Biennial'!$C$13="Yes",'IESO Res Bill'!E16,'IESO Res Bill'!E30)</f>
        <v>150.1815</v>
      </c>
      <c r="D18" s="71">
        <f>IF('Summary Biennial'!$C$13="Yes",'IESO Res Bill'!F16,'IESO Res Bill'!F30)</f>
        <v>148.76275863484108</v>
      </c>
      <c r="E18" s="71">
        <f>IF('Summary Biennial'!$C$13="Yes",'IESO Res Bill'!G16,'IESO Res Bill'!G30)</f>
        <v>153.24420697461423</v>
      </c>
      <c r="F18" s="71">
        <f>IF('Summary Biennial'!$C$13="Yes",'IESO Res Bill'!H16,'IESO Res Bill'!H30)</f>
        <v>157.55745872248022</v>
      </c>
      <c r="G18" s="71">
        <f>IF('Summary Biennial'!$C$13="Yes",'IESO Res Bill'!I16,'IESO Res Bill'!I30)</f>
        <v>157.34612016544395</v>
      </c>
      <c r="H18" s="71">
        <f>IF('Summary Biennial'!$C$13="Yes",'IESO Res Bill'!J16,'IESO Res Bill'!J30)</f>
        <v>161.02187477577482</v>
      </c>
      <c r="I18" s="71">
        <f>IF('Summary Biennial'!$C$13="Yes",'IESO Res Bill'!K16,'IESO Res Bill'!K30)</f>
        <v>164.52988479133856</v>
      </c>
      <c r="J18" s="71">
        <f>IF('Summary Biennial'!$C$13="Yes",'IESO Res Bill'!L16,'IESO Res Bill'!L30)</f>
        <v>169.68372008091524</v>
      </c>
      <c r="K18" s="71">
        <f>IF('Summary Biennial'!$C$13="Yes",'IESO Res Bill'!M16,'IESO Res Bill'!M30)</f>
        <v>172.01405835258583</v>
      </c>
      <c r="L18" s="71">
        <f>IF('Summary Biennial'!$C$13="Yes",'IESO Res Bill'!N16,'IESO Res Bill'!N30)</f>
        <v>176.50829725100937</v>
      </c>
      <c r="M18" s="71">
        <f>IF('Summary Biennial'!$C$13="Yes",'IESO Res Bill'!O16,'IESO Res Bill'!O30)</f>
        <v>180.07898075783129</v>
      </c>
      <c r="N18" s="71">
        <f>IF('Summary Biennial'!$C$13="Yes",'IESO Res Bill'!P16,'IESO Res Bill'!P30)</f>
        <v>182.33761491560617</v>
      </c>
      <c r="O18" s="71">
        <f>IF('Summary Biennial'!$C$13="Yes",'IESO Res Bill'!Q16,'IESO Res Bill'!Q30)</f>
        <v>183.0690558949106</v>
      </c>
      <c r="P18" s="71">
        <f>IF('Summary Biennial'!$C$13="Yes",'IESO Res Bill'!R16,'IESO Res Bill'!R30)</f>
        <v>184.13127519052168</v>
      </c>
      <c r="Q18" s="71">
        <f>IF('Summary Biennial'!$C$13="Yes",'IESO Res Bill'!S16,'IESO Res Bill'!S30)</f>
        <v>182.95394824784648</v>
      </c>
      <c r="R18" s="71">
        <f>IF('Summary Biennial'!$C$13="Yes",'IESO Res Bill'!T16,'IESO Res Bill'!T30)</f>
        <v>184.98215658591636</v>
      </c>
      <c r="S18" s="71">
        <f>IF('Summary Biennial'!$C$13="Yes",'IESO Res Bill'!U16,'IESO Res Bill'!U30)</f>
        <v>185.3251266774723</v>
      </c>
      <c r="T18" s="71">
        <f>IF('Summary Biennial'!$C$13="Yes",'IESO Res Bill'!V16,'IESO Res Bill'!V30)</f>
        <v>182.6846987941264</v>
      </c>
      <c r="U18" s="71">
        <f>IF('Summary Biennial'!$C$13="Yes",'IESO Res Bill'!W16,'IESO Res Bill'!W30)</f>
        <v>181.10517206009575</v>
      </c>
      <c r="V18" s="72">
        <f>V19</f>
        <v>180.93612410614955</v>
      </c>
      <c r="W18" s="72">
        <f t="shared" ref="W18:AJ18" si="3">W19</f>
        <v>180.76723394565789</v>
      </c>
      <c r="X18" s="72">
        <f t="shared" si="3"/>
        <v>180.59850143133252</v>
      </c>
      <c r="Y18" s="72">
        <f t="shared" si="3"/>
        <v>180.42992641602271</v>
      </c>
      <c r="Z18" s="72">
        <f t="shared" si="3"/>
        <v>180.26150875271506</v>
      </c>
      <c r="AA18" s="72">
        <f t="shared" si="3"/>
        <v>180.0932482945334</v>
      </c>
      <c r="AB18" s="72">
        <f t="shared" si="3"/>
        <v>179.92514489473865</v>
      </c>
      <c r="AC18" s="72">
        <f t="shared" si="3"/>
        <v>179.75719840672872</v>
      </c>
      <c r="AD18" s="72">
        <f t="shared" si="3"/>
        <v>179.58940868403832</v>
      </c>
      <c r="AE18" s="72">
        <f t="shared" si="3"/>
        <v>179.42177558033893</v>
      </c>
      <c r="AF18" s="72">
        <f t="shared" si="3"/>
        <v>179.25429894943861</v>
      </c>
      <c r="AG18" s="72">
        <f t="shared" si="3"/>
        <v>179.08697864528182</v>
      </c>
      <c r="AH18" s="72">
        <f t="shared" si="3"/>
        <v>178.91981452194941</v>
      </c>
      <c r="AI18" s="72">
        <f t="shared" si="3"/>
        <v>178.75280643365841</v>
      </c>
      <c r="AJ18" s="72">
        <f t="shared" si="3"/>
        <v>178.58595423476194</v>
      </c>
    </row>
    <row r="19" spans="1:36" s="20" customFormat="1">
      <c r="B19" s="20" t="s">
        <v>182</v>
      </c>
      <c r="C19" s="71"/>
      <c r="D19" s="71"/>
      <c r="E19" s="71"/>
      <c r="F19" s="71"/>
      <c r="G19" s="71"/>
      <c r="H19" s="71"/>
      <c r="I19" s="71"/>
      <c r="J19" s="71"/>
      <c r="K19" s="71"/>
      <c r="L19" s="71"/>
      <c r="M19" s="71"/>
      <c r="N19" s="71"/>
      <c r="O19" s="71"/>
      <c r="P19" s="71"/>
      <c r="Q19" s="71"/>
      <c r="R19" s="71"/>
      <c r="S19" s="71"/>
      <c r="T19" s="71"/>
      <c r="U19" s="71"/>
      <c r="V19" s="72">
        <f>U18*(1+U6)</f>
        <v>180.93612410614955</v>
      </c>
      <c r="W19" s="72">
        <f t="shared" ref="W19:AJ19" si="4">V19*(1+$U$6)</f>
        <v>180.76723394565789</v>
      </c>
      <c r="X19" s="72">
        <f t="shared" si="4"/>
        <v>180.59850143133252</v>
      </c>
      <c r="Y19" s="72">
        <f t="shared" si="4"/>
        <v>180.42992641602271</v>
      </c>
      <c r="Z19" s="72">
        <f t="shared" si="4"/>
        <v>180.26150875271506</v>
      </c>
      <c r="AA19" s="72">
        <f t="shared" si="4"/>
        <v>180.0932482945334</v>
      </c>
      <c r="AB19" s="72">
        <f t="shared" si="4"/>
        <v>179.92514489473865</v>
      </c>
      <c r="AC19" s="72">
        <f t="shared" si="4"/>
        <v>179.75719840672872</v>
      </c>
      <c r="AD19" s="72">
        <f t="shared" si="4"/>
        <v>179.58940868403832</v>
      </c>
      <c r="AE19" s="72">
        <f t="shared" si="4"/>
        <v>179.42177558033893</v>
      </c>
      <c r="AF19" s="72">
        <f t="shared" si="4"/>
        <v>179.25429894943861</v>
      </c>
      <c r="AG19" s="72">
        <f t="shared" si="4"/>
        <v>179.08697864528182</v>
      </c>
      <c r="AH19" s="72">
        <f t="shared" si="4"/>
        <v>178.91981452194941</v>
      </c>
      <c r="AI19" s="72">
        <f t="shared" si="4"/>
        <v>178.75280643365841</v>
      </c>
      <c r="AJ19" s="72">
        <f t="shared" si="4"/>
        <v>178.58595423476194</v>
      </c>
    </row>
    <row r="20" spans="1:36" s="20" customFormat="1">
      <c r="B20" s="21"/>
      <c r="C20" s="71"/>
      <c r="D20" s="71"/>
      <c r="E20" s="71"/>
      <c r="F20" s="71"/>
      <c r="G20" s="71"/>
      <c r="H20" s="71"/>
      <c r="I20" s="71"/>
      <c r="J20" s="71"/>
      <c r="K20" s="71"/>
      <c r="L20" s="71"/>
      <c r="M20" s="71"/>
      <c r="N20" s="71"/>
      <c r="O20" s="71"/>
      <c r="P20" s="71"/>
      <c r="Q20" s="71"/>
      <c r="R20" s="71"/>
      <c r="S20" s="71"/>
      <c r="T20" s="71"/>
      <c r="U20" s="71"/>
      <c r="V20" s="72"/>
      <c r="W20" s="72"/>
      <c r="X20" s="72"/>
      <c r="Y20" s="72"/>
      <c r="Z20" s="72"/>
      <c r="AA20" s="72"/>
      <c r="AB20" s="72"/>
      <c r="AC20" s="72"/>
      <c r="AD20" s="72"/>
      <c r="AE20" s="72"/>
      <c r="AF20" s="72"/>
      <c r="AG20" s="72"/>
      <c r="AH20" s="72"/>
      <c r="AI20" s="72"/>
      <c r="AJ20" s="72"/>
    </row>
    <row r="21" spans="1:36" s="67" customFormat="1">
      <c r="A21" s="150"/>
      <c r="B21" s="35" t="s">
        <v>183</v>
      </c>
      <c r="C21" s="73">
        <f>C22*1.13</f>
        <v>161.62389999999999</v>
      </c>
      <c r="D21" s="73">
        <f t="shared" ref="D21:AJ21" si="5">D22*1.13</f>
        <v>160.09706405463848</v>
      </c>
      <c r="E21" s="73">
        <f t="shared" si="5"/>
        <v>164.91995607744198</v>
      </c>
      <c r="F21" s="73">
        <f t="shared" si="5"/>
        <v>169.56183652990725</v>
      </c>
      <c r="G21" s="73">
        <f t="shared" si="5"/>
        <v>169.334395987573</v>
      </c>
      <c r="H21" s="73">
        <f t="shared" si="5"/>
        <v>173.2902080920243</v>
      </c>
      <c r="I21" s="73">
        <f t="shared" si="5"/>
        <v>177.06549506115479</v>
      </c>
      <c r="J21" s="73">
        <f t="shared" si="5"/>
        <v>182.61200351565162</v>
      </c>
      <c r="K21" s="73">
        <f t="shared" si="5"/>
        <v>185.11989136992571</v>
      </c>
      <c r="L21" s="73">
        <f t="shared" si="5"/>
        <v>189.9565484701339</v>
      </c>
      <c r="M21" s="73">
        <f t="shared" si="5"/>
        <v>193.79928405366604</v>
      </c>
      <c r="N21" s="73">
        <f t="shared" si="5"/>
        <v>196.23000462346184</v>
      </c>
      <c r="O21" s="73">
        <f t="shared" si="5"/>
        <v>197.01717443928473</v>
      </c>
      <c r="P21" s="73">
        <f t="shared" si="5"/>
        <v>198.16032472884714</v>
      </c>
      <c r="Q21" s="73">
        <f t="shared" si="5"/>
        <v>196.89329668577761</v>
      </c>
      <c r="R21" s="73">
        <f t="shared" si="5"/>
        <v>199.07603518293854</v>
      </c>
      <c r="S21" s="73">
        <f t="shared" si="5"/>
        <v>199.44513632908919</v>
      </c>
      <c r="T21" s="73">
        <f t="shared" si="5"/>
        <v>196.60353298796457</v>
      </c>
      <c r="U21" s="73">
        <f t="shared" si="5"/>
        <v>194.90366135991255</v>
      </c>
      <c r="V21" s="73">
        <f t="shared" si="5"/>
        <v>194.72173356185618</v>
      </c>
      <c r="W21" s="73">
        <f t="shared" si="5"/>
        <v>194.53997557961279</v>
      </c>
      <c r="X21" s="73">
        <f t="shared" si="5"/>
        <v>194.35838725467215</v>
      </c>
      <c r="Y21" s="73">
        <f t="shared" si="5"/>
        <v>194.17696842867207</v>
      </c>
      <c r="Z21" s="73">
        <f t="shared" si="5"/>
        <v>193.99571894339812</v>
      </c>
      <c r="AA21" s="73">
        <f t="shared" si="5"/>
        <v>193.81463864078358</v>
      </c>
      <c r="AB21" s="73">
        <f t="shared" si="5"/>
        <v>193.63372736290924</v>
      </c>
      <c r="AC21" s="73">
        <f t="shared" si="5"/>
        <v>193.45298495200328</v>
      </c>
      <c r="AD21" s="73">
        <f t="shared" si="5"/>
        <v>193.27241125044125</v>
      </c>
      <c r="AE21" s="73">
        <f t="shared" si="5"/>
        <v>193.09200610074572</v>
      </c>
      <c r="AF21" s="73">
        <f t="shared" si="5"/>
        <v>192.91176934558632</v>
      </c>
      <c r="AG21" s="73">
        <f t="shared" si="5"/>
        <v>192.73170082777949</v>
      </c>
      <c r="AH21" s="73">
        <f t="shared" si="5"/>
        <v>192.55180039028841</v>
      </c>
      <c r="AI21" s="73">
        <f t="shared" si="5"/>
        <v>192.37206787622287</v>
      </c>
      <c r="AJ21" s="73">
        <f t="shared" si="5"/>
        <v>192.19250312883906</v>
      </c>
    </row>
    <row r="22" spans="1:36" s="67" customFormat="1">
      <c r="A22" s="150"/>
      <c r="B22" s="35" t="s">
        <v>184</v>
      </c>
      <c r="C22" s="73">
        <f>IF('Summary Biennial'!$C$13="Yes",'IESO Res Bill'!E13,'IESO Res Bill'!E27)</f>
        <v>143.03</v>
      </c>
      <c r="D22" s="73">
        <f>IF('Summary Biennial'!$C$13="Yes",'IESO Res Bill'!F13,'IESO Res Bill'!F27)</f>
        <v>141.67881774746769</v>
      </c>
      <c r="E22" s="73">
        <f>IF('Summary Biennial'!$C$13="Yes",'IESO Res Bill'!G13,'IESO Res Bill'!G27)</f>
        <v>145.94686378534689</v>
      </c>
      <c r="F22" s="73">
        <f>IF('Summary Biennial'!$C$13="Yes",'IESO Res Bill'!H13,'IESO Res Bill'!H27)</f>
        <v>150.05472259283829</v>
      </c>
      <c r="G22" s="73">
        <f>IF('Summary Biennial'!$C$13="Yes",'IESO Res Bill'!I13,'IESO Res Bill'!I27)</f>
        <v>149.85344777661328</v>
      </c>
      <c r="H22" s="73">
        <f>IF('Summary Biennial'!$C$13="Yes",'IESO Res Bill'!J13,'IESO Res Bill'!J27)</f>
        <v>153.35416645311886</v>
      </c>
      <c r="I22" s="73">
        <f>IF('Summary Biennial'!$C$13="Yes",'IESO Res Bill'!K13,'IESO Res Bill'!K27)</f>
        <v>156.69512837270338</v>
      </c>
      <c r="J22" s="73">
        <f>IF('Summary Biennial'!$C$13="Yes",'IESO Res Bill'!L13,'IESO Res Bill'!L27)</f>
        <v>161.603542934205</v>
      </c>
      <c r="K22" s="73">
        <f>IF('Summary Biennial'!$C$13="Yes",'IESO Res Bill'!M13,'IESO Res Bill'!M27)</f>
        <v>163.82291271674842</v>
      </c>
      <c r="L22" s="73">
        <f>IF('Summary Biennial'!$C$13="Yes",'IESO Res Bill'!N13,'IESO Res Bill'!N27)</f>
        <v>168.10314023905656</v>
      </c>
      <c r="M22" s="73">
        <f>IF('Summary Biennial'!$C$13="Yes",'IESO Res Bill'!O13,'IESO Res Bill'!O27)</f>
        <v>171.50379119793456</v>
      </c>
      <c r="N22" s="73">
        <f>IF('Summary Biennial'!$C$13="Yes",'IESO Res Bill'!P13,'IESO Res Bill'!P27)</f>
        <v>173.65487134819634</v>
      </c>
      <c r="O22" s="73">
        <f>IF('Summary Biennial'!$C$13="Yes",'IESO Res Bill'!Q13,'IESO Res Bill'!Q27)</f>
        <v>174.35148180467678</v>
      </c>
      <c r="P22" s="73">
        <f>IF('Summary Biennial'!$C$13="Yes",'IESO Res Bill'!R13,'IESO Res Bill'!R27)</f>
        <v>175.36311922906827</v>
      </c>
      <c r="Q22" s="73">
        <f>IF('Summary Biennial'!$C$13="Yes",'IESO Res Bill'!S13,'IESO Res Bill'!S27)</f>
        <v>174.2418554741395</v>
      </c>
      <c r="R22" s="73">
        <f>IF('Summary Biennial'!$C$13="Yes",'IESO Res Bill'!T13,'IESO Res Bill'!T27)</f>
        <v>176.17348246277749</v>
      </c>
      <c r="S22" s="73">
        <f>IF('Summary Biennial'!$C$13="Yes",'IESO Res Bill'!U13,'IESO Res Bill'!U27)</f>
        <v>176.50012064521169</v>
      </c>
      <c r="T22" s="73">
        <f>IF('Summary Biennial'!$C$13="Yes",'IESO Res Bill'!V13,'IESO Res Bill'!V27)</f>
        <v>173.98542742297752</v>
      </c>
      <c r="U22" s="73">
        <f>IF('Summary Biennial'!$C$13="Yes",'IESO Res Bill'!W13,'IESO Res Bill'!W27)</f>
        <v>172.48111624771025</v>
      </c>
      <c r="V22" s="74">
        <f>U22*(1+$U$6)</f>
        <v>172.32011819633291</v>
      </c>
      <c r="W22" s="74">
        <f t="shared" ref="W22:AJ22" si="6">V22*(1+$U$6)</f>
        <v>172.1592704244361</v>
      </c>
      <c r="X22" s="74">
        <f t="shared" si="6"/>
        <v>171.99857279174529</v>
      </c>
      <c r="Y22" s="74">
        <f t="shared" si="6"/>
        <v>171.83802515811689</v>
      </c>
      <c r="Z22" s="74">
        <f t="shared" si="6"/>
        <v>171.67762738353818</v>
      </c>
      <c r="AA22" s="74">
        <f t="shared" si="6"/>
        <v>171.51737932812708</v>
      </c>
      <c r="AB22" s="74">
        <f t="shared" si="6"/>
        <v>171.35728085213208</v>
      </c>
      <c r="AC22" s="74">
        <f t="shared" si="6"/>
        <v>171.19733181593213</v>
      </c>
      <c r="AD22" s="74">
        <f t="shared" si="6"/>
        <v>171.03753208003653</v>
      </c>
      <c r="AE22" s="74">
        <f t="shared" si="6"/>
        <v>170.87788150508473</v>
      </c>
      <c r="AF22" s="74">
        <f t="shared" si="6"/>
        <v>170.71837995184632</v>
      </c>
      <c r="AG22" s="74">
        <f t="shared" si="6"/>
        <v>170.55902728122081</v>
      </c>
      <c r="AH22" s="74">
        <f t="shared" si="6"/>
        <v>170.39982335423755</v>
      </c>
      <c r="AI22" s="74">
        <f t="shared" si="6"/>
        <v>170.24076803205566</v>
      </c>
      <c r="AJ22" s="74">
        <f t="shared" si="6"/>
        <v>170.08186117596378</v>
      </c>
    </row>
    <row r="23" spans="1:36" s="67" customFormat="1">
      <c r="B23" s="35" t="s">
        <v>177</v>
      </c>
      <c r="C23" s="73">
        <v>-2.2599999999999998</v>
      </c>
      <c r="D23" s="73">
        <v>-2.4500000000000002</v>
      </c>
      <c r="E23" s="73">
        <v>-2.4899999999999998</v>
      </c>
      <c r="F23" s="73">
        <v>-2.54</v>
      </c>
      <c r="G23" s="73">
        <v>-2.58</v>
      </c>
      <c r="H23" s="73">
        <f>G23*$C$9</f>
        <v>-2.6492439994306007</v>
      </c>
      <c r="I23" s="73">
        <f>H23*$C$9</f>
        <v>-2.7203464219066062</v>
      </c>
      <c r="J23" s="73">
        <f t="shared" ref="J23:AJ23" si="7">I23*$C$9</f>
        <v>-2.7933571451971244</v>
      </c>
      <c r="K23" s="73">
        <f t="shared" si="7"/>
        <v>-2.868327385728711</v>
      </c>
      <c r="L23" s="73">
        <f t="shared" si="7"/>
        <v>-2.945309734513275</v>
      </c>
      <c r="M23" s="73">
        <f t="shared" si="7"/>
        <v>-3.0243581940402438</v>
      </c>
      <c r="N23" s="73">
        <f t="shared" si="7"/>
        <v>-3.1055282161588695</v>
      </c>
      <c r="O23" s="73">
        <f t="shared" si="7"/>
        <v>-3.1888767409772489</v>
      </c>
      <c r="P23" s="73">
        <f t="shared" si="7"/>
        <v>-3.2744622368053435</v>
      </c>
      <c r="Q23" s="73">
        <f t="shared" si="7"/>
        <v>-3.3623447411700225</v>
      </c>
      <c r="R23" s="73">
        <f t="shared" si="7"/>
        <v>-3.4525859029308981</v>
      </c>
      <c r="S23" s="73">
        <f t="shared" si="7"/>
        <v>-3.5452490255264975</v>
      </c>
      <c r="T23" s="73">
        <f t="shared" si="7"/>
        <v>-3.6403991113811074</v>
      </c>
      <c r="U23" s="73">
        <f t="shared" si="7"/>
        <v>-3.7381029075034453</v>
      </c>
      <c r="V23" s="73">
        <f t="shared" si="7"/>
        <v>-3.8384289523091408</v>
      </c>
      <c r="W23" s="73">
        <f t="shared" si="7"/>
        <v>-3.941447623699875</v>
      </c>
      <c r="X23" s="73">
        <f t="shared" si="7"/>
        <v>-4.047231188432904</v>
      </c>
      <c r="Y23" s="73">
        <f t="shared" si="7"/>
        <v>-4.1558538528155999</v>
      </c>
      <c r="Z23" s="73">
        <f t="shared" si="7"/>
        <v>-4.2673918147605701</v>
      </c>
      <c r="AA23" s="73">
        <f t="shared" si="7"/>
        <v>-4.3819233172378684</v>
      </c>
      <c r="AB23" s="73">
        <f t="shared" si="7"/>
        <v>-4.4995287031618041</v>
      </c>
      <c r="AC23" s="73">
        <f t="shared" si="7"/>
        <v>-4.6202904717508373</v>
      </c>
      <c r="AD23" s="73">
        <f t="shared" si="7"/>
        <v>-4.7442933364001103</v>
      </c>
      <c r="AE23" s="73">
        <f t="shared" si="7"/>
        <v>-4.8716242841071997</v>
      </c>
      <c r="AF23" s="73">
        <f t="shared" si="7"/>
        <v>-5.0023726364927885</v>
      </c>
      <c r="AG23" s="73">
        <f t="shared" si="7"/>
        <v>-5.1366301124590512</v>
      </c>
      <c r="AH23" s="73">
        <f t="shared" si="7"/>
        <v>-5.2744908925297178</v>
      </c>
      <c r="AI23" s="73">
        <f t="shared" si="7"/>
        <v>-5.4160516849169404</v>
      </c>
      <c r="AJ23" s="73">
        <f t="shared" si="7"/>
        <v>-5.5614117933613167</v>
      </c>
    </row>
    <row r="24" spans="1:36">
      <c r="H24" s="43"/>
      <c r="N24" s="44"/>
      <c r="V24" s="42"/>
    </row>
    <row r="25" spans="1:36">
      <c r="B25" s="35" t="s">
        <v>217</v>
      </c>
      <c r="C25" s="73">
        <f>C26*(1+0.13-0.08)</f>
        <v>126.99650310456042</v>
      </c>
      <c r="D25" s="73">
        <f t="shared" ref="D25:AJ25" si="8">D26*(1+0.13-0.08)</f>
        <v>125.58925481793329</v>
      </c>
      <c r="E25" s="73">
        <f t="shared" si="8"/>
        <v>130.08499181533702</v>
      </c>
      <c r="F25" s="73">
        <f t="shared" si="8"/>
        <v>134.45722834895705</v>
      </c>
      <c r="G25" s="73">
        <f t="shared" si="8"/>
        <v>138.16174516544393</v>
      </c>
      <c r="H25" s="73">
        <f t="shared" si="8"/>
        <v>143.98124977577478</v>
      </c>
      <c r="I25" s="73">
        <f t="shared" si="8"/>
        <v>150.6392597913385</v>
      </c>
      <c r="J25" s="73">
        <f t="shared" si="8"/>
        <v>157.47747008091523</v>
      </c>
      <c r="K25" s="73">
        <f t="shared" si="8"/>
        <v>165.08644921082148</v>
      </c>
      <c r="L25" s="73">
        <f t="shared" si="8"/>
        <v>173.62455259065527</v>
      </c>
      <c r="M25" s="73">
        <f t="shared" si="8"/>
        <v>178.21972551653121</v>
      </c>
      <c r="N25" s="73">
        <f t="shared" si="8"/>
        <v>182.69575464829924</v>
      </c>
      <c r="O25" s="73">
        <f t="shared" si="8"/>
        <v>187.59418074337412</v>
      </c>
      <c r="P25" s="73">
        <f t="shared" si="8"/>
        <v>194.90589800539041</v>
      </c>
      <c r="Q25" s="73">
        <f t="shared" si="8"/>
        <v>193.26153768984156</v>
      </c>
      <c r="R25" s="73">
        <f t="shared" si="8"/>
        <v>197.68216142219592</v>
      </c>
      <c r="S25" s="73">
        <f t="shared" si="8"/>
        <v>199.03783273719222</v>
      </c>
      <c r="T25" s="73">
        <f t="shared" si="8"/>
        <v>202.92455202065327</v>
      </c>
      <c r="U25" s="73">
        <f t="shared" si="8"/>
        <v>203.35251284278681</v>
      </c>
      <c r="V25" s="73">
        <f t="shared" si="8"/>
        <v>204.67167093892468</v>
      </c>
      <c r="W25" s="73">
        <f t="shared" si="8"/>
        <v>203.44608056679436</v>
      </c>
      <c r="X25" s="73">
        <f t="shared" si="8"/>
        <v>203.95979454337481</v>
      </c>
      <c r="Y25" s="73">
        <f t="shared" si="8"/>
        <v>201.09335808042135</v>
      </c>
      <c r="Z25" s="73">
        <f t="shared" si="8"/>
        <v>199.75117148598707</v>
      </c>
      <c r="AA25" s="73">
        <f t="shared" si="8"/>
        <v>199.64459452961265</v>
      </c>
      <c r="AB25" s="73">
        <f t="shared" si="8"/>
        <v>199.61303188402638</v>
      </c>
      <c r="AC25" s="73">
        <f t="shared" si="8"/>
        <v>198.17368718298479</v>
      </c>
      <c r="AD25" s="73">
        <f t="shared" si="8"/>
        <v>198.23484258295878</v>
      </c>
      <c r="AE25" s="73">
        <f t="shared" si="8"/>
        <v>197.28618115935578</v>
      </c>
      <c r="AF25" s="73">
        <f t="shared" si="8"/>
        <v>197.52625068973953</v>
      </c>
      <c r="AG25" s="73">
        <f t="shared" si="8"/>
        <v>198.15814030296769</v>
      </c>
      <c r="AH25" s="73">
        <f t="shared" si="8"/>
        <v>199.17480817862639</v>
      </c>
      <c r="AI25" s="73">
        <f t="shared" si="8"/>
        <v>199.9711574859578</v>
      </c>
      <c r="AJ25" s="73">
        <f t="shared" si="8"/>
        <v>205.47628418051454</v>
      </c>
    </row>
    <row r="26" spans="1:36">
      <c r="B26" s="35" t="s">
        <v>206</v>
      </c>
      <c r="C26" s="33">
        <f>INDEX('IESO Res Bill'!$D$6:$AL$16,MATCH('Res Bill Annual'!$B$26,'IESO Res Bill'!$B$6:$B$16,0),MATCH('Res Bill Annual'!C11,'IESO Res Bill'!$D$5:$AL$5,0))</f>
        <v>120.94905057577185</v>
      </c>
      <c r="D26" s="33">
        <f>INDEX('IESO Res Bill'!$D$6:$AL$16,MATCH('Res Bill Annual'!$B$26,'IESO Res Bill'!$B$6:$B$16,0),MATCH('Res Bill Annual'!D11,'IESO Res Bill'!$D$5:$AL$5,0))</f>
        <v>119.60881411231745</v>
      </c>
      <c r="E26" s="33">
        <f>INDEX('IESO Res Bill'!$D$6:$AL$16,MATCH('Res Bill Annual'!$B$26,'IESO Res Bill'!$B$6:$B$16,0),MATCH('Res Bill Annual'!E11,'IESO Res Bill'!$D$5:$AL$5,0))</f>
        <v>123.89046839555908</v>
      </c>
      <c r="F26" s="33">
        <f>INDEX('IESO Res Bill'!$D$6:$AL$16,MATCH('Res Bill Annual'!$B$26,'IESO Res Bill'!$B$6:$B$16,0),MATCH('Res Bill Annual'!F11,'IESO Res Bill'!$D$5:$AL$5,0))</f>
        <v>128.05450318948292</v>
      </c>
      <c r="G26" s="33">
        <f>INDEX('IESO Res Bill'!$D$6:$AL$16,MATCH('Res Bill Annual'!$B$26,'IESO Res Bill'!$B$6:$B$16,0),MATCH('Res Bill Annual'!G11,'IESO Res Bill'!$D$5:$AL$5,0))</f>
        <v>131.58261444327997</v>
      </c>
      <c r="H26" s="33">
        <f>INDEX('IESO Res Bill'!$D$6:$AL$16,MATCH('Res Bill Annual'!$B$26,'IESO Res Bill'!$B$6:$B$16,0),MATCH('Res Bill Annual'!H11,'IESO Res Bill'!$D$5:$AL$5,0))</f>
        <v>137.12499978645221</v>
      </c>
      <c r="I26" s="33">
        <f>INDEX('IESO Res Bill'!$D$6:$AL$16,MATCH('Res Bill Annual'!$B$26,'IESO Res Bill'!$B$6:$B$16,0),MATCH('Res Bill Annual'!I11,'IESO Res Bill'!$D$5:$AL$5,0))</f>
        <v>143.46596170603669</v>
      </c>
      <c r="J26" s="33">
        <f>INDEX('IESO Res Bill'!$D$6:$AL$16,MATCH('Res Bill Annual'!$B$26,'IESO Res Bill'!$B$6:$B$16,0),MATCH('Res Bill Annual'!J11,'IESO Res Bill'!$D$5:$AL$5,0))</f>
        <v>149.978542934205</v>
      </c>
      <c r="K26" s="33">
        <f>INDEX('IESO Res Bill'!$D$6:$AL$16,MATCH('Res Bill Annual'!$B$26,'IESO Res Bill'!$B$6:$B$16,0),MATCH('Res Bill Annual'!K11,'IESO Res Bill'!$D$5:$AL$5,0))</f>
        <v>157.22518972459193</v>
      </c>
      <c r="L26" s="33">
        <f>INDEX('IESO Res Bill'!$D$6:$AL$16,MATCH('Res Bill Annual'!$B$26,'IESO Res Bill'!$B$6:$B$16,0),MATCH('Res Bill Annual'!L11,'IESO Res Bill'!$D$5:$AL$5,0))</f>
        <v>165.35671675300506</v>
      </c>
      <c r="M26" s="33">
        <f>INDEX('IESO Res Bill'!$D$6:$AL$16,MATCH('Res Bill Annual'!$B$26,'IESO Res Bill'!$B$6:$B$16,0),MATCH('Res Bill Annual'!M11,'IESO Res Bill'!$D$5:$AL$5,0))</f>
        <v>169.73307192050595</v>
      </c>
      <c r="N26" s="33">
        <f>INDEX('IESO Res Bill'!$D$6:$AL$16,MATCH('Res Bill Annual'!$B$26,'IESO Res Bill'!$B$6:$B$16,0),MATCH('Res Bill Annual'!N11,'IESO Res Bill'!$D$5:$AL$5,0))</f>
        <v>173.99595680790407</v>
      </c>
      <c r="O26" s="33">
        <f>INDEX('IESO Res Bill'!$D$6:$AL$16,MATCH('Res Bill Annual'!$B$26,'IESO Res Bill'!$B$6:$B$16,0),MATCH('Res Bill Annual'!O11,'IESO Res Bill'!$D$5:$AL$5,0))</f>
        <v>178.66112451749919</v>
      </c>
      <c r="P26" s="33">
        <f>INDEX('IESO Res Bill'!$D$6:$AL$16,MATCH('Res Bill Annual'!$B$26,'IESO Res Bill'!$B$6:$B$16,0),MATCH('Res Bill Annual'!P11,'IESO Res Bill'!$D$5:$AL$5,0))</f>
        <v>185.62466476703852</v>
      </c>
      <c r="Q26" s="33">
        <f>INDEX('IESO Res Bill'!$D$6:$AL$16,MATCH('Res Bill Annual'!$B$26,'IESO Res Bill'!$B$6:$B$16,0),MATCH('Res Bill Annual'!Q11,'IESO Res Bill'!$D$5:$AL$5,0))</f>
        <v>184.05860732365866</v>
      </c>
      <c r="R26" s="33">
        <f>INDEX('IESO Res Bill'!$D$6:$AL$16,MATCH('Res Bill Annual'!$B$26,'IESO Res Bill'!$B$6:$B$16,0),MATCH('Res Bill Annual'!R11,'IESO Res Bill'!$D$5:$AL$5,0))</f>
        <v>188.26872516399615</v>
      </c>
      <c r="S26" s="33">
        <f>INDEX('IESO Res Bill'!$D$6:$AL$16,MATCH('Res Bill Annual'!$B$26,'IESO Res Bill'!$B$6:$B$16,0),MATCH('Res Bill Annual'!S11,'IESO Res Bill'!$D$5:$AL$5,0))</f>
        <v>189.55984070208785</v>
      </c>
      <c r="T26" s="33">
        <f>INDEX('IESO Res Bill'!$D$6:$AL$16,MATCH('Res Bill Annual'!$B$26,'IESO Res Bill'!$B$6:$B$16,0),MATCH('Res Bill Annual'!T11,'IESO Res Bill'!$D$5:$AL$5,0))</f>
        <v>193.2614781149079</v>
      </c>
      <c r="U26" s="33">
        <f>INDEX('IESO Res Bill'!$D$6:$AL$16,MATCH('Res Bill Annual'!$B$26,'IESO Res Bill'!$B$6:$B$16,0),MATCH('Res Bill Annual'!U11,'IESO Res Bill'!$D$5:$AL$5,0))</f>
        <v>193.66905985027319</v>
      </c>
      <c r="V26" s="33">
        <f>INDEX('IESO Res Bill'!$D$6:$AL$16,MATCH('Res Bill Annual'!$B$26,'IESO Res Bill'!$B$6:$B$16,0),MATCH('Res Bill Annual'!V11,'IESO Res Bill'!$D$5:$AL$5,0))</f>
        <v>194.92540089421402</v>
      </c>
      <c r="W26" s="33">
        <f>INDEX('IESO Res Bill'!$D$6:$AL$16,MATCH('Res Bill Annual'!$B$26,'IESO Res Bill'!$B$6:$B$16,0),MATCH('Res Bill Annual'!W11,'IESO Res Bill'!$D$5:$AL$5,0))</f>
        <v>193.75817196837562</v>
      </c>
      <c r="X26" s="33">
        <f>INDEX('IESO Res Bill'!$D$6:$AL$16,MATCH('Res Bill Annual'!$B$26,'IESO Res Bill'!$B$6:$B$16,0),MATCH('Res Bill Annual'!X11,'IESO Res Bill'!$D$5:$AL$5,0))</f>
        <v>194.24742337464272</v>
      </c>
      <c r="Y26" s="33">
        <f>INDEX('IESO Res Bill'!$D$6:$AL$16,MATCH('Res Bill Annual'!$B$26,'IESO Res Bill'!$B$6:$B$16,0),MATCH('Res Bill Annual'!Y11,'IESO Res Bill'!$D$5:$AL$5,0))</f>
        <v>191.5174838861156</v>
      </c>
      <c r="Z26" s="33">
        <f>INDEX('IESO Res Bill'!$D$6:$AL$16,MATCH('Res Bill Annual'!$B$26,'IESO Res Bill'!$B$6:$B$16,0),MATCH('Res Bill Annual'!Z11,'IESO Res Bill'!$D$5:$AL$5,0))</f>
        <v>190.23921093903533</v>
      </c>
      <c r="AA26" s="33">
        <f>INDEX('IESO Res Bill'!$D$6:$AL$16,MATCH('Res Bill Annual'!$B$26,'IESO Res Bill'!$B$6:$B$16,0),MATCH('Res Bill Annual'!AA11,'IESO Res Bill'!$D$5:$AL$5,0))</f>
        <v>190.13770907582159</v>
      </c>
      <c r="AB26" s="33">
        <f>INDEX('IESO Res Bill'!$D$6:$AL$16,MATCH('Res Bill Annual'!$B$26,'IESO Res Bill'!$B$6:$B$16,0),MATCH('Res Bill Annual'!AB11,'IESO Res Bill'!$D$5:$AL$5,0))</f>
        <v>190.1076494133585</v>
      </c>
      <c r="AC26" s="33">
        <f>INDEX('IESO Res Bill'!$D$6:$AL$16,MATCH('Res Bill Annual'!$B$26,'IESO Res Bill'!$B$6:$B$16,0),MATCH('Res Bill Annual'!AC11,'IESO Res Bill'!$D$5:$AL$5,0))</f>
        <v>188.73684493617603</v>
      </c>
      <c r="AD26" s="33">
        <f>INDEX('IESO Res Bill'!$D$6:$AL$16,MATCH('Res Bill Annual'!$B$26,'IESO Res Bill'!$B$6:$B$16,0),MATCH('Res Bill Annual'!AD11,'IESO Res Bill'!$D$5:$AL$5,0))</f>
        <v>188.79508817424647</v>
      </c>
      <c r="AE26" s="33">
        <f>INDEX('IESO Res Bill'!$D$6:$AL$16,MATCH('Res Bill Annual'!$B$26,'IESO Res Bill'!$B$6:$B$16,0),MATCH('Res Bill Annual'!AE11,'IESO Res Bill'!$D$5:$AL$5,0))</f>
        <v>187.89160110414838</v>
      </c>
      <c r="AF26" s="33">
        <f>INDEX('IESO Res Bill'!$D$6:$AL$16,MATCH('Res Bill Annual'!$B$26,'IESO Res Bill'!$B$6:$B$16,0),MATCH('Res Bill Annual'!AF11,'IESO Res Bill'!$D$5:$AL$5,0))</f>
        <v>188.12023875213291</v>
      </c>
      <c r="AG26" s="33">
        <f>INDEX('IESO Res Bill'!$D$6:$AL$16,MATCH('Res Bill Annual'!$B$26,'IESO Res Bill'!$B$6:$B$16,0),MATCH('Res Bill Annual'!AG11,'IESO Res Bill'!$D$5:$AL$5,0))</f>
        <v>188.72203838377879</v>
      </c>
      <c r="AH26" s="33">
        <f>INDEX('IESO Res Bill'!$D$6:$AL$16,MATCH('Res Bill Annual'!$B$26,'IESO Res Bill'!$B$6:$B$16,0),MATCH('Res Bill Annual'!AH11,'IESO Res Bill'!$D$5:$AL$5,0))</f>
        <v>189.69029350345374</v>
      </c>
      <c r="AI26" s="33">
        <f>INDEX('IESO Res Bill'!$D$6:$AL$16,MATCH('Res Bill Annual'!$B$26,'IESO Res Bill'!$B$6:$B$16,0),MATCH('Res Bill Annual'!AI11,'IESO Res Bill'!$D$5:$AL$5,0))</f>
        <v>190.44872141519795</v>
      </c>
      <c r="AJ26" s="33">
        <f>INDEX('IESO Res Bill'!$D$6:$AL$16,MATCH('Res Bill Annual'!$B$26,'IESO Res Bill'!$B$6:$B$16,0),MATCH('Res Bill Annual'!AJ11,'IESO Res Bill'!$D$5:$AL$5,0))</f>
        <v>195.6916992195377</v>
      </c>
    </row>
    <row r="31" spans="1:36">
      <c r="C31" s="13"/>
    </row>
    <row r="32" spans="1:36">
      <c r="J32" s="33"/>
    </row>
    <row r="41" spans="1:36" s="122" customFormat="1">
      <c r="A41" s="119" t="s">
        <v>236</v>
      </c>
    </row>
    <row r="42" spans="1:36">
      <c r="B42" t="s">
        <v>239</v>
      </c>
    </row>
    <row r="43" spans="1:36">
      <c r="B43" t="s">
        <v>13</v>
      </c>
      <c r="C43" s="49">
        <v>143</v>
      </c>
      <c r="D43" s="49">
        <v>143</v>
      </c>
      <c r="E43" s="49">
        <v>142</v>
      </c>
      <c r="F43" s="49">
        <v>142</v>
      </c>
      <c r="G43" s="49">
        <v>142</v>
      </c>
      <c r="H43" s="49">
        <v>142</v>
      </c>
      <c r="I43" s="49">
        <v>142</v>
      </c>
      <c r="J43" s="49">
        <v>142</v>
      </c>
      <c r="K43" s="49">
        <v>142</v>
      </c>
      <c r="L43" s="49">
        <v>141</v>
      </c>
      <c r="M43" s="49">
        <v>142</v>
      </c>
      <c r="N43" s="49">
        <v>142</v>
      </c>
      <c r="O43" s="49">
        <v>142</v>
      </c>
      <c r="P43" s="49">
        <v>143</v>
      </c>
      <c r="Q43" s="49">
        <v>143</v>
      </c>
      <c r="R43" s="49">
        <v>144</v>
      </c>
      <c r="S43" s="49">
        <v>145</v>
      </c>
      <c r="T43" s="49">
        <v>146</v>
      </c>
      <c r="U43" s="49">
        <v>148</v>
      </c>
    </row>
    <row r="45" spans="1:36">
      <c r="B45" t="s">
        <v>184</v>
      </c>
      <c r="C45" s="33">
        <v>145.43394104743015</v>
      </c>
      <c r="D45" s="33">
        <v>147.85791387476422</v>
      </c>
      <c r="E45" s="33">
        <v>150.36316276063741</v>
      </c>
      <c r="F45" s="33">
        <v>159.82314416088451</v>
      </c>
      <c r="G45" s="33">
        <v>157.96411884013622</v>
      </c>
      <c r="H45" s="33">
        <v>161.06468441941013</v>
      </c>
      <c r="I45" s="33">
        <v>165.49304475230488</v>
      </c>
      <c r="J45" s="33">
        <v>168.01990771322946</v>
      </c>
      <c r="K45" s="33">
        <v>176.16547510329457</v>
      </c>
      <c r="L45" s="33">
        <v>171.94052821637615</v>
      </c>
      <c r="M45" s="33">
        <v>180.86109343989401</v>
      </c>
      <c r="N45" s="33">
        <v>181.37882166593366</v>
      </c>
      <c r="O45" s="33">
        <v>180.56636904708881</v>
      </c>
      <c r="P45" s="33">
        <v>182.61324316608267</v>
      </c>
      <c r="Q45" s="33">
        <v>185.05451271484475</v>
      </c>
      <c r="R45" s="33">
        <v>187.24505695762826</v>
      </c>
      <c r="S45" s="33">
        <v>189.19158524617981</v>
      </c>
      <c r="T45" s="33">
        <v>190.56027901503808</v>
      </c>
      <c r="U45" s="33">
        <v>187.6041937453694</v>
      </c>
      <c r="V45" s="33">
        <v>188.52023310881327</v>
      </c>
      <c r="W45" s="33">
        <v>189.44074533663519</v>
      </c>
      <c r="X45" s="33">
        <v>190.36575226907101</v>
      </c>
      <c r="Y45" s="33">
        <v>191.29527585299877</v>
      </c>
      <c r="Z45" s="33">
        <v>192.22933814245931</v>
      </c>
      <c r="AA45" s="33">
        <v>193.16796129917967</v>
      </c>
      <c r="AB45" s="33">
        <v>194.11116759309877</v>
      </c>
      <c r="AC45" s="33">
        <v>195.05897940289589</v>
      </c>
      <c r="AD45" s="33">
        <v>196.01141921652157</v>
      </c>
      <c r="AE45" s="33">
        <v>196.96850963173125</v>
      </c>
      <c r="AF45" s="33">
        <v>197.93027335662129</v>
      </c>
      <c r="AG45" s="33">
        <v>198.89673321016784</v>
      </c>
      <c r="AH45" s="33">
        <v>199.86791212276825</v>
      </c>
      <c r="AI45" s="33">
        <v>200.84383313678509</v>
      </c>
      <c r="AJ45" s="33">
        <v>201.82451940709288</v>
      </c>
    </row>
    <row r="46" spans="1:36">
      <c r="B46" t="s">
        <v>177</v>
      </c>
      <c r="C46" s="33">
        <v>-2.41</v>
      </c>
      <c r="D46" s="33">
        <v>-2.4500000000000002</v>
      </c>
      <c r="E46" s="33">
        <v>-2.4899999999999998</v>
      </c>
      <c r="F46" s="33">
        <v>-2.54</v>
      </c>
      <c r="G46" s="33">
        <v>-2.58</v>
      </c>
      <c r="H46" s="33">
        <v>-2.6154127624755521</v>
      </c>
      <c r="I46" s="33">
        <v>-2.651311596170542</v>
      </c>
      <c r="J46" s="33">
        <v>-2.6877031728387064</v>
      </c>
      <c r="K46" s="33">
        <v>-2.724594255809452</v>
      </c>
      <c r="L46" s="33">
        <v>-2.7619917012448139</v>
      </c>
      <c r="M46" s="33">
        <v>-2.7999024594136617</v>
      </c>
      <c r="N46" s="33">
        <v>-2.8383335759834019</v>
      </c>
      <c r="O46" s="33">
        <v>-2.8772921933294033</v>
      </c>
      <c r="P46" s="33">
        <v>-2.9167855518624011</v>
      </c>
      <c r="Q46" s="33">
        <v>-2.9568209913741161</v>
      </c>
      <c r="R46" s="33">
        <v>-2.9974059524013477</v>
      </c>
      <c r="S46" s="33">
        <v>-3.0385479776087871</v>
      </c>
      <c r="T46" s="33">
        <v>-3.0802547131908136</v>
      </c>
      <c r="U46" s="33">
        <v>-3.1225339102925287</v>
      </c>
      <c r="V46" s="33">
        <v>-3.1653934264502981</v>
      </c>
      <c r="W46" s="33">
        <v>-3.2088412270520648</v>
      </c>
      <c r="X46" s="33">
        <v>-3.2528853868177054</v>
      </c>
      <c r="Y46" s="33">
        <v>-3.2975340912997089</v>
      </c>
      <c r="Z46" s="33">
        <v>-3.3427956384044495</v>
      </c>
      <c r="AA46" s="33">
        <v>-3.3886784399343437</v>
      </c>
      <c r="AB46" s="33">
        <v>-3.4351910231511726</v>
      </c>
      <c r="AC46" s="33">
        <v>-3.4823420323608625</v>
      </c>
      <c r="AD46" s="33">
        <v>-3.5301402305200198</v>
      </c>
      <c r="AE46" s="33">
        <v>-3.5785945008645141</v>
      </c>
      <c r="AF46" s="33">
        <v>-3.6277138485604175</v>
      </c>
      <c r="AG46" s="33">
        <v>-3.6775074023776035</v>
      </c>
      <c r="AH46" s="33">
        <v>-3.7279844163863172</v>
      </c>
      <c r="AI46" s="33">
        <v>-3.779154271677033</v>
      </c>
      <c r="AJ46" s="33">
        <v>-3.8310264781039192</v>
      </c>
    </row>
    <row r="47" spans="1:36">
      <c r="B47" s="49" t="s">
        <v>248</v>
      </c>
      <c r="C47" s="33">
        <f>C45+C46</f>
        <v>143.02394104743016</v>
      </c>
      <c r="D47" s="33">
        <f t="shared" ref="D47:AJ47" si="9">D45+D46</f>
        <v>145.40791387476423</v>
      </c>
      <c r="E47" s="33">
        <f t="shared" si="9"/>
        <v>147.8731627606374</v>
      </c>
      <c r="F47" s="33">
        <f t="shared" si="9"/>
        <v>157.28314416088452</v>
      </c>
      <c r="G47" s="33">
        <f t="shared" si="9"/>
        <v>155.38411884013621</v>
      </c>
      <c r="H47" s="33">
        <f t="shared" si="9"/>
        <v>158.44927165693457</v>
      </c>
      <c r="I47" s="33">
        <f t="shared" si="9"/>
        <v>162.84173315613435</v>
      </c>
      <c r="J47" s="33">
        <f t="shared" si="9"/>
        <v>165.33220454039076</v>
      </c>
      <c r="K47" s="33">
        <f t="shared" si="9"/>
        <v>173.44088084748512</v>
      </c>
      <c r="L47" s="33">
        <f t="shared" si="9"/>
        <v>169.17853651513133</v>
      </c>
      <c r="M47" s="33">
        <f t="shared" si="9"/>
        <v>178.06119098048035</v>
      </c>
      <c r="N47" s="33">
        <f t="shared" si="9"/>
        <v>178.54048808995026</v>
      </c>
      <c r="O47" s="33">
        <f t="shared" si="9"/>
        <v>177.68907685375942</v>
      </c>
      <c r="P47" s="33">
        <f t="shared" si="9"/>
        <v>179.69645761422026</v>
      </c>
      <c r="Q47" s="33">
        <f t="shared" si="9"/>
        <v>182.09769172347063</v>
      </c>
      <c r="R47" s="33">
        <f t="shared" si="9"/>
        <v>184.24765100522691</v>
      </c>
      <c r="S47" s="33">
        <f t="shared" si="9"/>
        <v>186.15303726857101</v>
      </c>
      <c r="T47" s="33">
        <f t="shared" si="9"/>
        <v>187.48002430184727</v>
      </c>
      <c r="U47" s="33">
        <f t="shared" si="9"/>
        <v>184.48165983507687</v>
      </c>
      <c r="V47" s="33">
        <f t="shared" si="9"/>
        <v>185.35483968236298</v>
      </c>
      <c r="W47" s="33">
        <f t="shared" si="9"/>
        <v>186.23190410958313</v>
      </c>
      <c r="X47" s="33">
        <f t="shared" si="9"/>
        <v>187.11286688225331</v>
      </c>
      <c r="Y47" s="33">
        <f t="shared" si="9"/>
        <v>187.99774176169907</v>
      </c>
      <c r="Z47" s="33">
        <f t="shared" si="9"/>
        <v>188.88654250405486</v>
      </c>
      <c r="AA47" s="33">
        <f t="shared" si="9"/>
        <v>189.77928285924531</v>
      </c>
      <c r="AB47" s="33">
        <f t="shared" si="9"/>
        <v>190.67597656994761</v>
      </c>
      <c r="AC47" s="33">
        <f t="shared" si="9"/>
        <v>191.57663737053502</v>
      </c>
      <c r="AD47" s="33">
        <f t="shared" si="9"/>
        <v>192.48127898600154</v>
      </c>
      <c r="AE47" s="33">
        <f t="shared" si="9"/>
        <v>193.38991513086674</v>
      </c>
      <c r="AF47" s="33">
        <f t="shared" si="9"/>
        <v>194.30255950806088</v>
      </c>
      <c r="AG47" s="33">
        <f t="shared" si="9"/>
        <v>195.21922580779022</v>
      </c>
      <c r="AH47" s="33">
        <f t="shared" si="9"/>
        <v>196.13992770638194</v>
      </c>
      <c r="AI47" s="33">
        <f t="shared" si="9"/>
        <v>197.06467886510805</v>
      </c>
      <c r="AJ47" s="33">
        <f t="shared" si="9"/>
        <v>197.99349292898896</v>
      </c>
    </row>
    <row r="48" spans="1:36">
      <c r="B48" s="49" t="s">
        <v>249</v>
      </c>
      <c r="C48" s="33">
        <f>C22+C23</f>
        <v>140.77000000000001</v>
      </c>
      <c r="D48" s="33">
        <f t="shared" ref="D48:AJ48" si="10">D22+D23</f>
        <v>139.2288177474677</v>
      </c>
      <c r="E48" s="33">
        <f t="shared" si="10"/>
        <v>143.45686378534688</v>
      </c>
      <c r="F48" s="33">
        <f t="shared" si="10"/>
        <v>147.5147225928383</v>
      </c>
      <c r="G48" s="33">
        <f t="shared" si="10"/>
        <v>147.27344777661327</v>
      </c>
      <c r="H48" s="33">
        <f t="shared" si="10"/>
        <v>150.70492245368825</v>
      </c>
      <c r="I48" s="33">
        <f t="shared" si="10"/>
        <v>153.97478195079677</v>
      </c>
      <c r="J48" s="33">
        <f t="shared" si="10"/>
        <v>158.81018578900787</v>
      </c>
      <c r="K48" s="33">
        <f t="shared" si="10"/>
        <v>160.9545853310197</v>
      </c>
      <c r="L48" s="33">
        <f t="shared" si="10"/>
        <v>165.15783050454328</v>
      </c>
      <c r="M48" s="33">
        <f t="shared" si="10"/>
        <v>168.47943300389431</v>
      </c>
      <c r="N48" s="33">
        <f t="shared" si="10"/>
        <v>170.54934313203748</v>
      </c>
      <c r="O48" s="33">
        <f t="shared" si="10"/>
        <v>171.16260506369954</v>
      </c>
      <c r="P48" s="33">
        <f t="shared" si="10"/>
        <v>172.08865699226294</v>
      </c>
      <c r="Q48" s="33">
        <f t="shared" si="10"/>
        <v>170.87951073296946</v>
      </c>
      <c r="R48" s="33">
        <f t="shared" si="10"/>
        <v>172.72089655984658</v>
      </c>
      <c r="S48" s="33">
        <f t="shared" si="10"/>
        <v>172.95487161968521</v>
      </c>
      <c r="T48" s="33">
        <f t="shared" si="10"/>
        <v>170.34502831159642</v>
      </c>
      <c r="U48" s="33">
        <f t="shared" si="10"/>
        <v>168.7430133402068</v>
      </c>
      <c r="V48" s="33">
        <f t="shared" si="10"/>
        <v>168.48168924402378</v>
      </c>
      <c r="W48" s="33">
        <f t="shared" si="10"/>
        <v>168.21782280073623</v>
      </c>
      <c r="X48" s="33">
        <f t="shared" si="10"/>
        <v>167.95134160331239</v>
      </c>
      <c r="Y48" s="33">
        <f t="shared" si="10"/>
        <v>167.6821713053013</v>
      </c>
      <c r="Z48" s="33">
        <f t="shared" si="10"/>
        <v>167.41023556877761</v>
      </c>
      <c r="AA48" s="33">
        <f t="shared" si="10"/>
        <v>167.13545601088921</v>
      </c>
      <c r="AB48" s="33">
        <f t="shared" si="10"/>
        <v>166.85775214897026</v>
      </c>
      <c r="AC48" s="33">
        <f t="shared" si="10"/>
        <v>166.57704134418128</v>
      </c>
      <c r="AD48" s="33">
        <f t="shared" si="10"/>
        <v>166.29323874363641</v>
      </c>
      <c r="AE48" s="33">
        <f t="shared" si="10"/>
        <v>166.00625722097752</v>
      </c>
      <c r="AF48" s="33">
        <f t="shared" si="10"/>
        <v>165.71600731535352</v>
      </c>
      <c r="AG48" s="33">
        <f t="shared" si="10"/>
        <v>165.42239716876176</v>
      </c>
      <c r="AH48" s="33">
        <f t="shared" si="10"/>
        <v>165.12533246170784</v>
      </c>
      <c r="AI48" s="33">
        <f t="shared" si="10"/>
        <v>164.82471634713872</v>
      </c>
      <c r="AJ48" s="33">
        <f t="shared" si="10"/>
        <v>164.52044938260246</v>
      </c>
    </row>
  </sheetData>
  <pageMargins left="0.7" right="0.7" top="0.75" bottom="0.75" header="0.3" footer="0.3"/>
  <pageSetup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
  <sheetViews>
    <sheetView zoomScale="85" zoomScaleNormal="85" workbookViewId="0">
      <selection activeCell="E18" sqref="E18"/>
    </sheetView>
  </sheetViews>
  <sheetFormatPr defaultRowHeight="15"/>
  <cols>
    <col min="2" max="2" width="31.140625" bestFit="1" customWidth="1"/>
    <col min="3" max="3" width="20.7109375" bestFit="1" customWidth="1"/>
    <col min="7" max="7" width="20.42578125" bestFit="1" customWidth="1"/>
    <col min="19" max="19" width="22.28515625" customWidth="1"/>
    <col min="20" max="20" width="31.7109375" bestFit="1" customWidth="1"/>
    <col min="21" max="21" width="29" bestFit="1" customWidth="1"/>
  </cols>
  <sheetData>
    <row r="1" spans="1:21">
      <c r="A1" t="s">
        <v>63</v>
      </c>
    </row>
    <row r="3" spans="1:21" ht="29.25" thickBot="1">
      <c r="B3" s="53">
        <v>2016</v>
      </c>
      <c r="C3" s="54" t="s">
        <v>64</v>
      </c>
      <c r="D3" s="54" t="s">
        <v>65</v>
      </c>
      <c r="E3" s="54" t="s">
        <v>66</v>
      </c>
      <c r="F3" s="54" t="s">
        <v>67</v>
      </c>
      <c r="G3" s="54" t="s">
        <v>44</v>
      </c>
      <c r="H3" s="54" t="s">
        <v>68</v>
      </c>
      <c r="I3" s="54" t="s">
        <v>69</v>
      </c>
      <c r="J3" s="54" t="s">
        <v>70</v>
      </c>
      <c r="K3" s="54" t="s">
        <v>71</v>
      </c>
      <c r="L3" s="54" t="s">
        <v>72</v>
      </c>
      <c r="M3" s="54" t="s">
        <v>45</v>
      </c>
      <c r="N3" s="54" t="s">
        <v>73</v>
      </c>
      <c r="O3" s="59" t="s">
        <v>22</v>
      </c>
      <c r="P3" s="59" t="s">
        <v>78</v>
      </c>
      <c r="S3" s="49" t="s">
        <v>54</v>
      </c>
      <c r="T3" s="49" t="s">
        <v>79</v>
      </c>
      <c r="U3" s="49" t="s">
        <v>80</v>
      </c>
    </row>
    <row r="4" spans="1:21" ht="15.75" thickBot="1">
      <c r="B4" s="55" t="s">
        <v>74</v>
      </c>
      <c r="C4" s="56">
        <v>74.2</v>
      </c>
      <c r="D4" s="55">
        <v>73.3</v>
      </c>
      <c r="E4" s="56">
        <v>76.5</v>
      </c>
      <c r="F4" s="55">
        <v>61.2</v>
      </c>
      <c r="G4" s="56">
        <v>54.1</v>
      </c>
      <c r="H4" s="55">
        <v>46.5</v>
      </c>
      <c r="I4" s="56">
        <v>40</v>
      </c>
      <c r="J4" s="55">
        <v>38.9</v>
      </c>
      <c r="K4" s="56">
        <v>99.3</v>
      </c>
      <c r="L4" s="55">
        <v>119.7</v>
      </c>
      <c r="M4" s="56">
        <v>116.1</v>
      </c>
      <c r="N4" s="55">
        <v>42</v>
      </c>
      <c r="O4">
        <f>SUM(C4:N4)</f>
        <v>841.80000000000007</v>
      </c>
      <c r="P4" s="23">
        <f>O4/$O$7</f>
        <v>6.8254791943696685E-2</v>
      </c>
      <c r="S4" s="49" t="s">
        <v>44</v>
      </c>
      <c r="T4" s="46">
        <f>SUM(G8:L8)</f>
        <v>0.48215386112282288</v>
      </c>
      <c r="U4" s="49">
        <f>0</f>
        <v>0</v>
      </c>
    </row>
    <row r="5" spans="1:21" ht="15.75" thickBot="1">
      <c r="B5" s="57" t="s">
        <v>75</v>
      </c>
      <c r="C5" s="56">
        <v>327.9</v>
      </c>
      <c r="D5" s="55">
        <v>339.6</v>
      </c>
      <c r="E5" s="56">
        <v>378</v>
      </c>
      <c r="F5" s="55">
        <v>335.1</v>
      </c>
      <c r="G5" s="56">
        <v>301.8</v>
      </c>
      <c r="H5" s="55">
        <v>261.39999999999998</v>
      </c>
      <c r="I5" s="56">
        <v>268.39999999999998</v>
      </c>
      <c r="J5" s="55">
        <v>204.4</v>
      </c>
      <c r="K5" s="56">
        <v>273.7</v>
      </c>
      <c r="L5" s="55">
        <v>305.60000000000002</v>
      </c>
      <c r="M5" s="56">
        <v>261.60000000000002</v>
      </c>
      <c r="N5" s="55">
        <v>258.7</v>
      </c>
      <c r="O5" s="49">
        <f>SUM(C5:N5)</f>
        <v>3516.1999999999994</v>
      </c>
      <c r="P5" s="23">
        <f>O5/$O$7</f>
        <v>0.2851003794635617</v>
      </c>
      <c r="S5" s="49" t="s">
        <v>45</v>
      </c>
      <c r="T5" s="46">
        <f>SUM(M8:N8)</f>
        <v>0.1655369247235105</v>
      </c>
      <c r="U5" s="17">
        <f>SUM(C8:F8)</f>
        <v>0.35230921415366645</v>
      </c>
    </row>
    <row r="6" spans="1:21" ht="15.75" thickBot="1">
      <c r="B6" s="57" t="s">
        <v>76</v>
      </c>
      <c r="C6" s="56">
        <v>668.5</v>
      </c>
      <c r="D6" s="55">
        <v>650.79999999999995</v>
      </c>
      <c r="E6" s="56">
        <v>665.6</v>
      </c>
      <c r="F6" s="55">
        <v>694.4</v>
      </c>
      <c r="G6" s="56">
        <v>704.9</v>
      </c>
      <c r="H6" s="55">
        <v>687.4</v>
      </c>
      <c r="I6" s="56">
        <v>673.4</v>
      </c>
      <c r="J6" s="55">
        <v>635.29999999999995</v>
      </c>
      <c r="K6" s="56">
        <v>594.70000000000005</v>
      </c>
      <c r="L6" s="55">
        <v>637</v>
      </c>
      <c r="M6" s="56">
        <v>698.4</v>
      </c>
      <c r="N6" s="55">
        <v>664.8</v>
      </c>
      <c r="O6" s="49">
        <f>SUM(C6:N6)</f>
        <v>7975.2</v>
      </c>
      <c r="P6" s="23">
        <f>O6/$O$7</f>
        <v>0.64664482859274153</v>
      </c>
      <c r="S6" s="49" t="s">
        <v>192</v>
      </c>
      <c r="T6" s="46">
        <f>SUM(G8:H8)</f>
        <v>0.16671261310933089</v>
      </c>
      <c r="U6" s="49">
        <f>0</f>
        <v>0</v>
      </c>
    </row>
    <row r="7" spans="1:21" ht="15.75" thickBot="1">
      <c r="B7" s="58" t="s">
        <v>77</v>
      </c>
      <c r="C7" s="56">
        <v>1070.5999999999999</v>
      </c>
      <c r="D7" s="55">
        <v>1063.7</v>
      </c>
      <c r="E7" s="56">
        <v>1120.0999999999999</v>
      </c>
      <c r="F7" s="55">
        <v>1090.7</v>
      </c>
      <c r="G7" s="56">
        <v>1060.8</v>
      </c>
      <c r="H7" s="55">
        <v>995.3</v>
      </c>
      <c r="I7" s="56">
        <v>981.8</v>
      </c>
      <c r="J7" s="55">
        <v>878.6</v>
      </c>
      <c r="K7" s="56">
        <v>967.7</v>
      </c>
      <c r="L7" s="55">
        <v>1062.3</v>
      </c>
      <c r="M7" s="56">
        <v>1076.0999999999999</v>
      </c>
      <c r="N7" s="55">
        <v>965.5</v>
      </c>
      <c r="O7" s="49">
        <f>SUM(C7:N7)</f>
        <v>12333.2</v>
      </c>
      <c r="S7" s="49" t="s">
        <v>193</v>
      </c>
      <c r="T7" s="46">
        <f>SUM(I8:L8)</f>
        <v>0.31544124801349205</v>
      </c>
      <c r="U7" s="49">
        <f>0</f>
        <v>0</v>
      </c>
    </row>
    <row r="8" spans="1:21">
      <c r="B8" t="s">
        <v>78</v>
      </c>
      <c r="C8" s="23">
        <f>C7/$O$7</f>
        <v>8.6806343852365964E-2</v>
      </c>
      <c r="D8" s="23">
        <f t="shared" ref="D8:N8" si="0">D7/$O$7</f>
        <v>8.6246878344630754E-2</v>
      </c>
      <c r="E8" s="23">
        <f t="shared" si="0"/>
        <v>9.081990075568383E-2</v>
      </c>
      <c r="F8" s="23">
        <f t="shared" si="0"/>
        <v>8.8436091200985958E-2</v>
      </c>
      <c r="G8" s="23">
        <f t="shared" si="0"/>
        <v>8.6011740667466668E-2</v>
      </c>
      <c r="H8" s="23">
        <f t="shared" si="0"/>
        <v>8.0700872441864233E-2</v>
      </c>
      <c r="I8" s="23">
        <f t="shared" si="0"/>
        <v>7.960626601368663E-2</v>
      </c>
      <c r="J8" s="23">
        <f t="shared" si="0"/>
        <v>7.1238607984951186E-2</v>
      </c>
      <c r="K8" s="23">
        <f t="shared" si="0"/>
        <v>7.8463010410923364E-2</v>
      </c>
      <c r="L8" s="23">
        <f t="shared" si="0"/>
        <v>8.613336360393084E-2</v>
      </c>
      <c r="M8" s="23">
        <f t="shared" si="0"/>
        <v>8.7252294619401274E-2</v>
      </c>
      <c r="N8" s="23">
        <f t="shared" si="0"/>
        <v>7.8284630104109229E-2</v>
      </c>
    </row>
    <row r="9" spans="1:21">
      <c r="B9" s="61" t="s">
        <v>85</v>
      </c>
      <c r="C9" s="17">
        <f>C8/SUM($C$8:$F$8, $M$8:$N$8)</f>
        <v>0.16762960527345894</v>
      </c>
      <c r="D9" s="17">
        <f>D8/SUM($C$8:$F$8, $M$8:$N$8)</f>
        <v>0.16654923512925304</v>
      </c>
      <c r="E9" s="17">
        <f>E8/SUM($C$8:$F$8, $M$8:$N$8)</f>
        <v>0.17538008674276231</v>
      </c>
      <c r="F9" s="17">
        <f>F8/SUM($C$8:$F$8, $M$8:$N$8)</f>
        <v>0.17077677047614578</v>
      </c>
      <c r="G9" s="17">
        <f t="shared" ref="G9:L9" si="1">G8/SUM($G$8:$L$8)</f>
        <v>0.17839064996216264</v>
      </c>
      <c r="H9" s="17">
        <f t="shared" si="1"/>
        <v>0.16737576725805098</v>
      </c>
      <c r="I9" s="17">
        <f t="shared" si="1"/>
        <v>0.16510552425796687</v>
      </c>
      <c r="J9" s="17">
        <f t="shared" si="1"/>
        <v>0.14775077776843523</v>
      </c>
      <c r="K9" s="17">
        <f t="shared" si="1"/>
        <v>0.1627343815689902</v>
      </c>
      <c r="L9" s="17">
        <f t="shared" si="1"/>
        <v>0.17864289918439419</v>
      </c>
      <c r="M9" s="17">
        <f>M8/SUM($C$8:$F$8, $M$8:$N$8)</f>
        <v>0.1684907698811593</v>
      </c>
      <c r="N9" s="17">
        <f>N8/SUM($C$8:$F$8, $M$8:$N$8)</f>
        <v>0.15117353249722082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786"/>
  <sheetViews>
    <sheetView workbookViewId="0">
      <selection activeCell="I20" sqref="I20"/>
    </sheetView>
  </sheetViews>
  <sheetFormatPr defaultRowHeight="15"/>
  <cols>
    <col min="2" max="3" width="9.140625" style="49"/>
    <col min="6" max="6" width="20.28515625" bestFit="1" customWidth="1"/>
    <col min="7" max="7" width="15.7109375" bestFit="1" customWidth="1"/>
    <col min="13" max="13" width="15.7109375" bestFit="1" customWidth="1"/>
    <col min="14" max="14" width="25.5703125" bestFit="1" customWidth="1"/>
    <col min="16" max="16" width="15.42578125" bestFit="1" customWidth="1"/>
    <col min="17" max="17" width="21.42578125" customWidth="1"/>
    <col min="18" max="18" width="12.28515625" customWidth="1"/>
  </cols>
  <sheetData>
    <row r="1" spans="1:18" s="49" customFormat="1">
      <c r="A1" s="49" t="s">
        <v>55</v>
      </c>
    </row>
    <row r="2" spans="1:18">
      <c r="C2" s="49" t="s">
        <v>52</v>
      </c>
      <c r="D2" s="49" t="s">
        <v>48</v>
      </c>
      <c r="E2" s="49" t="s">
        <v>49</v>
      </c>
      <c r="F2" s="49" t="s">
        <v>50</v>
      </c>
      <c r="G2" s="49" t="s">
        <v>51</v>
      </c>
    </row>
    <row r="3" spans="1:18">
      <c r="C3" s="49">
        <f>MONTH(D3)</f>
        <v>1</v>
      </c>
      <c r="D3" s="48">
        <v>42370</v>
      </c>
      <c r="E3" s="47">
        <v>1</v>
      </c>
      <c r="F3" s="47">
        <v>16767</v>
      </c>
      <c r="G3" s="47">
        <v>13417</v>
      </c>
      <c r="M3" t="s">
        <v>51</v>
      </c>
      <c r="N3" t="s">
        <v>53</v>
      </c>
      <c r="P3" t="s">
        <v>54</v>
      </c>
      <c r="Q3" t="s">
        <v>56</v>
      </c>
      <c r="R3" t="s">
        <v>57</v>
      </c>
    </row>
    <row r="4" spans="1:18">
      <c r="C4" s="49">
        <f t="shared" ref="C4:C67" si="0">MONTH(D4)</f>
        <v>1</v>
      </c>
      <c r="D4" s="48">
        <v>42370</v>
      </c>
      <c r="E4" s="47">
        <v>2</v>
      </c>
      <c r="F4" s="47">
        <v>16751</v>
      </c>
      <c r="G4" s="47">
        <v>12968</v>
      </c>
      <c r="L4" s="80">
        <v>1</v>
      </c>
      <c r="M4">
        <f t="shared" ref="M4:M15" si="1">SUMIF($C$3:$C$8786, L4, $G$3:$G$8786)</f>
        <v>12384867</v>
      </c>
      <c r="N4" s="23">
        <f>M4/$M$16</f>
        <v>9.0407255077272319E-2</v>
      </c>
      <c r="P4" s="79" t="s">
        <v>44</v>
      </c>
      <c r="Q4" s="46">
        <f>SUM(N8:N13)</f>
        <v>0.50203933145449198</v>
      </c>
      <c r="R4">
        <v>0</v>
      </c>
    </row>
    <row r="5" spans="1:18">
      <c r="C5" s="49">
        <f t="shared" si="0"/>
        <v>1</v>
      </c>
      <c r="D5" s="48">
        <v>42370</v>
      </c>
      <c r="E5" s="47">
        <v>3</v>
      </c>
      <c r="F5" s="47">
        <v>16319</v>
      </c>
      <c r="G5" s="47">
        <v>12395</v>
      </c>
      <c r="L5" s="80">
        <v>2</v>
      </c>
      <c r="M5" s="49">
        <f t="shared" si="1"/>
        <v>11471763</v>
      </c>
      <c r="N5" s="23">
        <f t="shared" ref="N5:N15" si="2">M5/$M$16</f>
        <v>8.3741763535047628E-2</v>
      </c>
      <c r="P5" s="80" t="s">
        <v>45</v>
      </c>
      <c r="Q5" s="46">
        <f>SUM(N14:N15)</f>
        <v>0.16531159080102542</v>
      </c>
      <c r="R5" s="17">
        <f>SUM(N4:N7)</f>
        <v>0.3326490777444826</v>
      </c>
    </row>
    <row r="6" spans="1:18">
      <c r="C6" s="49">
        <f t="shared" si="0"/>
        <v>1</v>
      </c>
      <c r="D6" s="48">
        <v>42370</v>
      </c>
      <c r="E6" s="47">
        <v>4</v>
      </c>
      <c r="F6" s="47">
        <v>16148</v>
      </c>
      <c r="G6" s="47">
        <v>12228</v>
      </c>
      <c r="L6" s="80">
        <v>3</v>
      </c>
      <c r="M6" s="49">
        <f t="shared" si="1"/>
        <v>11302963</v>
      </c>
      <c r="N6" s="23">
        <f t="shared" si="2"/>
        <v>8.2509554528923973E-2</v>
      </c>
      <c r="P6" t="s">
        <v>192</v>
      </c>
      <c r="Q6" s="46">
        <f>SUM(N8:N9)</f>
        <v>0.15747404073970589</v>
      </c>
      <c r="R6" s="49">
        <v>0</v>
      </c>
    </row>
    <row r="7" spans="1:18">
      <c r="C7" s="49">
        <f t="shared" si="0"/>
        <v>1</v>
      </c>
      <c r="D7" s="48">
        <v>42370</v>
      </c>
      <c r="E7" s="47">
        <v>5</v>
      </c>
      <c r="F7" s="47">
        <v>16054</v>
      </c>
      <c r="G7" s="47">
        <v>12116</v>
      </c>
      <c r="L7" s="80">
        <v>4</v>
      </c>
      <c r="M7" s="49">
        <f t="shared" si="1"/>
        <v>10409920</v>
      </c>
      <c r="N7" s="23">
        <f t="shared" si="2"/>
        <v>7.5990504603238668E-2</v>
      </c>
      <c r="P7" t="s">
        <v>193</v>
      </c>
      <c r="Q7" s="46">
        <f>SUM(N10:N13)</f>
        <v>0.34456529071478609</v>
      </c>
      <c r="R7" s="49">
        <v>0</v>
      </c>
    </row>
    <row r="8" spans="1:18">
      <c r="C8" s="49">
        <f t="shared" si="0"/>
        <v>1</v>
      </c>
      <c r="D8" s="48">
        <v>42370</v>
      </c>
      <c r="E8" s="47">
        <v>6</v>
      </c>
      <c r="F8" s="47">
        <v>16100</v>
      </c>
      <c r="G8" s="47">
        <v>12257</v>
      </c>
      <c r="L8" s="79">
        <v>5</v>
      </c>
      <c r="M8" s="49">
        <f t="shared" si="1"/>
        <v>10470808</v>
      </c>
      <c r="N8" s="23">
        <f t="shared" si="2"/>
        <v>7.643497582340962E-2</v>
      </c>
    </row>
    <row r="9" spans="1:18">
      <c r="C9" s="49">
        <f t="shared" si="0"/>
        <v>1</v>
      </c>
      <c r="D9" s="48">
        <v>42370</v>
      </c>
      <c r="E9" s="47">
        <v>7</v>
      </c>
      <c r="F9" s="47">
        <v>16416</v>
      </c>
      <c r="G9" s="47">
        <v>12528</v>
      </c>
      <c r="L9" s="79">
        <v>6</v>
      </c>
      <c r="M9" s="49">
        <f t="shared" si="1"/>
        <v>11101521</v>
      </c>
      <c r="N9" s="23">
        <f t="shared" si="2"/>
        <v>8.1039064916296255E-2</v>
      </c>
    </row>
    <row r="10" spans="1:18">
      <c r="C10" s="49">
        <f t="shared" si="0"/>
        <v>1</v>
      </c>
      <c r="D10" s="48">
        <v>42370</v>
      </c>
      <c r="E10" s="47">
        <v>8</v>
      </c>
      <c r="F10" s="47">
        <v>16711</v>
      </c>
      <c r="G10" s="47">
        <v>12820</v>
      </c>
      <c r="L10" s="79">
        <v>7</v>
      </c>
      <c r="M10" s="49">
        <f t="shared" si="1"/>
        <v>12497616</v>
      </c>
      <c r="N10" s="23">
        <f t="shared" si="2"/>
        <v>9.1230302075088879E-2</v>
      </c>
    </row>
    <row r="11" spans="1:18">
      <c r="C11" s="49">
        <f t="shared" si="0"/>
        <v>1</v>
      </c>
      <c r="D11" s="48">
        <v>42370</v>
      </c>
      <c r="E11" s="47">
        <v>9</v>
      </c>
      <c r="F11" s="47">
        <v>16688</v>
      </c>
      <c r="G11" s="47">
        <v>12986</v>
      </c>
      <c r="L11" s="79">
        <v>8</v>
      </c>
      <c r="M11" s="49">
        <f t="shared" si="1"/>
        <v>13113359</v>
      </c>
      <c r="N11" s="23">
        <f t="shared" si="2"/>
        <v>9.5725112916662303E-2</v>
      </c>
    </row>
    <row r="12" spans="1:18">
      <c r="C12" s="49">
        <f t="shared" si="0"/>
        <v>1</v>
      </c>
      <c r="D12" s="48">
        <v>42370</v>
      </c>
      <c r="E12" s="47">
        <v>10</v>
      </c>
      <c r="F12" s="47">
        <v>17066</v>
      </c>
      <c r="G12" s="47">
        <v>13569</v>
      </c>
      <c r="L12" s="79">
        <v>9</v>
      </c>
      <c r="M12" s="49">
        <f t="shared" si="1"/>
        <v>11072260</v>
      </c>
      <c r="N12" s="23">
        <f t="shared" si="2"/>
        <v>8.0825464988996579E-2</v>
      </c>
    </row>
    <row r="13" spans="1:18">
      <c r="C13" s="49">
        <f t="shared" si="0"/>
        <v>1</v>
      </c>
      <c r="D13" s="48">
        <v>42370</v>
      </c>
      <c r="E13" s="47">
        <v>11</v>
      </c>
      <c r="F13" s="47">
        <v>17598</v>
      </c>
      <c r="G13" s="47">
        <v>13965</v>
      </c>
      <c r="L13" s="79">
        <v>10</v>
      </c>
      <c r="M13" s="49">
        <f t="shared" si="1"/>
        <v>10518677</v>
      </c>
      <c r="N13" s="23">
        <f t="shared" si="2"/>
        <v>7.6784410734038369E-2</v>
      </c>
    </row>
    <row r="14" spans="1:18">
      <c r="C14" s="49">
        <f t="shared" si="0"/>
        <v>1</v>
      </c>
      <c r="D14" s="48">
        <v>42370</v>
      </c>
      <c r="E14" s="47">
        <v>12</v>
      </c>
      <c r="F14" s="47">
        <v>17943</v>
      </c>
      <c r="G14" s="47">
        <v>14215</v>
      </c>
      <c r="L14" s="80">
        <v>11</v>
      </c>
      <c r="M14" s="49">
        <f t="shared" si="1"/>
        <v>10697636</v>
      </c>
      <c r="N14" s="23">
        <f t="shared" si="2"/>
        <v>7.8090778574837427E-2</v>
      </c>
    </row>
    <row r="15" spans="1:18">
      <c r="C15" s="49">
        <f t="shared" si="0"/>
        <v>1</v>
      </c>
      <c r="D15" s="48">
        <v>42370</v>
      </c>
      <c r="E15" s="47">
        <v>13</v>
      </c>
      <c r="F15" s="47">
        <v>18289</v>
      </c>
      <c r="G15" s="47">
        <v>14443</v>
      </c>
      <c r="L15" s="80">
        <v>12</v>
      </c>
      <c r="M15" s="49">
        <f t="shared" si="1"/>
        <v>11948357</v>
      </c>
      <c r="N15" s="23">
        <f t="shared" si="2"/>
        <v>8.7220812226187994E-2</v>
      </c>
    </row>
    <row r="16" spans="1:18">
      <c r="C16" s="49">
        <f t="shared" si="0"/>
        <v>1</v>
      </c>
      <c r="D16" s="48">
        <v>42370</v>
      </c>
      <c r="E16" s="47">
        <v>14</v>
      </c>
      <c r="F16" s="47">
        <v>18586</v>
      </c>
      <c r="G16" s="47">
        <v>14733</v>
      </c>
      <c r="L16" s="49" t="s">
        <v>22</v>
      </c>
      <c r="M16">
        <f>SUM(M4:M15)</f>
        <v>136989747</v>
      </c>
    </row>
    <row r="17" spans="3:12">
      <c r="C17" s="49">
        <f t="shared" si="0"/>
        <v>1</v>
      </c>
      <c r="D17" s="48">
        <v>42370</v>
      </c>
      <c r="E17" s="47">
        <v>15</v>
      </c>
      <c r="F17" s="47">
        <v>18373</v>
      </c>
      <c r="G17" s="47">
        <v>14907</v>
      </c>
      <c r="L17" s="49"/>
    </row>
    <row r="18" spans="3:12">
      <c r="C18" s="49">
        <f t="shared" si="0"/>
        <v>1</v>
      </c>
      <c r="D18" s="48">
        <v>42370</v>
      </c>
      <c r="E18" s="47">
        <v>16</v>
      </c>
      <c r="F18" s="47">
        <v>18374</v>
      </c>
      <c r="G18" s="47">
        <v>14981</v>
      </c>
      <c r="L18" s="49"/>
    </row>
    <row r="19" spans="3:12">
      <c r="C19" s="49">
        <f t="shared" si="0"/>
        <v>1</v>
      </c>
      <c r="D19" s="48">
        <v>42370</v>
      </c>
      <c r="E19" s="47">
        <v>17</v>
      </c>
      <c r="F19" s="47">
        <v>18963</v>
      </c>
      <c r="G19" s="47">
        <v>15763</v>
      </c>
      <c r="L19" s="49"/>
    </row>
    <row r="20" spans="3:12">
      <c r="C20" s="49">
        <f t="shared" si="0"/>
        <v>1</v>
      </c>
      <c r="D20" s="48">
        <v>42370</v>
      </c>
      <c r="E20" s="47">
        <v>18</v>
      </c>
      <c r="F20" s="47">
        <v>20100</v>
      </c>
      <c r="G20" s="47">
        <v>16979</v>
      </c>
      <c r="L20" s="49"/>
    </row>
    <row r="21" spans="3:12">
      <c r="C21" s="49">
        <f t="shared" si="0"/>
        <v>1</v>
      </c>
      <c r="D21" s="48">
        <v>42370</v>
      </c>
      <c r="E21" s="47">
        <v>19</v>
      </c>
      <c r="F21" s="47">
        <v>19972</v>
      </c>
      <c r="G21" s="47">
        <v>16859</v>
      </c>
      <c r="L21" s="49"/>
    </row>
    <row r="22" spans="3:12">
      <c r="C22" s="49">
        <f t="shared" si="0"/>
        <v>1</v>
      </c>
      <c r="D22" s="48">
        <v>42370</v>
      </c>
      <c r="E22" s="47">
        <v>20</v>
      </c>
      <c r="F22" s="47">
        <v>19554</v>
      </c>
      <c r="G22" s="47">
        <v>16552</v>
      </c>
      <c r="L22" s="49"/>
    </row>
    <row r="23" spans="3:12">
      <c r="C23" s="49">
        <f t="shared" si="0"/>
        <v>1</v>
      </c>
      <c r="D23" s="48">
        <v>42370</v>
      </c>
      <c r="E23" s="47">
        <v>21</v>
      </c>
      <c r="F23" s="47">
        <v>19137</v>
      </c>
      <c r="G23" s="47">
        <v>16165</v>
      </c>
    </row>
    <row r="24" spans="3:12">
      <c r="C24" s="49">
        <f t="shared" si="0"/>
        <v>1</v>
      </c>
      <c r="D24" s="48">
        <v>42370</v>
      </c>
      <c r="E24" s="47">
        <v>22</v>
      </c>
      <c r="F24" s="47">
        <v>18814</v>
      </c>
      <c r="G24" s="47">
        <v>15701</v>
      </c>
    </row>
    <row r="25" spans="3:12">
      <c r="C25" s="49">
        <f t="shared" si="0"/>
        <v>1</v>
      </c>
      <c r="D25" s="48">
        <v>42370</v>
      </c>
      <c r="E25" s="47">
        <v>23</v>
      </c>
      <c r="F25" s="47">
        <v>17782</v>
      </c>
      <c r="G25" s="47">
        <v>14866</v>
      </c>
    </row>
    <row r="26" spans="3:12">
      <c r="C26" s="49">
        <f t="shared" si="0"/>
        <v>1</v>
      </c>
      <c r="D26" s="48">
        <v>42370</v>
      </c>
      <c r="E26" s="47">
        <v>24</v>
      </c>
      <c r="F26" s="47">
        <v>17442</v>
      </c>
      <c r="G26" s="47">
        <v>14023</v>
      </c>
    </row>
    <row r="27" spans="3:12">
      <c r="C27" s="49">
        <f t="shared" si="0"/>
        <v>1</v>
      </c>
      <c r="D27" s="48">
        <v>42371</v>
      </c>
      <c r="E27" s="47">
        <v>1</v>
      </c>
      <c r="F27" s="47">
        <v>17064</v>
      </c>
      <c r="G27" s="47">
        <v>13251</v>
      </c>
    </row>
    <row r="28" spans="3:12">
      <c r="C28" s="49">
        <f t="shared" si="0"/>
        <v>1</v>
      </c>
      <c r="D28" s="48">
        <v>42371</v>
      </c>
      <c r="E28" s="47">
        <v>2</v>
      </c>
      <c r="F28" s="47">
        <v>16789</v>
      </c>
      <c r="G28" s="47">
        <v>12844</v>
      </c>
    </row>
    <row r="29" spans="3:12">
      <c r="C29" s="49">
        <f t="shared" si="0"/>
        <v>1</v>
      </c>
      <c r="D29" s="48">
        <v>42371</v>
      </c>
      <c r="E29" s="47">
        <v>3</v>
      </c>
      <c r="F29" s="47">
        <v>16564</v>
      </c>
      <c r="G29" s="47">
        <v>12673</v>
      </c>
    </row>
    <row r="30" spans="3:12">
      <c r="C30" s="49">
        <f t="shared" si="0"/>
        <v>1</v>
      </c>
      <c r="D30" s="48">
        <v>42371</v>
      </c>
      <c r="E30" s="47">
        <v>4</v>
      </c>
      <c r="F30" s="47">
        <v>16312</v>
      </c>
      <c r="G30" s="47">
        <v>12473</v>
      </c>
    </row>
    <row r="31" spans="3:12">
      <c r="C31" s="49">
        <f t="shared" si="0"/>
        <v>1</v>
      </c>
      <c r="D31" s="48">
        <v>42371</v>
      </c>
      <c r="E31" s="47">
        <v>5</v>
      </c>
      <c r="F31" s="47">
        <v>16479</v>
      </c>
      <c r="G31" s="47">
        <v>12468</v>
      </c>
    </row>
    <row r="32" spans="3:12">
      <c r="C32" s="49">
        <f t="shared" si="0"/>
        <v>1</v>
      </c>
      <c r="D32" s="48">
        <v>42371</v>
      </c>
      <c r="E32" s="47">
        <v>6</v>
      </c>
      <c r="F32" s="47">
        <v>16481</v>
      </c>
      <c r="G32" s="47">
        <v>12644</v>
      </c>
    </row>
    <row r="33" spans="3:7">
      <c r="C33" s="49">
        <f t="shared" si="0"/>
        <v>1</v>
      </c>
      <c r="D33" s="48">
        <v>42371</v>
      </c>
      <c r="E33" s="47">
        <v>7</v>
      </c>
      <c r="F33" s="47">
        <v>16962</v>
      </c>
      <c r="G33" s="47">
        <v>13064</v>
      </c>
    </row>
    <row r="34" spans="3:7">
      <c r="C34" s="49">
        <f t="shared" si="0"/>
        <v>1</v>
      </c>
      <c r="D34" s="48">
        <v>42371</v>
      </c>
      <c r="E34" s="47">
        <v>8</v>
      </c>
      <c r="F34" s="47">
        <v>17143</v>
      </c>
      <c r="G34" s="47">
        <v>13780</v>
      </c>
    </row>
    <row r="35" spans="3:7">
      <c r="C35" s="49">
        <f t="shared" si="0"/>
        <v>1</v>
      </c>
      <c r="D35" s="48">
        <v>42371</v>
      </c>
      <c r="E35" s="47">
        <v>9</v>
      </c>
      <c r="F35" s="47">
        <v>17560</v>
      </c>
      <c r="G35" s="47">
        <v>14305</v>
      </c>
    </row>
    <row r="36" spans="3:7">
      <c r="C36" s="49">
        <f t="shared" si="0"/>
        <v>1</v>
      </c>
      <c r="D36" s="48">
        <v>42371</v>
      </c>
      <c r="E36" s="47">
        <v>10</v>
      </c>
      <c r="F36" s="47">
        <v>18248</v>
      </c>
      <c r="G36" s="47">
        <v>15068</v>
      </c>
    </row>
    <row r="37" spans="3:7">
      <c r="C37" s="49">
        <f t="shared" si="0"/>
        <v>1</v>
      </c>
      <c r="D37" s="48">
        <v>42371</v>
      </c>
      <c r="E37" s="47">
        <v>11</v>
      </c>
      <c r="F37" s="47">
        <v>18700</v>
      </c>
      <c r="G37" s="47">
        <v>15536</v>
      </c>
    </row>
    <row r="38" spans="3:7">
      <c r="C38" s="49">
        <f t="shared" si="0"/>
        <v>1</v>
      </c>
      <c r="D38" s="48">
        <v>42371</v>
      </c>
      <c r="E38" s="47">
        <v>12</v>
      </c>
      <c r="F38" s="47">
        <v>18835</v>
      </c>
      <c r="G38" s="47">
        <v>15852</v>
      </c>
    </row>
    <row r="39" spans="3:7">
      <c r="C39" s="49">
        <f t="shared" si="0"/>
        <v>1</v>
      </c>
      <c r="D39" s="48">
        <v>42371</v>
      </c>
      <c r="E39" s="47">
        <v>13</v>
      </c>
      <c r="F39" s="47">
        <v>18853</v>
      </c>
      <c r="G39" s="47">
        <v>16059</v>
      </c>
    </row>
    <row r="40" spans="3:7">
      <c r="C40" s="49">
        <f t="shared" si="0"/>
        <v>1</v>
      </c>
      <c r="D40" s="48">
        <v>42371</v>
      </c>
      <c r="E40" s="47">
        <v>14</v>
      </c>
      <c r="F40" s="47">
        <v>18348</v>
      </c>
      <c r="G40" s="47">
        <v>15750</v>
      </c>
    </row>
    <row r="41" spans="3:7">
      <c r="C41" s="49">
        <f t="shared" si="0"/>
        <v>1</v>
      </c>
      <c r="D41" s="48">
        <v>42371</v>
      </c>
      <c r="E41" s="47">
        <v>15</v>
      </c>
      <c r="F41" s="47">
        <v>18418</v>
      </c>
      <c r="G41" s="47">
        <v>15564</v>
      </c>
    </row>
    <row r="42" spans="3:7">
      <c r="C42" s="49">
        <f t="shared" si="0"/>
        <v>1</v>
      </c>
      <c r="D42" s="48">
        <v>42371</v>
      </c>
      <c r="E42" s="47">
        <v>16</v>
      </c>
      <c r="F42" s="47">
        <v>18679</v>
      </c>
      <c r="G42" s="47">
        <v>15571</v>
      </c>
    </row>
    <row r="43" spans="3:7">
      <c r="C43" s="49">
        <f t="shared" si="0"/>
        <v>1</v>
      </c>
      <c r="D43" s="48">
        <v>42371</v>
      </c>
      <c r="E43" s="47">
        <v>17</v>
      </c>
      <c r="F43" s="47">
        <v>19226</v>
      </c>
      <c r="G43" s="47">
        <v>16207</v>
      </c>
    </row>
    <row r="44" spans="3:7">
      <c r="C44" s="49">
        <f t="shared" si="0"/>
        <v>1</v>
      </c>
      <c r="D44" s="48">
        <v>42371</v>
      </c>
      <c r="E44" s="47">
        <v>18</v>
      </c>
      <c r="F44" s="47">
        <v>20347</v>
      </c>
      <c r="G44" s="47">
        <v>17163</v>
      </c>
    </row>
    <row r="45" spans="3:7">
      <c r="C45" s="49">
        <f t="shared" si="0"/>
        <v>1</v>
      </c>
      <c r="D45" s="48">
        <v>42371</v>
      </c>
      <c r="E45" s="47">
        <v>19</v>
      </c>
      <c r="F45" s="47">
        <v>20289</v>
      </c>
      <c r="G45" s="47">
        <v>17100</v>
      </c>
    </row>
    <row r="46" spans="3:7">
      <c r="C46" s="49">
        <f t="shared" si="0"/>
        <v>1</v>
      </c>
      <c r="D46" s="48">
        <v>42371</v>
      </c>
      <c r="E46" s="47">
        <v>20</v>
      </c>
      <c r="F46" s="47">
        <v>19972</v>
      </c>
      <c r="G46" s="47">
        <v>16710</v>
      </c>
    </row>
    <row r="47" spans="3:7">
      <c r="C47" s="49">
        <f t="shared" si="0"/>
        <v>1</v>
      </c>
      <c r="D47" s="48">
        <v>42371</v>
      </c>
      <c r="E47" s="47">
        <v>21</v>
      </c>
      <c r="F47" s="47">
        <v>19054</v>
      </c>
      <c r="G47" s="47">
        <v>16124</v>
      </c>
    </row>
    <row r="48" spans="3:7">
      <c r="C48" s="49">
        <f t="shared" si="0"/>
        <v>1</v>
      </c>
      <c r="D48" s="48">
        <v>42371</v>
      </c>
      <c r="E48" s="47">
        <v>22</v>
      </c>
      <c r="F48" s="47">
        <v>18972</v>
      </c>
      <c r="G48" s="47">
        <v>15699</v>
      </c>
    </row>
    <row r="49" spans="3:7">
      <c r="C49" s="49">
        <f t="shared" si="0"/>
        <v>1</v>
      </c>
      <c r="D49" s="48">
        <v>42371</v>
      </c>
      <c r="E49" s="47">
        <v>23</v>
      </c>
      <c r="F49" s="47">
        <v>18312</v>
      </c>
      <c r="G49" s="47">
        <v>14983</v>
      </c>
    </row>
    <row r="50" spans="3:7">
      <c r="C50" s="49">
        <f t="shared" si="0"/>
        <v>1</v>
      </c>
      <c r="D50" s="48">
        <v>42371</v>
      </c>
      <c r="E50" s="47">
        <v>24</v>
      </c>
      <c r="F50" s="47">
        <v>17878</v>
      </c>
      <c r="G50" s="47">
        <v>14164</v>
      </c>
    </row>
    <row r="51" spans="3:7">
      <c r="C51" s="49">
        <f t="shared" si="0"/>
        <v>1</v>
      </c>
      <c r="D51" s="48">
        <v>42372</v>
      </c>
      <c r="E51" s="47">
        <v>1</v>
      </c>
      <c r="F51" s="47">
        <v>17408</v>
      </c>
      <c r="G51" s="47">
        <v>13432</v>
      </c>
    </row>
    <row r="52" spans="3:7">
      <c r="C52" s="49">
        <f t="shared" si="0"/>
        <v>1</v>
      </c>
      <c r="D52" s="48">
        <v>42372</v>
      </c>
      <c r="E52" s="47">
        <v>2</v>
      </c>
      <c r="F52" s="47">
        <v>16592</v>
      </c>
      <c r="G52" s="47">
        <v>12916</v>
      </c>
    </row>
    <row r="53" spans="3:7">
      <c r="C53" s="49">
        <f t="shared" si="0"/>
        <v>1</v>
      </c>
      <c r="D53" s="48">
        <v>42372</v>
      </c>
      <c r="E53" s="47">
        <v>3</v>
      </c>
      <c r="F53" s="47">
        <v>16499</v>
      </c>
      <c r="G53" s="47">
        <v>12588</v>
      </c>
    </row>
    <row r="54" spans="3:7">
      <c r="C54" s="49">
        <f t="shared" si="0"/>
        <v>1</v>
      </c>
      <c r="D54" s="48">
        <v>42372</v>
      </c>
      <c r="E54" s="47">
        <v>4</v>
      </c>
      <c r="F54" s="47">
        <v>16362</v>
      </c>
      <c r="G54" s="47">
        <v>12450</v>
      </c>
    </row>
    <row r="55" spans="3:7">
      <c r="C55" s="49">
        <f t="shared" si="0"/>
        <v>1</v>
      </c>
      <c r="D55" s="48">
        <v>42372</v>
      </c>
      <c r="E55" s="47">
        <v>5</v>
      </c>
      <c r="F55" s="47">
        <v>16319</v>
      </c>
      <c r="G55" s="47">
        <v>12443</v>
      </c>
    </row>
    <row r="56" spans="3:7">
      <c r="C56" s="49">
        <f t="shared" si="0"/>
        <v>1</v>
      </c>
      <c r="D56" s="48">
        <v>42372</v>
      </c>
      <c r="E56" s="47">
        <v>6</v>
      </c>
      <c r="F56" s="47">
        <v>16512</v>
      </c>
      <c r="G56" s="47">
        <v>12624</v>
      </c>
    </row>
    <row r="57" spans="3:7">
      <c r="C57" s="49">
        <f t="shared" si="0"/>
        <v>1</v>
      </c>
      <c r="D57" s="48">
        <v>42372</v>
      </c>
      <c r="E57" s="47">
        <v>7</v>
      </c>
      <c r="F57" s="47">
        <v>16929</v>
      </c>
      <c r="G57" s="47">
        <v>12973</v>
      </c>
    </row>
    <row r="58" spans="3:7">
      <c r="C58" s="49">
        <f t="shared" si="0"/>
        <v>1</v>
      </c>
      <c r="D58" s="48">
        <v>42372</v>
      </c>
      <c r="E58" s="47">
        <v>8</v>
      </c>
      <c r="F58" s="47">
        <v>17351</v>
      </c>
      <c r="G58" s="47">
        <v>13613</v>
      </c>
    </row>
    <row r="59" spans="3:7">
      <c r="C59" s="49">
        <f t="shared" si="0"/>
        <v>1</v>
      </c>
      <c r="D59" s="48">
        <v>42372</v>
      </c>
      <c r="E59" s="47">
        <v>9</v>
      </c>
      <c r="F59" s="47">
        <v>17314</v>
      </c>
      <c r="G59" s="47">
        <v>14155</v>
      </c>
    </row>
    <row r="60" spans="3:7">
      <c r="C60" s="49">
        <f t="shared" si="0"/>
        <v>1</v>
      </c>
      <c r="D60" s="48">
        <v>42372</v>
      </c>
      <c r="E60" s="47">
        <v>10</v>
      </c>
      <c r="F60" s="47">
        <v>17773</v>
      </c>
      <c r="G60" s="47">
        <v>14696</v>
      </c>
    </row>
    <row r="61" spans="3:7">
      <c r="C61" s="49">
        <f t="shared" si="0"/>
        <v>1</v>
      </c>
      <c r="D61" s="48">
        <v>42372</v>
      </c>
      <c r="E61" s="47">
        <v>11</v>
      </c>
      <c r="F61" s="47">
        <v>18412</v>
      </c>
      <c r="G61" s="47">
        <v>15182</v>
      </c>
    </row>
    <row r="62" spans="3:7">
      <c r="C62" s="49">
        <f t="shared" si="0"/>
        <v>1</v>
      </c>
      <c r="D62" s="48">
        <v>42372</v>
      </c>
      <c r="E62" s="47">
        <v>12</v>
      </c>
      <c r="F62" s="47">
        <v>18480</v>
      </c>
      <c r="G62" s="47">
        <v>15434</v>
      </c>
    </row>
    <row r="63" spans="3:7">
      <c r="C63" s="49">
        <f t="shared" si="0"/>
        <v>1</v>
      </c>
      <c r="D63" s="48">
        <v>42372</v>
      </c>
      <c r="E63" s="47">
        <v>13</v>
      </c>
      <c r="F63" s="47">
        <v>18720</v>
      </c>
      <c r="G63" s="47">
        <v>15650</v>
      </c>
    </row>
    <row r="64" spans="3:7">
      <c r="C64" s="49">
        <f t="shared" si="0"/>
        <v>1</v>
      </c>
      <c r="D64" s="48">
        <v>42372</v>
      </c>
      <c r="E64" s="47">
        <v>14</v>
      </c>
      <c r="F64" s="47">
        <v>18524</v>
      </c>
      <c r="G64" s="47">
        <v>15533</v>
      </c>
    </row>
    <row r="65" spans="3:7">
      <c r="C65" s="49">
        <f t="shared" si="0"/>
        <v>1</v>
      </c>
      <c r="D65" s="48">
        <v>42372</v>
      </c>
      <c r="E65" s="47">
        <v>15</v>
      </c>
      <c r="F65" s="47">
        <v>18463</v>
      </c>
      <c r="G65" s="47">
        <v>15602</v>
      </c>
    </row>
    <row r="66" spans="3:7">
      <c r="C66" s="49">
        <f t="shared" si="0"/>
        <v>1</v>
      </c>
      <c r="D66" s="48">
        <v>42372</v>
      </c>
      <c r="E66" s="47">
        <v>16</v>
      </c>
      <c r="F66" s="47">
        <v>18645</v>
      </c>
      <c r="G66" s="47">
        <v>15748</v>
      </c>
    </row>
    <row r="67" spans="3:7">
      <c r="C67" s="49">
        <f t="shared" si="0"/>
        <v>1</v>
      </c>
      <c r="D67" s="48">
        <v>42372</v>
      </c>
      <c r="E67" s="47">
        <v>17</v>
      </c>
      <c r="F67" s="47">
        <v>19743</v>
      </c>
      <c r="G67" s="47">
        <v>16863</v>
      </c>
    </row>
    <row r="68" spans="3:7">
      <c r="C68" s="49">
        <f t="shared" ref="C68:C131" si="3">MONTH(D68)</f>
        <v>1</v>
      </c>
      <c r="D68" s="48">
        <v>42372</v>
      </c>
      <c r="E68" s="47">
        <v>18</v>
      </c>
      <c r="F68" s="47">
        <v>21242</v>
      </c>
      <c r="G68" s="47">
        <v>18423</v>
      </c>
    </row>
    <row r="69" spans="3:7">
      <c r="C69" s="49">
        <f t="shared" si="3"/>
        <v>1</v>
      </c>
      <c r="D69" s="48">
        <v>42372</v>
      </c>
      <c r="E69" s="47">
        <v>19</v>
      </c>
      <c r="F69" s="47">
        <v>21258</v>
      </c>
      <c r="G69" s="47">
        <v>18512</v>
      </c>
    </row>
    <row r="70" spans="3:7">
      <c r="C70" s="49">
        <f t="shared" si="3"/>
        <v>1</v>
      </c>
      <c r="D70" s="48">
        <v>42372</v>
      </c>
      <c r="E70" s="47">
        <v>20</v>
      </c>
      <c r="F70" s="47">
        <v>21009</v>
      </c>
      <c r="G70" s="47">
        <v>18316</v>
      </c>
    </row>
    <row r="71" spans="3:7">
      <c r="C71" s="49">
        <f t="shared" si="3"/>
        <v>1</v>
      </c>
      <c r="D71" s="48">
        <v>42372</v>
      </c>
      <c r="E71" s="47">
        <v>21</v>
      </c>
      <c r="F71" s="47">
        <v>20191</v>
      </c>
      <c r="G71" s="47">
        <v>18006</v>
      </c>
    </row>
    <row r="72" spans="3:7">
      <c r="C72" s="49">
        <f t="shared" si="3"/>
        <v>1</v>
      </c>
      <c r="D72" s="48">
        <v>42372</v>
      </c>
      <c r="E72" s="47">
        <v>22</v>
      </c>
      <c r="F72" s="47">
        <v>19909</v>
      </c>
      <c r="G72" s="47">
        <v>17347</v>
      </c>
    </row>
    <row r="73" spans="3:7">
      <c r="C73" s="49">
        <f t="shared" si="3"/>
        <v>1</v>
      </c>
      <c r="D73" s="48">
        <v>42372</v>
      </c>
      <c r="E73" s="47">
        <v>23</v>
      </c>
      <c r="F73" s="47">
        <v>19138</v>
      </c>
      <c r="G73" s="47">
        <v>16606</v>
      </c>
    </row>
    <row r="74" spans="3:7">
      <c r="C74" s="49">
        <f t="shared" si="3"/>
        <v>1</v>
      </c>
      <c r="D74" s="48">
        <v>42372</v>
      </c>
      <c r="E74" s="47">
        <v>24</v>
      </c>
      <c r="F74" s="47">
        <v>18275</v>
      </c>
      <c r="G74" s="47">
        <v>15533</v>
      </c>
    </row>
    <row r="75" spans="3:7">
      <c r="C75" s="49">
        <f t="shared" si="3"/>
        <v>1</v>
      </c>
      <c r="D75" s="48">
        <v>42373</v>
      </c>
      <c r="E75" s="47">
        <v>1</v>
      </c>
      <c r="F75" s="47">
        <v>17965</v>
      </c>
      <c r="G75" s="47">
        <v>14809</v>
      </c>
    </row>
    <row r="76" spans="3:7">
      <c r="C76" s="49">
        <f t="shared" si="3"/>
        <v>1</v>
      </c>
      <c r="D76" s="48">
        <v>42373</v>
      </c>
      <c r="E76" s="47">
        <v>2</v>
      </c>
      <c r="F76" s="47">
        <v>17629</v>
      </c>
      <c r="G76" s="47">
        <v>14480</v>
      </c>
    </row>
    <row r="77" spans="3:7">
      <c r="C77" s="49">
        <f t="shared" si="3"/>
        <v>1</v>
      </c>
      <c r="D77" s="48">
        <v>42373</v>
      </c>
      <c r="E77" s="47">
        <v>3</v>
      </c>
      <c r="F77" s="47">
        <v>17406</v>
      </c>
      <c r="G77" s="47">
        <v>14295</v>
      </c>
    </row>
    <row r="78" spans="3:7">
      <c r="C78" s="49">
        <f t="shared" si="3"/>
        <v>1</v>
      </c>
      <c r="D78" s="48">
        <v>42373</v>
      </c>
      <c r="E78" s="47">
        <v>4</v>
      </c>
      <c r="F78" s="47">
        <v>17184</v>
      </c>
      <c r="G78" s="47">
        <v>14213</v>
      </c>
    </row>
    <row r="79" spans="3:7">
      <c r="C79" s="49">
        <f t="shared" si="3"/>
        <v>1</v>
      </c>
      <c r="D79" s="48">
        <v>42373</v>
      </c>
      <c r="E79" s="47">
        <v>5</v>
      </c>
      <c r="F79" s="47">
        <v>17536</v>
      </c>
      <c r="G79" s="47">
        <v>14435</v>
      </c>
    </row>
    <row r="80" spans="3:7">
      <c r="C80" s="49">
        <f t="shared" si="3"/>
        <v>1</v>
      </c>
      <c r="D80" s="48">
        <v>42373</v>
      </c>
      <c r="E80" s="47">
        <v>6</v>
      </c>
      <c r="F80" s="47">
        <v>18269</v>
      </c>
      <c r="G80" s="47">
        <v>15147</v>
      </c>
    </row>
    <row r="81" spans="3:7">
      <c r="C81" s="49">
        <f t="shared" si="3"/>
        <v>1</v>
      </c>
      <c r="D81" s="48">
        <v>42373</v>
      </c>
      <c r="E81" s="47">
        <v>7</v>
      </c>
      <c r="F81" s="47">
        <v>19542</v>
      </c>
      <c r="G81" s="47">
        <v>16532</v>
      </c>
    </row>
    <row r="82" spans="3:7">
      <c r="C82" s="49">
        <f t="shared" si="3"/>
        <v>1</v>
      </c>
      <c r="D82" s="48">
        <v>42373</v>
      </c>
      <c r="E82" s="47">
        <v>8</v>
      </c>
      <c r="F82" s="47">
        <v>21171</v>
      </c>
      <c r="G82" s="47">
        <v>18240</v>
      </c>
    </row>
    <row r="83" spans="3:7">
      <c r="C83" s="49">
        <f t="shared" si="3"/>
        <v>1</v>
      </c>
      <c r="D83" s="48">
        <v>42373</v>
      </c>
      <c r="E83" s="47">
        <v>9</v>
      </c>
      <c r="F83" s="47">
        <v>21362</v>
      </c>
      <c r="G83" s="47">
        <v>18522</v>
      </c>
    </row>
    <row r="84" spans="3:7">
      <c r="C84" s="49">
        <f t="shared" si="3"/>
        <v>1</v>
      </c>
      <c r="D84" s="48">
        <v>42373</v>
      </c>
      <c r="E84" s="47">
        <v>10</v>
      </c>
      <c r="F84" s="47">
        <v>21695</v>
      </c>
      <c r="G84" s="47">
        <v>18225</v>
      </c>
    </row>
    <row r="85" spans="3:7">
      <c r="C85" s="49">
        <f t="shared" si="3"/>
        <v>1</v>
      </c>
      <c r="D85" s="48">
        <v>42373</v>
      </c>
      <c r="E85" s="47">
        <v>11</v>
      </c>
      <c r="F85" s="47">
        <v>21213</v>
      </c>
      <c r="G85" s="47">
        <v>17912</v>
      </c>
    </row>
    <row r="86" spans="3:7">
      <c r="C86" s="49">
        <f t="shared" si="3"/>
        <v>1</v>
      </c>
      <c r="D86" s="48">
        <v>42373</v>
      </c>
      <c r="E86" s="47">
        <v>12</v>
      </c>
      <c r="F86" s="47">
        <v>21218</v>
      </c>
      <c r="G86" s="47">
        <v>17733</v>
      </c>
    </row>
    <row r="87" spans="3:7">
      <c r="C87" s="49">
        <f t="shared" si="3"/>
        <v>1</v>
      </c>
      <c r="D87" s="48">
        <v>42373</v>
      </c>
      <c r="E87" s="47">
        <v>13</v>
      </c>
      <c r="F87" s="47">
        <v>20870</v>
      </c>
      <c r="G87" s="47">
        <v>17597</v>
      </c>
    </row>
    <row r="88" spans="3:7">
      <c r="C88" s="49">
        <f t="shared" si="3"/>
        <v>1</v>
      </c>
      <c r="D88" s="48">
        <v>42373</v>
      </c>
      <c r="E88" s="47">
        <v>14</v>
      </c>
      <c r="F88" s="47">
        <v>21146</v>
      </c>
      <c r="G88" s="47">
        <v>17619</v>
      </c>
    </row>
    <row r="89" spans="3:7">
      <c r="C89" s="49">
        <f t="shared" si="3"/>
        <v>1</v>
      </c>
      <c r="D89" s="48">
        <v>42373</v>
      </c>
      <c r="E89" s="47">
        <v>15</v>
      </c>
      <c r="F89" s="47">
        <v>21192</v>
      </c>
      <c r="G89" s="47">
        <v>17758</v>
      </c>
    </row>
    <row r="90" spans="3:7">
      <c r="C90" s="49">
        <f t="shared" si="3"/>
        <v>1</v>
      </c>
      <c r="D90" s="48">
        <v>42373</v>
      </c>
      <c r="E90" s="47">
        <v>16</v>
      </c>
      <c r="F90" s="47">
        <v>21706</v>
      </c>
      <c r="G90" s="47">
        <v>18327</v>
      </c>
    </row>
    <row r="91" spans="3:7">
      <c r="C91" s="49">
        <f t="shared" si="3"/>
        <v>1</v>
      </c>
      <c r="D91" s="48">
        <v>42373</v>
      </c>
      <c r="E91" s="47">
        <v>17</v>
      </c>
      <c r="F91" s="47">
        <v>22939</v>
      </c>
      <c r="G91" s="47">
        <v>19437</v>
      </c>
    </row>
    <row r="92" spans="3:7">
      <c r="C92" s="49">
        <f t="shared" si="3"/>
        <v>1</v>
      </c>
      <c r="D92" s="48">
        <v>42373</v>
      </c>
      <c r="E92" s="47">
        <v>18</v>
      </c>
      <c r="F92" s="47">
        <v>24010</v>
      </c>
      <c r="G92" s="47">
        <v>20820</v>
      </c>
    </row>
    <row r="93" spans="3:7">
      <c r="C93" s="49">
        <f t="shared" si="3"/>
        <v>1</v>
      </c>
      <c r="D93" s="48">
        <v>42373</v>
      </c>
      <c r="E93" s="47">
        <v>19</v>
      </c>
      <c r="F93" s="47">
        <v>23703</v>
      </c>
      <c r="G93" s="47">
        <v>20836</v>
      </c>
    </row>
    <row r="94" spans="3:7">
      <c r="C94" s="49">
        <f t="shared" si="3"/>
        <v>1</v>
      </c>
      <c r="D94" s="48">
        <v>42373</v>
      </c>
      <c r="E94" s="47">
        <v>20</v>
      </c>
      <c r="F94" s="47">
        <v>23102</v>
      </c>
      <c r="G94" s="47">
        <v>20502</v>
      </c>
    </row>
    <row r="95" spans="3:7">
      <c r="C95" s="49">
        <f t="shared" si="3"/>
        <v>1</v>
      </c>
      <c r="D95" s="48">
        <v>42373</v>
      </c>
      <c r="E95" s="47">
        <v>21</v>
      </c>
      <c r="F95" s="47">
        <v>23028</v>
      </c>
      <c r="G95" s="47">
        <v>20255</v>
      </c>
    </row>
    <row r="96" spans="3:7">
      <c r="C96" s="49">
        <f t="shared" si="3"/>
        <v>1</v>
      </c>
      <c r="D96" s="48">
        <v>42373</v>
      </c>
      <c r="E96" s="47">
        <v>22</v>
      </c>
      <c r="F96" s="47">
        <v>22404</v>
      </c>
      <c r="G96" s="47">
        <v>19533</v>
      </c>
    </row>
    <row r="97" spans="3:7">
      <c r="C97" s="49">
        <f t="shared" si="3"/>
        <v>1</v>
      </c>
      <c r="D97" s="48">
        <v>42373</v>
      </c>
      <c r="E97" s="47">
        <v>23</v>
      </c>
      <c r="F97" s="47">
        <v>21205</v>
      </c>
      <c r="G97" s="47">
        <v>18358</v>
      </c>
    </row>
    <row r="98" spans="3:7">
      <c r="C98" s="49">
        <f t="shared" si="3"/>
        <v>1</v>
      </c>
      <c r="D98" s="48">
        <v>42373</v>
      </c>
      <c r="E98" s="47">
        <v>24</v>
      </c>
      <c r="F98" s="47">
        <v>19817</v>
      </c>
      <c r="G98" s="47">
        <v>17238</v>
      </c>
    </row>
    <row r="99" spans="3:7">
      <c r="C99" s="49">
        <f t="shared" si="3"/>
        <v>1</v>
      </c>
      <c r="D99" s="48">
        <v>42374</v>
      </c>
      <c r="E99" s="47">
        <v>1</v>
      </c>
      <c r="F99" s="47">
        <v>19386</v>
      </c>
      <c r="G99" s="47">
        <v>16429</v>
      </c>
    </row>
    <row r="100" spans="3:7">
      <c r="C100" s="49">
        <f t="shared" si="3"/>
        <v>1</v>
      </c>
      <c r="D100" s="48">
        <v>42374</v>
      </c>
      <c r="E100" s="47">
        <v>2</v>
      </c>
      <c r="F100" s="47">
        <v>19071</v>
      </c>
      <c r="G100" s="47">
        <v>15996</v>
      </c>
    </row>
    <row r="101" spans="3:7">
      <c r="C101" s="49">
        <f t="shared" si="3"/>
        <v>1</v>
      </c>
      <c r="D101" s="48">
        <v>42374</v>
      </c>
      <c r="E101" s="47">
        <v>3</v>
      </c>
      <c r="F101" s="47">
        <v>19015</v>
      </c>
      <c r="G101" s="47">
        <v>15916</v>
      </c>
    </row>
    <row r="102" spans="3:7">
      <c r="C102" s="49">
        <f t="shared" si="3"/>
        <v>1</v>
      </c>
      <c r="D102" s="48">
        <v>42374</v>
      </c>
      <c r="E102" s="47">
        <v>4</v>
      </c>
      <c r="F102" s="47">
        <v>18882</v>
      </c>
      <c r="G102" s="47">
        <v>15878</v>
      </c>
    </row>
    <row r="103" spans="3:7">
      <c r="C103" s="49">
        <f t="shared" si="3"/>
        <v>1</v>
      </c>
      <c r="D103" s="48">
        <v>42374</v>
      </c>
      <c r="E103" s="47">
        <v>5</v>
      </c>
      <c r="F103" s="47">
        <v>18859</v>
      </c>
      <c r="G103" s="47">
        <v>15947</v>
      </c>
    </row>
    <row r="104" spans="3:7">
      <c r="C104" s="49">
        <f t="shared" si="3"/>
        <v>1</v>
      </c>
      <c r="D104" s="48">
        <v>42374</v>
      </c>
      <c r="E104" s="47">
        <v>6</v>
      </c>
      <c r="F104" s="47">
        <v>20075</v>
      </c>
      <c r="G104" s="47">
        <v>16466</v>
      </c>
    </row>
    <row r="105" spans="3:7">
      <c r="C105" s="49">
        <f t="shared" si="3"/>
        <v>1</v>
      </c>
      <c r="D105" s="48">
        <v>42374</v>
      </c>
      <c r="E105" s="47">
        <v>7</v>
      </c>
      <c r="F105" s="47">
        <v>21834</v>
      </c>
      <c r="G105" s="47">
        <v>17974</v>
      </c>
    </row>
    <row r="106" spans="3:7">
      <c r="C106" s="49">
        <f t="shared" si="3"/>
        <v>1</v>
      </c>
      <c r="D106" s="48">
        <v>42374</v>
      </c>
      <c r="E106" s="47">
        <v>8</v>
      </c>
      <c r="F106" s="47">
        <v>22913</v>
      </c>
      <c r="G106" s="47">
        <v>19374</v>
      </c>
    </row>
    <row r="107" spans="3:7">
      <c r="C107" s="49">
        <f t="shared" si="3"/>
        <v>1</v>
      </c>
      <c r="D107" s="48">
        <v>42374</v>
      </c>
      <c r="E107" s="47">
        <v>9</v>
      </c>
      <c r="F107" s="47">
        <v>23441</v>
      </c>
      <c r="G107" s="47">
        <v>19356</v>
      </c>
    </row>
    <row r="108" spans="3:7">
      <c r="C108" s="49">
        <f t="shared" si="3"/>
        <v>1</v>
      </c>
      <c r="D108" s="48">
        <v>42374</v>
      </c>
      <c r="E108" s="47">
        <v>10</v>
      </c>
      <c r="F108" s="47">
        <v>22903</v>
      </c>
      <c r="G108" s="47">
        <v>18899</v>
      </c>
    </row>
    <row r="109" spans="3:7">
      <c r="C109" s="49">
        <f t="shared" si="3"/>
        <v>1</v>
      </c>
      <c r="D109" s="48">
        <v>42374</v>
      </c>
      <c r="E109" s="47">
        <v>11</v>
      </c>
      <c r="F109" s="47">
        <v>22889</v>
      </c>
      <c r="G109" s="47">
        <v>18547</v>
      </c>
    </row>
    <row r="110" spans="3:7">
      <c r="C110" s="49">
        <f t="shared" si="3"/>
        <v>1</v>
      </c>
      <c r="D110" s="48">
        <v>42374</v>
      </c>
      <c r="E110" s="47">
        <v>12</v>
      </c>
      <c r="F110" s="47">
        <v>22431</v>
      </c>
      <c r="G110" s="47">
        <v>18080</v>
      </c>
    </row>
    <row r="111" spans="3:7">
      <c r="C111" s="49">
        <f t="shared" si="3"/>
        <v>1</v>
      </c>
      <c r="D111" s="48">
        <v>42374</v>
      </c>
      <c r="E111" s="47">
        <v>13</v>
      </c>
      <c r="F111" s="47">
        <v>21288</v>
      </c>
      <c r="G111" s="47">
        <v>17610</v>
      </c>
    </row>
    <row r="112" spans="3:7">
      <c r="C112" s="49">
        <f t="shared" si="3"/>
        <v>1</v>
      </c>
      <c r="D112" s="48">
        <v>42374</v>
      </c>
      <c r="E112" s="47">
        <v>14</v>
      </c>
      <c r="F112" s="47">
        <v>20761</v>
      </c>
      <c r="G112" s="47">
        <v>17456</v>
      </c>
    </row>
    <row r="113" spans="3:7">
      <c r="C113" s="49">
        <f t="shared" si="3"/>
        <v>1</v>
      </c>
      <c r="D113" s="48">
        <v>42374</v>
      </c>
      <c r="E113" s="47">
        <v>15</v>
      </c>
      <c r="F113" s="47">
        <v>20746</v>
      </c>
      <c r="G113" s="47">
        <v>17516</v>
      </c>
    </row>
    <row r="114" spans="3:7">
      <c r="C114" s="49">
        <f t="shared" si="3"/>
        <v>1</v>
      </c>
      <c r="D114" s="48">
        <v>42374</v>
      </c>
      <c r="E114" s="47">
        <v>16</v>
      </c>
      <c r="F114" s="47">
        <v>21220</v>
      </c>
      <c r="G114" s="47">
        <v>18038</v>
      </c>
    </row>
    <row r="115" spans="3:7">
      <c r="C115" s="49">
        <f t="shared" si="3"/>
        <v>1</v>
      </c>
      <c r="D115" s="48">
        <v>42374</v>
      </c>
      <c r="E115" s="47">
        <v>17</v>
      </c>
      <c r="F115" s="47">
        <v>22494</v>
      </c>
      <c r="G115" s="47">
        <v>19311</v>
      </c>
    </row>
    <row r="116" spans="3:7">
      <c r="C116" s="49">
        <f t="shared" si="3"/>
        <v>1</v>
      </c>
      <c r="D116" s="48">
        <v>42374</v>
      </c>
      <c r="E116" s="47">
        <v>18</v>
      </c>
      <c r="F116" s="47">
        <v>23364</v>
      </c>
      <c r="G116" s="47">
        <v>20277</v>
      </c>
    </row>
    <row r="117" spans="3:7">
      <c r="C117" s="49">
        <f t="shared" si="3"/>
        <v>1</v>
      </c>
      <c r="D117" s="48">
        <v>42374</v>
      </c>
      <c r="E117" s="47">
        <v>19</v>
      </c>
      <c r="F117" s="47">
        <v>23629</v>
      </c>
      <c r="G117" s="47">
        <v>20202</v>
      </c>
    </row>
    <row r="118" spans="3:7">
      <c r="C118" s="49">
        <f t="shared" si="3"/>
        <v>1</v>
      </c>
      <c r="D118" s="48">
        <v>42374</v>
      </c>
      <c r="E118" s="47">
        <v>20</v>
      </c>
      <c r="F118" s="47">
        <v>23262</v>
      </c>
      <c r="G118" s="47">
        <v>19893</v>
      </c>
    </row>
    <row r="119" spans="3:7">
      <c r="C119" s="49">
        <f t="shared" si="3"/>
        <v>1</v>
      </c>
      <c r="D119" s="48">
        <v>42374</v>
      </c>
      <c r="E119" s="47">
        <v>21</v>
      </c>
      <c r="F119" s="47">
        <v>22462</v>
      </c>
      <c r="G119" s="47">
        <v>19445</v>
      </c>
    </row>
    <row r="120" spans="3:7">
      <c r="C120" s="49">
        <f t="shared" si="3"/>
        <v>1</v>
      </c>
      <c r="D120" s="48">
        <v>42374</v>
      </c>
      <c r="E120" s="47">
        <v>22</v>
      </c>
      <c r="F120" s="47">
        <v>21746</v>
      </c>
      <c r="G120" s="47">
        <v>18648</v>
      </c>
    </row>
    <row r="121" spans="3:7">
      <c r="C121" s="49">
        <f t="shared" si="3"/>
        <v>1</v>
      </c>
      <c r="D121" s="48">
        <v>42374</v>
      </c>
      <c r="E121" s="47">
        <v>23</v>
      </c>
      <c r="F121" s="47">
        <v>20463</v>
      </c>
      <c r="G121" s="47">
        <v>17341</v>
      </c>
    </row>
    <row r="122" spans="3:7">
      <c r="C122" s="49">
        <f t="shared" si="3"/>
        <v>1</v>
      </c>
      <c r="D122" s="48">
        <v>42374</v>
      </c>
      <c r="E122" s="47">
        <v>24</v>
      </c>
      <c r="F122" s="47">
        <v>18834</v>
      </c>
      <c r="G122" s="47">
        <v>16055</v>
      </c>
    </row>
    <row r="123" spans="3:7">
      <c r="C123" s="49">
        <f t="shared" si="3"/>
        <v>1</v>
      </c>
      <c r="D123" s="48">
        <v>42375</v>
      </c>
      <c r="E123" s="47">
        <v>1</v>
      </c>
      <c r="F123" s="47">
        <v>18164</v>
      </c>
      <c r="G123" s="47">
        <v>15187</v>
      </c>
    </row>
    <row r="124" spans="3:7">
      <c r="C124" s="49">
        <f t="shared" si="3"/>
        <v>1</v>
      </c>
      <c r="D124" s="48">
        <v>42375</v>
      </c>
      <c r="E124" s="47">
        <v>2</v>
      </c>
      <c r="F124" s="47">
        <v>17916</v>
      </c>
      <c r="G124" s="47">
        <v>14784</v>
      </c>
    </row>
    <row r="125" spans="3:7">
      <c r="C125" s="49">
        <f t="shared" si="3"/>
        <v>1</v>
      </c>
      <c r="D125" s="48">
        <v>42375</v>
      </c>
      <c r="E125" s="47">
        <v>3</v>
      </c>
      <c r="F125" s="47">
        <v>17921</v>
      </c>
      <c r="G125" s="47">
        <v>14522</v>
      </c>
    </row>
    <row r="126" spans="3:7">
      <c r="C126" s="49">
        <f t="shared" si="3"/>
        <v>1</v>
      </c>
      <c r="D126" s="48">
        <v>42375</v>
      </c>
      <c r="E126" s="47">
        <v>4</v>
      </c>
      <c r="F126" s="47">
        <v>17944</v>
      </c>
      <c r="G126" s="47">
        <v>14476</v>
      </c>
    </row>
    <row r="127" spans="3:7">
      <c r="C127" s="49">
        <f t="shared" si="3"/>
        <v>1</v>
      </c>
      <c r="D127" s="48">
        <v>42375</v>
      </c>
      <c r="E127" s="47">
        <v>5</v>
      </c>
      <c r="F127" s="47">
        <v>17898</v>
      </c>
      <c r="G127" s="47">
        <v>14586</v>
      </c>
    </row>
    <row r="128" spans="3:7">
      <c r="C128" s="49">
        <f t="shared" si="3"/>
        <v>1</v>
      </c>
      <c r="D128" s="48">
        <v>42375</v>
      </c>
      <c r="E128" s="47">
        <v>6</v>
      </c>
      <c r="F128" s="47">
        <v>18240</v>
      </c>
      <c r="G128" s="47">
        <v>15148</v>
      </c>
    </row>
    <row r="129" spans="3:7">
      <c r="C129" s="49">
        <f t="shared" si="3"/>
        <v>1</v>
      </c>
      <c r="D129" s="48">
        <v>42375</v>
      </c>
      <c r="E129" s="47">
        <v>7</v>
      </c>
      <c r="F129" s="47">
        <v>19457</v>
      </c>
      <c r="G129" s="47">
        <v>16504</v>
      </c>
    </row>
    <row r="130" spans="3:7">
      <c r="C130" s="49">
        <f t="shared" si="3"/>
        <v>1</v>
      </c>
      <c r="D130" s="48">
        <v>42375</v>
      </c>
      <c r="E130" s="47">
        <v>8</v>
      </c>
      <c r="F130" s="47">
        <v>21644</v>
      </c>
      <c r="G130" s="47">
        <v>18112</v>
      </c>
    </row>
    <row r="131" spans="3:7">
      <c r="C131" s="49">
        <f t="shared" si="3"/>
        <v>1</v>
      </c>
      <c r="D131" s="48">
        <v>42375</v>
      </c>
      <c r="E131" s="47">
        <v>9</v>
      </c>
      <c r="F131" s="47">
        <v>21583</v>
      </c>
      <c r="G131" s="47">
        <v>18213</v>
      </c>
    </row>
    <row r="132" spans="3:7">
      <c r="C132" s="49">
        <f t="shared" ref="C132:C195" si="4">MONTH(D132)</f>
        <v>1</v>
      </c>
      <c r="D132" s="48">
        <v>42375</v>
      </c>
      <c r="E132" s="47">
        <v>10</v>
      </c>
      <c r="F132" s="47">
        <v>20947</v>
      </c>
      <c r="G132" s="47">
        <v>17600</v>
      </c>
    </row>
    <row r="133" spans="3:7">
      <c r="C133" s="49">
        <f t="shared" si="4"/>
        <v>1</v>
      </c>
      <c r="D133" s="48">
        <v>42375</v>
      </c>
      <c r="E133" s="47">
        <v>11</v>
      </c>
      <c r="F133" s="47">
        <v>20417</v>
      </c>
      <c r="G133" s="47">
        <v>17234</v>
      </c>
    </row>
    <row r="134" spans="3:7">
      <c r="C134" s="49">
        <f t="shared" si="4"/>
        <v>1</v>
      </c>
      <c r="D134" s="48">
        <v>42375</v>
      </c>
      <c r="E134" s="47">
        <v>12</v>
      </c>
      <c r="F134" s="47">
        <v>20044</v>
      </c>
      <c r="G134" s="47">
        <v>16927</v>
      </c>
    </row>
    <row r="135" spans="3:7">
      <c r="C135" s="49">
        <f t="shared" si="4"/>
        <v>1</v>
      </c>
      <c r="D135" s="48">
        <v>42375</v>
      </c>
      <c r="E135" s="47">
        <v>13</v>
      </c>
      <c r="F135" s="47">
        <v>19796</v>
      </c>
      <c r="G135" s="47">
        <v>16619</v>
      </c>
    </row>
    <row r="136" spans="3:7">
      <c r="C136" s="49">
        <f t="shared" si="4"/>
        <v>1</v>
      </c>
      <c r="D136" s="48">
        <v>42375</v>
      </c>
      <c r="E136" s="47">
        <v>14</v>
      </c>
      <c r="F136" s="47">
        <v>20216</v>
      </c>
      <c r="G136" s="47">
        <v>16678</v>
      </c>
    </row>
    <row r="137" spans="3:7">
      <c r="C137" s="49">
        <f t="shared" si="4"/>
        <v>1</v>
      </c>
      <c r="D137" s="48">
        <v>42375</v>
      </c>
      <c r="E137" s="47">
        <v>15</v>
      </c>
      <c r="F137" s="47">
        <v>20289</v>
      </c>
      <c r="G137" s="47">
        <v>16707</v>
      </c>
    </row>
    <row r="138" spans="3:7">
      <c r="C138" s="49">
        <f t="shared" si="4"/>
        <v>1</v>
      </c>
      <c r="D138" s="48">
        <v>42375</v>
      </c>
      <c r="E138" s="47">
        <v>16</v>
      </c>
      <c r="F138" s="47">
        <v>20416</v>
      </c>
      <c r="G138" s="47">
        <v>16869</v>
      </c>
    </row>
    <row r="139" spans="3:7">
      <c r="C139" s="49">
        <f t="shared" si="4"/>
        <v>1</v>
      </c>
      <c r="D139" s="48">
        <v>42375</v>
      </c>
      <c r="E139" s="47">
        <v>17</v>
      </c>
      <c r="F139" s="47">
        <v>21450</v>
      </c>
      <c r="G139" s="47">
        <v>18146</v>
      </c>
    </row>
    <row r="140" spans="3:7">
      <c r="C140" s="49">
        <f t="shared" si="4"/>
        <v>1</v>
      </c>
      <c r="D140" s="48">
        <v>42375</v>
      </c>
      <c r="E140" s="47">
        <v>18</v>
      </c>
      <c r="F140" s="47">
        <v>22628</v>
      </c>
      <c r="G140" s="47">
        <v>19353</v>
      </c>
    </row>
    <row r="141" spans="3:7">
      <c r="C141" s="49">
        <f t="shared" si="4"/>
        <v>1</v>
      </c>
      <c r="D141" s="48">
        <v>42375</v>
      </c>
      <c r="E141" s="47">
        <v>19</v>
      </c>
      <c r="F141" s="47">
        <v>22286</v>
      </c>
      <c r="G141" s="47">
        <v>19400</v>
      </c>
    </row>
    <row r="142" spans="3:7">
      <c r="C142" s="49">
        <f t="shared" si="4"/>
        <v>1</v>
      </c>
      <c r="D142" s="48">
        <v>42375</v>
      </c>
      <c r="E142" s="47">
        <v>20</v>
      </c>
      <c r="F142" s="47">
        <v>22086</v>
      </c>
      <c r="G142" s="47">
        <v>19105</v>
      </c>
    </row>
    <row r="143" spans="3:7">
      <c r="C143" s="49">
        <f t="shared" si="4"/>
        <v>1</v>
      </c>
      <c r="D143" s="48">
        <v>42375</v>
      </c>
      <c r="E143" s="47">
        <v>21</v>
      </c>
      <c r="F143" s="47">
        <v>21468</v>
      </c>
      <c r="G143" s="47">
        <v>18731</v>
      </c>
    </row>
    <row r="144" spans="3:7">
      <c r="C144" s="49">
        <f t="shared" si="4"/>
        <v>1</v>
      </c>
      <c r="D144" s="48">
        <v>42375</v>
      </c>
      <c r="E144" s="47">
        <v>22</v>
      </c>
      <c r="F144" s="47">
        <v>20966</v>
      </c>
      <c r="G144" s="47">
        <v>17971</v>
      </c>
    </row>
    <row r="145" spans="3:7">
      <c r="C145" s="49">
        <f t="shared" si="4"/>
        <v>1</v>
      </c>
      <c r="D145" s="48">
        <v>42375</v>
      </c>
      <c r="E145" s="47">
        <v>23</v>
      </c>
      <c r="F145" s="47">
        <v>20030</v>
      </c>
      <c r="G145" s="47">
        <v>16841</v>
      </c>
    </row>
    <row r="146" spans="3:7">
      <c r="C146" s="49">
        <f t="shared" si="4"/>
        <v>1</v>
      </c>
      <c r="D146" s="48">
        <v>42375</v>
      </c>
      <c r="E146" s="47">
        <v>24</v>
      </c>
      <c r="F146" s="47">
        <v>18766</v>
      </c>
      <c r="G146" s="47">
        <v>15669</v>
      </c>
    </row>
    <row r="147" spans="3:7">
      <c r="C147" s="49">
        <f t="shared" si="4"/>
        <v>1</v>
      </c>
      <c r="D147" s="48">
        <v>42376</v>
      </c>
      <c r="E147" s="47">
        <v>1</v>
      </c>
      <c r="F147" s="47">
        <v>17925</v>
      </c>
      <c r="G147" s="47">
        <v>14795</v>
      </c>
    </row>
    <row r="148" spans="3:7">
      <c r="C148" s="49">
        <f t="shared" si="4"/>
        <v>1</v>
      </c>
      <c r="D148" s="48">
        <v>42376</v>
      </c>
      <c r="E148" s="47">
        <v>2</v>
      </c>
      <c r="F148" s="47">
        <v>17477</v>
      </c>
      <c r="G148" s="47">
        <v>14398</v>
      </c>
    </row>
    <row r="149" spans="3:7">
      <c r="C149" s="49">
        <f t="shared" si="4"/>
        <v>1</v>
      </c>
      <c r="D149" s="48">
        <v>42376</v>
      </c>
      <c r="E149" s="47">
        <v>3</v>
      </c>
      <c r="F149" s="47">
        <v>17506</v>
      </c>
      <c r="G149" s="47">
        <v>14210</v>
      </c>
    </row>
    <row r="150" spans="3:7">
      <c r="C150" s="49">
        <f t="shared" si="4"/>
        <v>1</v>
      </c>
      <c r="D150" s="48">
        <v>42376</v>
      </c>
      <c r="E150" s="47">
        <v>4</v>
      </c>
      <c r="F150" s="47">
        <v>17330</v>
      </c>
      <c r="G150" s="47">
        <v>14198</v>
      </c>
    </row>
    <row r="151" spans="3:7">
      <c r="C151" s="49">
        <f t="shared" si="4"/>
        <v>1</v>
      </c>
      <c r="D151" s="48">
        <v>42376</v>
      </c>
      <c r="E151" s="47">
        <v>5</v>
      </c>
      <c r="F151" s="47">
        <v>17561</v>
      </c>
      <c r="G151" s="47">
        <v>14356</v>
      </c>
    </row>
    <row r="152" spans="3:7">
      <c r="C152" s="49">
        <f t="shared" si="4"/>
        <v>1</v>
      </c>
      <c r="D152" s="48">
        <v>42376</v>
      </c>
      <c r="E152" s="47">
        <v>6</v>
      </c>
      <c r="F152" s="47">
        <v>18298</v>
      </c>
      <c r="G152" s="47">
        <v>15122</v>
      </c>
    </row>
    <row r="153" spans="3:7">
      <c r="C153" s="49">
        <f t="shared" si="4"/>
        <v>1</v>
      </c>
      <c r="D153" s="48">
        <v>42376</v>
      </c>
      <c r="E153" s="47">
        <v>7</v>
      </c>
      <c r="F153" s="47">
        <v>19402</v>
      </c>
      <c r="G153" s="47">
        <v>16439</v>
      </c>
    </row>
    <row r="154" spans="3:7">
      <c r="C154" s="49">
        <f t="shared" si="4"/>
        <v>1</v>
      </c>
      <c r="D154" s="48">
        <v>42376</v>
      </c>
      <c r="E154" s="47">
        <v>8</v>
      </c>
      <c r="F154" s="47">
        <v>20710</v>
      </c>
      <c r="G154" s="47">
        <v>18000</v>
      </c>
    </row>
    <row r="155" spans="3:7">
      <c r="C155" s="49">
        <f t="shared" si="4"/>
        <v>1</v>
      </c>
      <c r="D155" s="48">
        <v>42376</v>
      </c>
      <c r="E155" s="47">
        <v>9</v>
      </c>
      <c r="F155" s="47">
        <v>20873</v>
      </c>
      <c r="G155" s="47">
        <v>17989</v>
      </c>
    </row>
    <row r="156" spans="3:7">
      <c r="C156" s="49">
        <f t="shared" si="4"/>
        <v>1</v>
      </c>
      <c r="D156" s="48">
        <v>42376</v>
      </c>
      <c r="E156" s="47">
        <v>10</v>
      </c>
      <c r="F156" s="47">
        <v>20476</v>
      </c>
      <c r="G156" s="47">
        <v>17460</v>
      </c>
    </row>
    <row r="157" spans="3:7">
      <c r="C157" s="49">
        <f t="shared" si="4"/>
        <v>1</v>
      </c>
      <c r="D157" s="48">
        <v>42376</v>
      </c>
      <c r="E157" s="47">
        <v>11</v>
      </c>
      <c r="F157" s="47">
        <v>20463</v>
      </c>
      <c r="G157" s="47">
        <v>17154</v>
      </c>
    </row>
    <row r="158" spans="3:7">
      <c r="C158" s="49">
        <f t="shared" si="4"/>
        <v>1</v>
      </c>
      <c r="D158" s="48">
        <v>42376</v>
      </c>
      <c r="E158" s="47">
        <v>12</v>
      </c>
      <c r="F158" s="47">
        <v>20337</v>
      </c>
      <c r="G158" s="47">
        <v>17075</v>
      </c>
    </row>
    <row r="159" spans="3:7">
      <c r="C159" s="49">
        <f t="shared" si="4"/>
        <v>1</v>
      </c>
      <c r="D159" s="48">
        <v>42376</v>
      </c>
      <c r="E159" s="47">
        <v>13</v>
      </c>
      <c r="F159" s="47">
        <v>20063</v>
      </c>
      <c r="G159" s="47">
        <v>16841</v>
      </c>
    </row>
    <row r="160" spans="3:7">
      <c r="C160" s="49">
        <f t="shared" si="4"/>
        <v>1</v>
      </c>
      <c r="D160" s="48">
        <v>42376</v>
      </c>
      <c r="E160" s="47">
        <v>14</v>
      </c>
      <c r="F160" s="47">
        <v>19922</v>
      </c>
      <c r="G160" s="47">
        <v>16657</v>
      </c>
    </row>
    <row r="161" spans="3:7">
      <c r="C161" s="49">
        <f t="shared" si="4"/>
        <v>1</v>
      </c>
      <c r="D161" s="48">
        <v>42376</v>
      </c>
      <c r="E161" s="47">
        <v>15</v>
      </c>
      <c r="F161" s="47">
        <v>20161</v>
      </c>
      <c r="G161" s="47">
        <v>16832</v>
      </c>
    </row>
    <row r="162" spans="3:7">
      <c r="C162" s="49">
        <f t="shared" si="4"/>
        <v>1</v>
      </c>
      <c r="D162" s="48">
        <v>42376</v>
      </c>
      <c r="E162" s="47">
        <v>16</v>
      </c>
      <c r="F162" s="47">
        <v>20342</v>
      </c>
      <c r="G162" s="47">
        <v>17142</v>
      </c>
    </row>
    <row r="163" spans="3:7">
      <c r="C163" s="49">
        <f t="shared" si="4"/>
        <v>1</v>
      </c>
      <c r="D163" s="48">
        <v>42376</v>
      </c>
      <c r="E163" s="47">
        <v>17</v>
      </c>
      <c r="F163" s="47">
        <v>20893</v>
      </c>
      <c r="G163" s="47">
        <v>18087</v>
      </c>
    </row>
    <row r="164" spans="3:7">
      <c r="C164" s="49">
        <f t="shared" si="4"/>
        <v>1</v>
      </c>
      <c r="D164" s="48">
        <v>42376</v>
      </c>
      <c r="E164" s="47">
        <v>18</v>
      </c>
      <c r="F164" s="47">
        <v>21801</v>
      </c>
      <c r="G164" s="47">
        <v>19131</v>
      </c>
    </row>
    <row r="165" spans="3:7">
      <c r="C165" s="49">
        <f t="shared" si="4"/>
        <v>1</v>
      </c>
      <c r="D165" s="48">
        <v>42376</v>
      </c>
      <c r="E165" s="47">
        <v>19</v>
      </c>
      <c r="F165" s="47">
        <v>21920</v>
      </c>
      <c r="G165" s="47">
        <v>19211</v>
      </c>
    </row>
    <row r="166" spans="3:7">
      <c r="C166" s="49">
        <f t="shared" si="4"/>
        <v>1</v>
      </c>
      <c r="D166" s="48">
        <v>42376</v>
      </c>
      <c r="E166" s="47">
        <v>20</v>
      </c>
      <c r="F166" s="47">
        <v>21940</v>
      </c>
      <c r="G166" s="47">
        <v>18958</v>
      </c>
    </row>
    <row r="167" spans="3:7">
      <c r="C167" s="49">
        <f t="shared" si="4"/>
        <v>1</v>
      </c>
      <c r="D167" s="48">
        <v>42376</v>
      </c>
      <c r="E167" s="47">
        <v>21</v>
      </c>
      <c r="F167" s="47">
        <v>21576</v>
      </c>
      <c r="G167" s="47">
        <v>18591</v>
      </c>
    </row>
    <row r="168" spans="3:7">
      <c r="C168" s="49">
        <f t="shared" si="4"/>
        <v>1</v>
      </c>
      <c r="D168" s="48">
        <v>42376</v>
      </c>
      <c r="E168" s="47">
        <v>22</v>
      </c>
      <c r="F168" s="47">
        <v>20690</v>
      </c>
      <c r="G168" s="47">
        <v>17832</v>
      </c>
    </row>
    <row r="169" spans="3:7">
      <c r="C169" s="49">
        <f t="shared" si="4"/>
        <v>1</v>
      </c>
      <c r="D169" s="48">
        <v>42376</v>
      </c>
      <c r="E169" s="47">
        <v>23</v>
      </c>
      <c r="F169" s="47">
        <v>19625</v>
      </c>
      <c r="G169" s="47">
        <v>16564</v>
      </c>
    </row>
    <row r="170" spans="3:7">
      <c r="C170" s="49">
        <f t="shared" si="4"/>
        <v>1</v>
      </c>
      <c r="D170" s="48">
        <v>42376</v>
      </c>
      <c r="E170" s="47">
        <v>24</v>
      </c>
      <c r="F170" s="47">
        <v>18367</v>
      </c>
      <c r="G170" s="47">
        <v>15403</v>
      </c>
    </row>
    <row r="171" spans="3:7">
      <c r="C171" s="49">
        <f t="shared" si="4"/>
        <v>1</v>
      </c>
      <c r="D171" s="48">
        <v>42377</v>
      </c>
      <c r="E171" s="47">
        <v>1</v>
      </c>
      <c r="F171" s="47">
        <v>17846</v>
      </c>
      <c r="G171" s="47">
        <v>14684</v>
      </c>
    </row>
    <row r="172" spans="3:7">
      <c r="C172" s="49">
        <f t="shared" si="4"/>
        <v>1</v>
      </c>
      <c r="D172" s="48">
        <v>42377</v>
      </c>
      <c r="E172" s="47">
        <v>2</v>
      </c>
      <c r="F172" s="47">
        <v>17379</v>
      </c>
      <c r="G172" s="47">
        <v>14114</v>
      </c>
    </row>
    <row r="173" spans="3:7">
      <c r="C173" s="49">
        <f t="shared" si="4"/>
        <v>1</v>
      </c>
      <c r="D173" s="48">
        <v>42377</v>
      </c>
      <c r="E173" s="47">
        <v>3</v>
      </c>
      <c r="F173" s="47">
        <v>17334</v>
      </c>
      <c r="G173" s="47">
        <v>13994</v>
      </c>
    </row>
    <row r="174" spans="3:7">
      <c r="C174" s="49">
        <f t="shared" si="4"/>
        <v>1</v>
      </c>
      <c r="D174" s="48">
        <v>42377</v>
      </c>
      <c r="E174" s="47">
        <v>4</v>
      </c>
      <c r="F174" s="47">
        <v>17339</v>
      </c>
      <c r="G174" s="47">
        <v>13986</v>
      </c>
    </row>
    <row r="175" spans="3:7">
      <c r="C175" s="49">
        <f t="shared" si="4"/>
        <v>1</v>
      </c>
      <c r="D175" s="48">
        <v>42377</v>
      </c>
      <c r="E175" s="47">
        <v>5</v>
      </c>
      <c r="F175" s="47">
        <v>17507</v>
      </c>
      <c r="G175" s="47">
        <v>14133</v>
      </c>
    </row>
    <row r="176" spans="3:7">
      <c r="C176" s="49">
        <f t="shared" si="4"/>
        <v>1</v>
      </c>
      <c r="D176" s="48">
        <v>42377</v>
      </c>
      <c r="E176" s="47">
        <v>6</v>
      </c>
      <c r="F176" s="47">
        <v>17588</v>
      </c>
      <c r="G176" s="47">
        <v>14624</v>
      </c>
    </row>
    <row r="177" spans="3:7">
      <c r="C177" s="49">
        <f t="shared" si="4"/>
        <v>1</v>
      </c>
      <c r="D177" s="48">
        <v>42377</v>
      </c>
      <c r="E177" s="47">
        <v>7</v>
      </c>
      <c r="F177" s="47">
        <v>18914</v>
      </c>
      <c r="G177" s="47">
        <v>16024</v>
      </c>
    </row>
    <row r="178" spans="3:7">
      <c r="C178" s="49">
        <f t="shared" si="4"/>
        <v>1</v>
      </c>
      <c r="D178" s="48">
        <v>42377</v>
      </c>
      <c r="E178" s="47">
        <v>8</v>
      </c>
      <c r="F178" s="47">
        <v>20228</v>
      </c>
      <c r="G178" s="47">
        <v>17529</v>
      </c>
    </row>
    <row r="179" spans="3:7">
      <c r="C179" s="49">
        <f t="shared" si="4"/>
        <v>1</v>
      </c>
      <c r="D179" s="48">
        <v>42377</v>
      </c>
      <c r="E179" s="47">
        <v>9</v>
      </c>
      <c r="F179" s="47">
        <v>20360</v>
      </c>
      <c r="G179" s="47">
        <v>17727</v>
      </c>
    </row>
    <row r="180" spans="3:7">
      <c r="C180" s="49">
        <f t="shared" si="4"/>
        <v>1</v>
      </c>
      <c r="D180" s="48">
        <v>42377</v>
      </c>
      <c r="E180" s="47">
        <v>10</v>
      </c>
      <c r="F180" s="47">
        <v>20107</v>
      </c>
      <c r="G180" s="47">
        <v>17550</v>
      </c>
    </row>
    <row r="181" spans="3:7">
      <c r="C181" s="49">
        <f t="shared" si="4"/>
        <v>1</v>
      </c>
      <c r="D181" s="48">
        <v>42377</v>
      </c>
      <c r="E181" s="47">
        <v>11</v>
      </c>
      <c r="F181" s="47">
        <v>20171</v>
      </c>
      <c r="G181" s="47">
        <v>17523</v>
      </c>
    </row>
    <row r="182" spans="3:7">
      <c r="C182" s="49">
        <f t="shared" si="4"/>
        <v>1</v>
      </c>
      <c r="D182" s="48">
        <v>42377</v>
      </c>
      <c r="E182" s="47">
        <v>12</v>
      </c>
      <c r="F182" s="47">
        <v>20015</v>
      </c>
      <c r="G182" s="47">
        <v>17427</v>
      </c>
    </row>
    <row r="183" spans="3:7">
      <c r="C183" s="49">
        <f t="shared" si="4"/>
        <v>1</v>
      </c>
      <c r="D183" s="48">
        <v>42377</v>
      </c>
      <c r="E183" s="47">
        <v>13</v>
      </c>
      <c r="F183" s="47">
        <v>19769</v>
      </c>
      <c r="G183" s="47">
        <v>17308</v>
      </c>
    </row>
    <row r="184" spans="3:7">
      <c r="C184" s="49">
        <f t="shared" si="4"/>
        <v>1</v>
      </c>
      <c r="D184" s="48">
        <v>42377</v>
      </c>
      <c r="E184" s="47">
        <v>14</v>
      </c>
      <c r="F184" s="47">
        <v>19934</v>
      </c>
      <c r="G184" s="47">
        <v>17384</v>
      </c>
    </row>
    <row r="185" spans="3:7">
      <c r="C185" s="49">
        <f t="shared" si="4"/>
        <v>1</v>
      </c>
      <c r="D185" s="48">
        <v>42377</v>
      </c>
      <c r="E185" s="47">
        <v>15</v>
      </c>
      <c r="F185" s="47">
        <v>19841</v>
      </c>
      <c r="G185" s="47">
        <v>17296</v>
      </c>
    </row>
    <row r="186" spans="3:7">
      <c r="C186" s="49">
        <f t="shared" si="4"/>
        <v>1</v>
      </c>
      <c r="D186" s="48">
        <v>42377</v>
      </c>
      <c r="E186" s="47">
        <v>16</v>
      </c>
      <c r="F186" s="47">
        <v>20025</v>
      </c>
      <c r="G186" s="47">
        <v>17413</v>
      </c>
    </row>
    <row r="187" spans="3:7">
      <c r="C187" s="49">
        <f t="shared" si="4"/>
        <v>1</v>
      </c>
      <c r="D187" s="48">
        <v>42377</v>
      </c>
      <c r="E187" s="47">
        <v>17</v>
      </c>
      <c r="F187" s="47">
        <v>20731</v>
      </c>
      <c r="G187" s="47">
        <v>17963</v>
      </c>
    </row>
    <row r="188" spans="3:7">
      <c r="C188" s="49">
        <f t="shared" si="4"/>
        <v>1</v>
      </c>
      <c r="D188" s="48">
        <v>42377</v>
      </c>
      <c r="E188" s="47">
        <v>18</v>
      </c>
      <c r="F188" s="47">
        <v>21291</v>
      </c>
      <c r="G188" s="47">
        <v>18801</v>
      </c>
    </row>
    <row r="189" spans="3:7">
      <c r="C189" s="49">
        <f t="shared" si="4"/>
        <v>1</v>
      </c>
      <c r="D189" s="48">
        <v>42377</v>
      </c>
      <c r="E189" s="47">
        <v>19</v>
      </c>
      <c r="F189" s="47">
        <v>21578</v>
      </c>
      <c r="G189" s="47">
        <v>18689</v>
      </c>
    </row>
    <row r="190" spans="3:7">
      <c r="C190" s="49">
        <f t="shared" si="4"/>
        <v>1</v>
      </c>
      <c r="D190" s="48">
        <v>42377</v>
      </c>
      <c r="E190" s="47">
        <v>20</v>
      </c>
      <c r="F190" s="47">
        <v>21318</v>
      </c>
      <c r="G190" s="47">
        <v>18526</v>
      </c>
    </row>
    <row r="191" spans="3:7">
      <c r="C191" s="49">
        <f t="shared" si="4"/>
        <v>1</v>
      </c>
      <c r="D191" s="48">
        <v>42377</v>
      </c>
      <c r="E191" s="47">
        <v>21</v>
      </c>
      <c r="F191" s="47">
        <v>21049</v>
      </c>
      <c r="G191" s="47">
        <v>18054</v>
      </c>
    </row>
    <row r="192" spans="3:7">
      <c r="C192" s="49">
        <f t="shared" si="4"/>
        <v>1</v>
      </c>
      <c r="D192" s="48">
        <v>42377</v>
      </c>
      <c r="E192" s="47">
        <v>22</v>
      </c>
      <c r="F192" s="47">
        <v>20508</v>
      </c>
      <c r="G192" s="47">
        <v>17492</v>
      </c>
    </row>
    <row r="193" spans="3:7">
      <c r="C193" s="49">
        <f t="shared" si="4"/>
        <v>1</v>
      </c>
      <c r="D193" s="48">
        <v>42377</v>
      </c>
      <c r="E193" s="47">
        <v>23</v>
      </c>
      <c r="F193" s="47">
        <v>19267</v>
      </c>
      <c r="G193" s="47">
        <v>16343</v>
      </c>
    </row>
    <row r="194" spans="3:7">
      <c r="C194" s="49">
        <f t="shared" si="4"/>
        <v>1</v>
      </c>
      <c r="D194" s="48">
        <v>42377</v>
      </c>
      <c r="E194" s="47">
        <v>24</v>
      </c>
      <c r="F194" s="47">
        <v>17841</v>
      </c>
      <c r="G194" s="47">
        <v>14973</v>
      </c>
    </row>
    <row r="195" spans="3:7">
      <c r="C195" s="49">
        <f t="shared" si="4"/>
        <v>1</v>
      </c>
      <c r="D195" s="48">
        <v>42378</v>
      </c>
      <c r="E195" s="47">
        <v>1</v>
      </c>
      <c r="F195" s="47">
        <v>17204</v>
      </c>
      <c r="G195" s="47">
        <v>14235</v>
      </c>
    </row>
    <row r="196" spans="3:7">
      <c r="C196" s="49">
        <f t="shared" ref="C196:C259" si="5">MONTH(D196)</f>
        <v>1</v>
      </c>
      <c r="D196" s="48">
        <v>42378</v>
      </c>
      <c r="E196" s="47">
        <v>2</v>
      </c>
      <c r="F196" s="47">
        <v>16935</v>
      </c>
      <c r="G196" s="47">
        <v>13547</v>
      </c>
    </row>
    <row r="197" spans="3:7">
      <c r="C197" s="49">
        <f t="shared" si="5"/>
        <v>1</v>
      </c>
      <c r="D197" s="48">
        <v>42378</v>
      </c>
      <c r="E197" s="47">
        <v>3</v>
      </c>
      <c r="F197" s="47">
        <v>16624</v>
      </c>
      <c r="G197" s="47">
        <v>13157</v>
      </c>
    </row>
    <row r="198" spans="3:7">
      <c r="C198" s="49">
        <f t="shared" si="5"/>
        <v>1</v>
      </c>
      <c r="D198" s="48">
        <v>42378</v>
      </c>
      <c r="E198" s="47">
        <v>4</v>
      </c>
      <c r="F198" s="47">
        <v>16523</v>
      </c>
      <c r="G198" s="47">
        <v>12976</v>
      </c>
    </row>
    <row r="199" spans="3:7">
      <c r="C199" s="49">
        <f t="shared" si="5"/>
        <v>1</v>
      </c>
      <c r="D199" s="48">
        <v>42378</v>
      </c>
      <c r="E199" s="47">
        <v>5</v>
      </c>
      <c r="F199" s="47">
        <v>16564</v>
      </c>
      <c r="G199" s="47">
        <v>12885</v>
      </c>
    </row>
    <row r="200" spans="3:7">
      <c r="C200" s="49">
        <f t="shared" si="5"/>
        <v>1</v>
      </c>
      <c r="D200" s="48">
        <v>42378</v>
      </c>
      <c r="E200" s="47">
        <v>6</v>
      </c>
      <c r="F200" s="47">
        <v>16751</v>
      </c>
      <c r="G200" s="47">
        <v>13137</v>
      </c>
    </row>
    <row r="201" spans="3:7">
      <c r="C201" s="49">
        <f t="shared" si="5"/>
        <v>1</v>
      </c>
      <c r="D201" s="48">
        <v>42378</v>
      </c>
      <c r="E201" s="47">
        <v>7</v>
      </c>
      <c r="F201" s="47">
        <v>16884</v>
      </c>
      <c r="G201" s="47">
        <v>13460</v>
      </c>
    </row>
    <row r="202" spans="3:7">
      <c r="C202" s="49">
        <f t="shared" si="5"/>
        <v>1</v>
      </c>
      <c r="D202" s="48">
        <v>42378</v>
      </c>
      <c r="E202" s="47">
        <v>8</v>
      </c>
      <c r="F202" s="47">
        <v>17291</v>
      </c>
      <c r="G202" s="47">
        <v>14239</v>
      </c>
    </row>
    <row r="203" spans="3:7">
      <c r="C203" s="49">
        <f t="shared" si="5"/>
        <v>1</v>
      </c>
      <c r="D203" s="48">
        <v>42378</v>
      </c>
      <c r="E203" s="47">
        <v>9</v>
      </c>
      <c r="F203" s="47">
        <v>18551</v>
      </c>
      <c r="G203" s="47">
        <v>15186</v>
      </c>
    </row>
    <row r="204" spans="3:7">
      <c r="C204" s="49">
        <f t="shared" si="5"/>
        <v>1</v>
      </c>
      <c r="D204" s="48">
        <v>42378</v>
      </c>
      <c r="E204" s="47">
        <v>10</v>
      </c>
      <c r="F204" s="47">
        <v>19057</v>
      </c>
      <c r="G204" s="47">
        <v>15772</v>
      </c>
    </row>
    <row r="205" spans="3:7">
      <c r="C205" s="49">
        <f t="shared" si="5"/>
        <v>1</v>
      </c>
      <c r="D205" s="48">
        <v>42378</v>
      </c>
      <c r="E205" s="47">
        <v>11</v>
      </c>
      <c r="F205" s="47">
        <v>19085</v>
      </c>
      <c r="G205" s="47">
        <v>16164</v>
      </c>
    </row>
    <row r="206" spans="3:7">
      <c r="C206" s="49">
        <f t="shared" si="5"/>
        <v>1</v>
      </c>
      <c r="D206" s="48">
        <v>42378</v>
      </c>
      <c r="E206" s="47">
        <v>12</v>
      </c>
      <c r="F206" s="47">
        <v>19186</v>
      </c>
      <c r="G206" s="47">
        <v>16377</v>
      </c>
    </row>
    <row r="207" spans="3:7">
      <c r="C207" s="49">
        <f t="shared" si="5"/>
        <v>1</v>
      </c>
      <c r="D207" s="48">
        <v>42378</v>
      </c>
      <c r="E207" s="47">
        <v>13</v>
      </c>
      <c r="F207" s="47">
        <v>19218</v>
      </c>
      <c r="G207" s="47">
        <v>16432</v>
      </c>
    </row>
    <row r="208" spans="3:7">
      <c r="C208" s="49">
        <f t="shared" si="5"/>
        <v>1</v>
      </c>
      <c r="D208" s="48">
        <v>42378</v>
      </c>
      <c r="E208" s="47">
        <v>14</v>
      </c>
      <c r="F208" s="47">
        <v>18921</v>
      </c>
      <c r="G208" s="47">
        <v>16235</v>
      </c>
    </row>
    <row r="209" spans="3:7">
      <c r="C209" s="49">
        <f t="shared" si="5"/>
        <v>1</v>
      </c>
      <c r="D209" s="48">
        <v>42378</v>
      </c>
      <c r="E209" s="47">
        <v>15</v>
      </c>
      <c r="F209" s="47">
        <v>19227</v>
      </c>
      <c r="G209" s="47">
        <v>16220</v>
      </c>
    </row>
    <row r="210" spans="3:7">
      <c r="C210" s="49">
        <f t="shared" si="5"/>
        <v>1</v>
      </c>
      <c r="D210" s="48">
        <v>42378</v>
      </c>
      <c r="E210" s="47">
        <v>16</v>
      </c>
      <c r="F210" s="47">
        <v>19253</v>
      </c>
      <c r="G210" s="47">
        <v>16313</v>
      </c>
    </row>
    <row r="211" spans="3:7">
      <c r="C211" s="49">
        <f t="shared" si="5"/>
        <v>1</v>
      </c>
      <c r="D211" s="48">
        <v>42378</v>
      </c>
      <c r="E211" s="47">
        <v>17</v>
      </c>
      <c r="F211" s="47">
        <v>19731</v>
      </c>
      <c r="G211" s="47">
        <v>16845</v>
      </c>
    </row>
    <row r="212" spans="3:7">
      <c r="C212" s="49">
        <f t="shared" si="5"/>
        <v>1</v>
      </c>
      <c r="D212" s="48">
        <v>42378</v>
      </c>
      <c r="E212" s="47">
        <v>18</v>
      </c>
      <c r="F212" s="47">
        <v>20159</v>
      </c>
      <c r="G212" s="47">
        <v>17628</v>
      </c>
    </row>
    <row r="213" spans="3:7">
      <c r="C213" s="49">
        <f t="shared" si="5"/>
        <v>1</v>
      </c>
      <c r="D213" s="48">
        <v>42378</v>
      </c>
      <c r="E213" s="47">
        <v>19</v>
      </c>
      <c r="F213" s="47">
        <v>20193</v>
      </c>
      <c r="G213" s="47">
        <v>17574</v>
      </c>
    </row>
    <row r="214" spans="3:7">
      <c r="C214" s="49">
        <f t="shared" si="5"/>
        <v>1</v>
      </c>
      <c r="D214" s="48">
        <v>42378</v>
      </c>
      <c r="E214" s="47">
        <v>20</v>
      </c>
      <c r="F214" s="47">
        <v>19638</v>
      </c>
      <c r="G214" s="47">
        <v>16880</v>
      </c>
    </row>
    <row r="215" spans="3:7">
      <c r="C215" s="49">
        <f t="shared" si="5"/>
        <v>1</v>
      </c>
      <c r="D215" s="48">
        <v>42378</v>
      </c>
      <c r="E215" s="47">
        <v>21</v>
      </c>
      <c r="F215" s="47">
        <v>18987</v>
      </c>
      <c r="G215" s="47">
        <v>16215</v>
      </c>
    </row>
    <row r="216" spans="3:7">
      <c r="C216" s="49">
        <f t="shared" si="5"/>
        <v>1</v>
      </c>
      <c r="D216" s="48">
        <v>42378</v>
      </c>
      <c r="E216" s="47">
        <v>22</v>
      </c>
      <c r="F216" s="47">
        <v>18378</v>
      </c>
      <c r="G216" s="47">
        <v>15522</v>
      </c>
    </row>
    <row r="217" spans="3:7">
      <c r="C217" s="49">
        <f t="shared" si="5"/>
        <v>1</v>
      </c>
      <c r="D217" s="48">
        <v>42378</v>
      </c>
      <c r="E217" s="47">
        <v>23</v>
      </c>
      <c r="F217" s="47">
        <v>17681</v>
      </c>
      <c r="G217" s="47">
        <v>14844</v>
      </c>
    </row>
    <row r="218" spans="3:7">
      <c r="C218" s="49">
        <f t="shared" si="5"/>
        <v>1</v>
      </c>
      <c r="D218" s="48">
        <v>42378</v>
      </c>
      <c r="E218" s="47">
        <v>24</v>
      </c>
      <c r="F218" s="47">
        <v>17261</v>
      </c>
      <c r="G218" s="47">
        <v>14031</v>
      </c>
    </row>
    <row r="219" spans="3:7">
      <c r="C219" s="49">
        <f t="shared" si="5"/>
        <v>1</v>
      </c>
      <c r="D219" s="48">
        <v>42379</v>
      </c>
      <c r="E219" s="47">
        <v>1</v>
      </c>
      <c r="F219" s="47">
        <v>16722</v>
      </c>
      <c r="G219" s="47">
        <v>13297</v>
      </c>
    </row>
    <row r="220" spans="3:7">
      <c r="C220" s="49">
        <f t="shared" si="5"/>
        <v>1</v>
      </c>
      <c r="D220" s="48">
        <v>42379</v>
      </c>
      <c r="E220" s="47">
        <v>2</v>
      </c>
      <c r="F220" s="47">
        <v>16258</v>
      </c>
      <c r="G220" s="47">
        <v>12752</v>
      </c>
    </row>
    <row r="221" spans="3:7">
      <c r="C221" s="49">
        <f t="shared" si="5"/>
        <v>1</v>
      </c>
      <c r="D221" s="48">
        <v>42379</v>
      </c>
      <c r="E221" s="47">
        <v>3</v>
      </c>
      <c r="F221" s="47">
        <v>16201</v>
      </c>
      <c r="G221" s="47">
        <v>12486</v>
      </c>
    </row>
    <row r="222" spans="3:7">
      <c r="C222" s="49">
        <f t="shared" si="5"/>
        <v>1</v>
      </c>
      <c r="D222" s="48">
        <v>42379</v>
      </c>
      <c r="E222" s="47">
        <v>4</v>
      </c>
      <c r="F222" s="47">
        <v>16189</v>
      </c>
      <c r="G222" s="47">
        <v>12401</v>
      </c>
    </row>
    <row r="223" spans="3:7">
      <c r="C223" s="49">
        <f t="shared" si="5"/>
        <v>1</v>
      </c>
      <c r="D223" s="48">
        <v>42379</v>
      </c>
      <c r="E223" s="47">
        <v>5</v>
      </c>
      <c r="F223" s="47">
        <v>16348</v>
      </c>
      <c r="G223" s="47">
        <v>12346</v>
      </c>
    </row>
    <row r="224" spans="3:7">
      <c r="C224" s="49">
        <f t="shared" si="5"/>
        <v>1</v>
      </c>
      <c r="D224" s="48">
        <v>42379</v>
      </c>
      <c r="E224" s="47">
        <v>6</v>
      </c>
      <c r="F224" s="47">
        <v>16555</v>
      </c>
      <c r="G224" s="47">
        <v>12653</v>
      </c>
    </row>
    <row r="225" spans="3:7">
      <c r="C225" s="49">
        <f t="shared" si="5"/>
        <v>1</v>
      </c>
      <c r="D225" s="48">
        <v>42379</v>
      </c>
      <c r="E225" s="47">
        <v>7</v>
      </c>
      <c r="F225" s="47">
        <v>17001</v>
      </c>
      <c r="G225" s="47">
        <v>13241</v>
      </c>
    </row>
    <row r="226" spans="3:7">
      <c r="C226" s="49">
        <f t="shared" si="5"/>
        <v>1</v>
      </c>
      <c r="D226" s="48">
        <v>42379</v>
      </c>
      <c r="E226" s="47">
        <v>8</v>
      </c>
      <c r="F226" s="47">
        <v>17155</v>
      </c>
      <c r="G226" s="47">
        <v>13957</v>
      </c>
    </row>
    <row r="227" spans="3:7">
      <c r="C227" s="49">
        <f t="shared" si="5"/>
        <v>1</v>
      </c>
      <c r="D227" s="48">
        <v>42379</v>
      </c>
      <c r="E227" s="47">
        <v>9</v>
      </c>
      <c r="F227" s="47">
        <v>17029</v>
      </c>
      <c r="G227" s="47">
        <v>14330</v>
      </c>
    </row>
    <row r="228" spans="3:7">
      <c r="C228" s="49">
        <f t="shared" si="5"/>
        <v>1</v>
      </c>
      <c r="D228" s="48">
        <v>42379</v>
      </c>
      <c r="E228" s="47">
        <v>10</v>
      </c>
      <c r="F228" s="47">
        <v>17811</v>
      </c>
      <c r="G228" s="47">
        <v>15001</v>
      </c>
    </row>
    <row r="229" spans="3:7">
      <c r="C229" s="49">
        <f t="shared" si="5"/>
        <v>1</v>
      </c>
      <c r="D229" s="48">
        <v>42379</v>
      </c>
      <c r="E229" s="47">
        <v>11</v>
      </c>
      <c r="F229" s="47">
        <v>18620</v>
      </c>
      <c r="G229" s="47">
        <v>15696</v>
      </c>
    </row>
    <row r="230" spans="3:7">
      <c r="C230" s="49">
        <f t="shared" si="5"/>
        <v>1</v>
      </c>
      <c r="D230" s="48">
        <v>42379</v>
      </c>
      <c r="E230" s="47">
        <v>12</v>
      </c>
      <c r="F230" s="47">
        <v>18814</v>
      </c>
      <c r="G230" s="47">
        <v>16008</v>
      </c>
    </row>
    <row r="231" spans="3:7">
      <c r="C231" s="49">
        <f t="shared" si="5"/>
        <v>1</v>
      </c>
      <c r="D231" s="48">
        <v>42379</v>
      </c>
      <c r="E231" s="47">
        <v>13</v>
      </c>
      <c r="F231" s="47">
        <v>18890</v>
      </c>
      <c r="G231" s="47">
        <v>16100</v>
      </c>
    </row>
    <row r="232" spans="3:7">
      <c r="C232" s="49">
        <f t="shared" si="5"/>
        <v>1</v>
      </c>
      <c r="D232" s="48">
        <v>42379</v>
      </c>
      <c r="E232" s="47">
        <v>14</v>
      </c>
      <c r="F232" s="47">
        <v>18867</v>
      </c>
      <c r="G232" s="47">
        <v>16004</v>
      </c>
    </row>
    <row r="233" spans="3:7">
      <c r="C233" s="49">
        <f t="shared" si="5"/>
        <v>1</v>
      </c>
      <c r="D233" s="48">
        <v>42379</v>
      </c>
      <c r="E233" s="47">
        <v>15</v>
      </c>
      <c r="F233" s="47">
        <v>18947</v>
      </c>
      <c r="G233" s="47">
        <v>15964</v>
      </c>
    </row>
    <row r="234" spans="3:7">
      <c r="C234" s="49">
        <f t="shared" si="5"/>
        <v>1</v>
      </c>
      <c r="D234" s="48">
        <v>42379</v>
      </c>
      <c r="E234" s="47">
        <v>16</v>
      </c>
      <c r="F234" s="47">
        <v>19319</v>
      </c>
      <c r="G234" s="47">
        <v>16319</v>
      </c>
    </row>
    <row r="235" spans="3:7">
      <c r="C235" s="49">
        <f t="shared" si="5"/>
        <v>1</v>
      </c>
      <c r="D235" s="48">
        <v>42379</v>
      </c>
      <c r="E235" s="47">
        <v>17</v>
      </c>
      <c r="F235" s="47">
        <v>20197</v>
      </c>
      <c r="G235" s="47">
        <v>17352</v>
      </c>
    </row>
    <row r="236" spans="3:7">
      <c r="C236" s="49">
        <f t="shared" si="5"/>
        <v>1</v>
      </c>
      <c r="D236" s="48">
        <v>42379</v>
      </c>
      <c r="E236" s="47">
        <v>18</v>
      </c>
      <c r="F236" s="47">
        <v>21342</v>
      </c>
      <c r="G236" s="47">
        <v>18498</v>
      </c>
    </row>
    <row r="237" spans="3:7">
      <c r="C237" s="49">
        <f t="shared" si="5"/>
        <v>1</v>
      </c>
      <c r="D237" s="48">
        <v>42379</v>
      </c>
      <c r="E237" s="47">
        <v>19</v>
      </c>
      <c r="F237" s="47">
        <v>21159</v>
      </c>
      <c r="G237" s="47">
        <v>18386</v>
      </c>
    </row>
    <row r="238" spans="3:7">
      <c r="C238" s="49">
        <f t="shared" si="5"/>
        <v>1</v>
      </c>
      <c r="D238" s="48">
        <v>42379</v>
      </c>
      <c r="E238" s="47">
        <v>20</v>
      </c>
      <c r="F238" s="47">
        <v>20465</v>
      </c>
      <c r="G238" s="47">
        <v>17771</v>
      </c>
    </row>
    <row r="239" spans="3:7">
      <c r="C239" s="49">
        <f t="shared" si="5"/>
        <v>1</v>
      </c>
      <c r="D239" s="48">
        <v>42379</v>
      </c>
      <c r="E239" s="47">
        <v>21</v>
      </c>
      <c r="F239" s="47">
        <v>20205</v>
      </c>
      <c r="G239" s="47">
        <v>17429</v>
      </c>
    </row>
    <row r="240" spans="3:7">
      <c r="C240" s="49">
        <f t="shared" si="5"/>
        <v>1</v>
      </c>
      <c r="D240" s="48">
        <v>42379</v>
      </c>
      <c r="E240" s="47">
        <v>22</v>
      </c>
      <c r="F240" s="47">
        <v>19530</v>
      </c>
      <c r="G240" s="47">
        <v>16713</v>
      </c>
    </row>
    <row r="241" spans="3:7">
      <c r="C241" s="49">
        <f t="shared" si="5"/>
        <v>1</v>
      </c>
      <c r="D241" s="48">
        <v>42379</v>
      </c>
      <c r="E241" s="47">
        <v>23</v>
      </c>
      <c r="F241" s="47">
        <v>18947</v>
      </c>
      <c r="G241" s="47">
        <v>15967</v>
      </c>
    </row>
    <row r="242" spans="3:7">
      <c r="C242" s="49">
        <f t="shared" si="5"/>
        <v>1</v>
      </c>
      <c r="D242" s="48">
        <v>42379</v>
      </c>
      <c r="E242" s="47">
        <v>24</v>
      </c>
      <c r="F242" s="47">
        <v>18405</v>
      </c>
      <c r="G242" s="47">
        <v>15138</v>
      </c>
    </row>
    <row r="243" spans="3:7">
      <c r="C243" s="49">
        <f t="shared" si="5"/>
        <v>1</v>
      </c>
      <c r="D243" s="48">
        <v>42380</v>
      </c>
      <c r="E243" s="47">
        <v>1</v>
      </c>
      <c r="F243" s="47">
        <v>17719</v>
      </c>
      <c r="G243" s="47">
        <v>14459</v>
      </c>
    </row>
    <row r="244" spans="3:7">
      <c r="C244" s="49">
        <f t="shared" si="5"/>
        <v>1</v>
      </c>
      <c r="D244" s="48">
        <v>42380</v>
      </c>
      <c r="E244" s="47">
        <v>2</v>
      </c>
      <c r="F244" s="47">
        <v>17017</v>
      </c>
      <c r="G244" s="47">
        <v>14070</v>
      </c>
    </row>
    <row r="245" spans="3:7">
      <c r="C245" s="49">
        <f t="shared" si="5"/>
        <v>1</v>
      </c>
      <c r="D245" s="48">
        <v>42380</v>
      </c>
      <c r="E245" s="47">
        <v>3</v>
      </c>
      <c r="F245" s="47">
        <v>16956</v>
      </c>
      <c r="G245" s="47">
        <v>13990</v>
      </c>
    </row>
    <row r="246" spans="3:7">
      <c r="C246" s="49">
        <f t="shared" si="5"/>
        <v>1</v>
      </c>
      <c r="D246" s="48">
        <v>42380</v>
      </c>
      <c r="E246" s="47">
        <v>4</v>
      </c>
      <c r="F246" s="47">
        <v>17060</v>
      </c>
      <c r="G246" s="47">
        <v>14091</v>
      </c>
    </row>
    <row r="247" spans="3:7">
      <c r="C247" s="49">
        <f t="shared" si="5"/>
        <v>1</v>
      </c>
      <c r="D247" s="48">
        <v>42380</v>
      </c>
      <c r="E247" s="47">
        <v>5</v>
      </c>
      <c r="F247" s="47">
        <v>17948</v>
      </c>
      <c r="G247" s="47">
        <v>14465</v>
      </c>
    </row>
    <row r="248" spans="3:7">
      <c r="C248" s="49">
        <f t="shared" si="5"/>
        <v>1</v>
      </c>
      <c r="D248" s="48">
        <v>42380</v>
      </c>
      <c r="E248" s="47">
        <v>6</v>
      </c>
      <c r="F248" s="47">
        <v>18345</v>
      </c>
      <c r="G248" s="47">
        <v>15214</v>
      </c>
    </row>
    <row r="249" spans="3:7">
      <c r="C249" s="49">
        <f t="shared" si="5"/>
        <v>1</v>
      </c>
      <c r="D249" s="48">
        <v>42380</v>
      </c>
      <c r="E249" s="47">
        <v>7</v>
      </c>
      <c r="F249" s="47">
        <v>19797</v>
      </c>
      <c r="G249" s="47">
        <v>16653</v>
      </c>
    </row>
    <row r="250" spans="3:7">
      <c r="C250" s="49">
        <f t="shared" si="5"/>
        <v>1</v>
      </c>
      <c r="D250" s="48">
        <v>42380</v>
      </c>
      <c r="E250" s="47">
        <v>8</v>
      </c>
      <c r="F250" s="47">
        <v>21327</v>
      </c>
      <c r="G250" s="47">
        <v>18165</v>
      </c>
    </row>
    <row r="251" spans="3:7">
      <c r="C251" s="49">
        <f t="shared" si="5"/>
        <v>1</v>
      </c>
      <c r="D251" s="48">
        <v>42380</v>
      </c>
      <c r="E251" s="47">
        <v>9</v>
      </c>
      <c r="F251" s="47">
        <v>21246</v>
      </c>
      <c r="G251" s="47">
        <v>18164</v>
      </c>
    </row>
    <row r="252" spans="3:7">
      <c r="C252" s="49">
        <f t="shared" si="5"/>
        <v>1</v>
      </c>
      <c r="D252" s="48">
        <v>42380</v>
      </c>
      <c r="E252" s="47">
        <v>10</v>
      </c>
      <c r="F252" s="47">
        <v>20747</v>
      </c>
      <c r="G252" s="47">
        <v>17840</v>
      </c>
    </row>
    <row r="253" spans="3:7">
      <c r="C253" s="49">
        <f t="shared" si="5"/>
        <v>1</v>
      </c>
      <c r="D253" s="48">
        <v>42380</v>
      </c>
      <c r="E253" s="47">
        <v>11</v>
      </c>
      <c r="F253" s="47">
        <v>20682</v>
      </c>
      <c r="G253" s="47">
        <v>17709</v>
      </c>
    </row>
    <row r="254" spans="3:7">
      <c r="C254" s="49">
        <f t="shared" si="5"/>
        <v>1</v>
      </c>
      <c r="D254" s="48">
        <v>42380</v>
      </c>
      <c r="E254" s="47">
        <v>12</v>
      </c>
      <c r="F254" s="47">
        <v>20885</v>
      </c>
      <c r="G254" s="47">
        <v>17857</v>
      </c>
    </row>
    <row r="255" spans="3:7">
      <c r="C255" s="49">
        <f t="shared" si="5"/>
        <v>1</v>
      </c>
      <c r="D255" s="48">
        <v>42380</v>
      </c>
      <c r="E255" s="47">
        <v>13</v>
      </c>
      <c r="F255" s="47">
        <v>20582</v>
      </c>
      <c r="G255" s="47">
        <v>17626</v>
      </c>
    </row>
    <row r="256" spans="3:7">
      <c r="C256" s="49">
        <f t="shared" si="5"/>
        <v>1</v>
      </c>
      <c r="D256" s="48">
        <v>42380</v>
      </c>
      <c r="E256" s="47">
        <v>14</v>
      </c>
      <c r="F256" s="47">
        <v>21088</v>
      </c>
      <c r="G256" s="47">
        <v>17781</v>
      </c>
    </row>
    <row r="257" spans="3:7">
      <c r="C257" s="49">
        <f t="shared" si="5"/>
        <v>1</v>
      </c>
      <c r="D257" s="48">
        <v>42380</v>
      </c>
      <c r="E257" s="47">
        <v>15</v>
      </c>
      <c r="F257" s="47">
        <v>21066</v>
      </c>
      <c r="G257" s="47">
        <v>17767</v>
      </c>
    </row>
    <row r="258" spans="3:7">
      <c r="C258" s="49">
        <f t="shared" si="5"/>
        <v>1</v>
      </c>
      <c r="D258" s="48">
        <v>42380</v>
      </c>
      <c r="E258" s="47">
        <v>16</v>
      </c>
      <c r="F258" s="47">
        <v>21288</v>
      </c>
      <c r="G258" s="47">
        <v>18175</v>
      </c>
    </row>
    <row r="259" spans="3:7">
      <c r="C259" s="49">
        <f t="shared" si="5"/>
        <v>1</v>
      </c>
      <c r="D259" s="48">
        <v>42380</v>
      </c>
      <c r="E259" s="47">
        <v>17</v>
      </c>
      <c r="F259" s="47">
        <v>21844</v>
      </c>
      <c r="G259" s="47">
        <v>19224</v>
      </c>
    </row>
    <row r="260" spans="3:7">
      <c r="C260" s="49">
        <f t="shared" ref="C260:C323" si="6">MONTH(D260)</f>
        <v>1</v>
      </c>
      <c r="D260" s="48">
        <v>42380</v>
      </c>
      <c r="E260" s="47">
        <v>18</v>
      </c>
      <c r="F260" s="47">
        <v>22696</v>
      </c>
      <c r="G260" s="47">
        <v>20347</v>
      </c>
    </row>
    <row r="261" spans="3:7">
      <c r="C261" s="49">
        <f t="shared" si="6"/>
        <v>1</v>
      </c>
      <c r="D261" s="48">
        <v>42380</v>
      </c>
      <c r="E261" s="47">
        <v>19</v>
      </c>
      <c r="F261" s="47">
        <v>22783</v>
      </c>
      <c r="G261" s="47">
        <v>20494</v>
      </c>
    </row>
    <row r="262" spans="3:7">
      <c r="C262" s="49">
        <f t="shared" si="6"/>
        <v>1</v>
      </c>
      <c r="D262" s="48">
        <v>42380</v>
      </c>
      <c r="E262" s="47">
        <v>20</v>
      </c>
      <c r="F262" s="47">
        <v>22812</v>
      </c>
      <c r="G262" s="47">
        <v>20314</v>
      </c>
    </row>
    <row r="263" spans="3:7">
      <c r="C263" s="49">
        <f t="shared" si="6"/>
        <v>1</v>
      </c>
      <c r="D263" s="48">
        <v>42380</v>
      </c>
      <c r="E263" s="47">
        <v>21</v>
      </c>
      <c r="F263" s="47">
        <v>22576</v>
      </c>
      <c r="G263" s="47">
        <v>19938</v>
      </c>
    </row>
    <row r="264" spans="3:7">
      <c r="C264" s="49">
        <f t="shared" si="6"/>
        <v>1</v>
      </c>
      <c r="D264" s="48">
        <v>42380</v>
      </c>
      <c r="E264" s="47">
        <v>22</v>
      </c>
      <c r="F264" s="47">
        <v>21789</v>
      </c>
      <c r="G264" s="47">
        <v>19109</v>
      </c>
    </row>
    <row r="265" spans="3:7">
      <c r="C265" s="49">
        <f t="shared" si="6"/>
        <v>1</v>
      </c>
      <c r="D265" s="48">
        <v>42380</v>
      </c>
      <c r="E265" s="47">
        <v>23</v>
      </c>
      <c r="F265" s="47">
        <v>20831</v>
      </c>
      <c r="G265" s="47">
        <v>17982</v>
      </c>
    </row>
    <row r="266" spans="3:7">
      <c r="C266" s="49">
        <f t="shared" si="6"/>
        <v>1</v>
      </c>
      <c r="D266" s="48">
        <v>42380</v>
      </c>
      <c r="E266" s="47">
        <v>24</v>
      </c>
      <c r="F266" s="47">
        <v>19282</v>
      </c>
      <c r="G266" s="47">
        <v>16643</v>
      </c>
    </row>
    <row r="267" spans="3:7">
      <c r="C267" s="49">
        <f t="shared" si="6"/>
        <v>1</v>
      </c>
      <c r="D267" s="48">
        <v>42381</v>
      </c>
      <c r="E267" s="47">
        <v>1</v>
      </c>
      <c r="F267" s="47">
        <v>18965</v>
      </c>
      <c r="G267" s="47">
        <v>15705</v>
      </c>
    </row>
    <row r="268" spans="3:7">
      <c r="C268" s="49">
        <f t="shared" si="6"/>
        <v>1</v>
      </c>
      <c r="D268" s="48">
        <v>42381</v>
      </c>
      <c r="E268" s="47">
        <v>2</v>
      </c>
      <c r="F268" s="47">
        <v>18718</v>
      </c>
      <c r="G268" s="47">
        <v>15365</v>
      </c>
    </row>
    <row r="269" spans="3:7">
      <c r="C269" s="49">
        <f t="shared" si="6"/>
        <v>1</v>
      </c>
      <c r="D269" s="48">
        <v>42381</v>
      </c>
      <c r="E269" s="47">
        <v>3</v>
      </c>
      <c r="F269" s="47">
        <v>18606</v>
      </c>
      <c r="G269" s="47">
        <v>15204</v>
      </c>
    </row>
    <row r="270" spans="3:7">
      <c r="C270" s="49">
        <f t="shared" si="6"/>
        <v>1</v>
      </c>
      <c r="D270" s="48">
        <v>42381</v>
      </c>
      <c r="E270" s="47">
        <v>4</v>
      </c>
      <c r="F270" s="47">
        <v>18800</v>
      </c>
      <c r="G270" s="47">
        <v>15039</v>
      </c>
    </row>
    <row r="271" spans="3:7">
      <c r="C271" s="49">
        <f t="shared" si="6"/>
        <v>1</v>
      </c>
      <c r="D271" s="48">
        <v>42381</v>
      </c>
      <c r="E271" s="47">
        <v>5</v>
      </c>
      <c r="F271" s="47">
        <v>18800</v>
      </c>
      <c r="G271" s="47">
        <v>15003</v>
      </c>
    </row>
    <row r="272" spans="3:7">
      <c r="C272" s="49">
        <f t="shared" si="6"/>
        <v>1</v>
      </c>
      <c r="D272" s="48">
        <v>42381</v>
      </c>
      <c r="E272" s="47">
        <v>6</v>
      </c>
      <c r="F272" s="47">
        <v>18957</v>
      </c>
      <c r="G272" s="47">
        <v>15616</v>
      </c>
    </row>
    <row r="273" spans="3:7">
      <c r="C273" s="49">
        <f t="shared" si="6"/>
        <v>1</v>
      </c>
      <c r="D273" s="48">
        <v>42381</v>
      </c>
      <c r="E273" s="47">
        <v>7</v>
      </c>
      <c r="F273" s="47">
        <v>19941</v>
      </c>
      <c r="G273" s="47">
        <v>16899</v>
      </c>
    </row>
    <row r="274" spans="3:7">
      <c r="C274" s="49">
        <f t="shared" si="6"/>
        <v>1</v>
      </c>
      <c r="D274" s="48">
        <v>42381</v>
      </c>
      <c r="E274" s="47">
        <v>8</v>
      </c>
      <c r="F274" s="47">
        <v>21557</v>
      </c>
      <c r="G274" s="47">
        <v>18563</v>
      </c>
    </row>
    <row r="275" spans="3:7">
      <c r="C275" s="49">
        <f t="shared" si="6"/>
        <v>1</v>
      </c>
      <c r="D275" s="48">
        <v>42381</v>
      </c>
      <c r="E275" s="47">
        <v>9</v>
      </c>
      <c r="F275" s="47">
        <v>21747</v>
      </c>
      <c r="G275" s="47">
        <v>18699</v>
      </c>
    </row>
    <row r="276" spans="3:7">
      <c r="C276" s="49">
        <f t="shared" si="6"/>
        <v>1</v>
      </c>
      <c r="D276" s="48">
        <v>42381</v>
      </c>
      <c r="E276" s="47">
        <v>10</v>
      </c>
      <c r="F276" s="47">
        <v>21925</v>
      </c>
      <c r="G276" s="47">
        <v>18575</v>
      </c>
    </row>
    <row r="277" spans="3:7">
      <c r="C277" s="49">
        <f t="shared" si="6"/>
        <v>1</v>
      </c>
      <c r="D277" s="48">
        <v>42381</v>
      </c>
      <c r="E277" s="47">
        <v>11</v>
      </c>
      <c r="F277" s="47">
        <v>21803</v>
      </c>
      <c r="G277" s="47">
        <v>18480</v>
      </c>
    </row>
    <row r="278" spans="3:7">
      <c r="C278" s="49">
        <f t="shared" si="6"/>
        <v>1</v>
      </c>
      <c r="D278" s="48">
        <v>42381</v>
      </c>
      <c r="E278" s="47">
        <v>12</v>
      </c>
      <c r="F278" s="47">
        <v>21864</v>
      </c>
      <c r="G278" s="47">
        <v>18512</v>
      </c>
    </row>
    <row r="279" spans="3:7">
      <c r="C279" s="49">
        <f t="shared" si="6"/>
        <v>1</v>
      </c>
      <c r="D279" s="48">
        <v>42381</v>
      </c>
      <c r="E279" s="47">
        <v>13</v>
      </c>
      <c r="F279" s="47">
        <v>21554</v>
      </c>
      <c r="G279" s="47">
        <v>18312</v>
      </c>
    </row>
    <row r="280" spans="3:7">
      <c r="C280" s="49">
        <f t="shared" si="6"/>
        <v>1</v>
      </c>
      <c r="D280" s="48">
        <v>42381</v>
      </c>
      <c r="E280" s="47">
        <v>14</v>
      </c>
      <c r="F280" s="47">
        <v>21614</v>
      </c>
      <c r="G280" s="47">
        <v>18262</v>
      </c>
    </row>
    <row r="281" spans="3:7">
      <c r="C281" s="49">
        <f t="shared" si="6"/>
        <v>1</v>
      </c>
      <c r="D281" s="48">
        <v>42381</v>
      </c>
      <c r="E281" s="47">
        <v>15</v>
      </c>
      <c r="F281" s="47">
        <v>21653</v>
      </c>
      <c r="G281" s="47">
        <v>18271</v>
      </c>
    </row>
    <row r="282" spans="3:7">
      <c r="C282" s="49">
        <f t="shared" si="6"/>
        <v>1</v>
      </c>
      <c r="D282" s="48">
        <v>42381</v>
      </c>
      <c r="E282" s="47">
        <v>16</v>
      </c>
      <c r="F282" s="47">
        <v>21766</v>
      </c>
      <c r="G282" s="47">
        <v>18369</v>
      </c>
    </row>
    <row r="283" spans="3:7">
      <c r="C283" s="49">
        <f t="shared" si="6"/>
        <v>1</v>
      </c>
      <c r="D283" s="48">
        <v>42381</v>
      </c>
      <c r="E283" s="47">
        <v>17</v>
      </c>
      <c r="F283" s="47">
        <v>22499</v>
      </c>
      <c r="G283" s="47">
        <v>19022</v>
      </c>
    </row>
    <row r="284" spans="3:7">
      <c r="C284" s="49">
        <f t="shared" si="6"/>
        <v>1</v>
      </c>
      <c r="D284" s="48">
        <v>42381</v>
      </c>
      <c r="E284" s="47">
        <v>18</v>
      </c>
      <c r="F284" s="47">
        <v>23615</v>
      </c>
      <c r="G284" s="47">
        <v>20144</v>
      </c>
    </row>
    <row r="285" spans="3:7">
      <c r="C285" s="49">
        <f t="shared" si="6"/>
        <v>1</v>
      </c>
      <c r="D285" s="48">
        <v>42381</v>
      </c>
      <c r="E285" s="47">
        <v>19</v>
      </c>
      <c r="F285" s="47">
        <v>23542</v>
      </c>
      <c r="G285" s="47">
        <v>20186</v>
      </c>
    </row>
    <row r="286" spans="3:7">
      <c r="C286" s="49">
        <f t="shared" si="6"/>
        <v>1</v>
      </c>
      <c r="D286" s="48">
        <v>42381</v>
      </c>
      <c r="E286" s="47">
        <v>20</v>
      </c>
      <c r="F286" s="47">
        <v>23398</v>
      </c>
      <c r="G286" s="47">
        <v>19925</v>
      </c>
    </row>
    <row r="287" spans="3:7">
      <c r="C287" s="49">
        <f t="shared" si="6"/>
        <v>1</v>
      </c>
      <c r="D287" s="48">
        <v>42381</v>
      </c>
      <c r="E287" s="47">
        <v>21</v>
      </c>
      <c r="F287" s="47">
        <v>22978</v>
      </c>
      <c r="G287" s="47">
        <v>19507</v>
      </c>
    </row>
    <row r="288" spans="3:7">
      <c r="C288" s="49">
        <f t="shared" si="6"/>
        <v>1</v>
      </c>
      <c r="D288" s="48">
        <v>42381</v>
      </c>
      <c r="E288" s="47">
        <v>22</v>
      </c>
      <c r="F288" s="47">
        <v>21787</v>
      </c>
      <c r="G288" s="47">
        <v>18705</v>
      </c>
    </row>
    <row r="289" spans="3:7">
      <c r="C289" s="49">
        <f t="shared" si="6"/>
        <v>1</v>
      </c>
      <c r="D289" s="48">
        <v>42381</v>
      </c>
      <c r="E289" s="47">
        <v>23</v>
      </c>
      <c r="F289" s="47">
        <v>20573</v>
      </c>
      <c r="G289" s="47">
        <v>17577</v>
      </c>
    </row>
    <row r="290" spans="3:7">
      <c r="C290" s="49">
        <f t="shared" si="6"/>
        <v>1</v>
      </c>
      <c r="D290" s="48">
        <v>42381</v>
      </c>
      <c r="E290" s="47">
        <v>24</v>
      </c>
      <c r="F290" s="47">
        <v>19496</v>
      </c>
      <c r="G290" s="47">
        <v>16441</v>
      </c>
    </row>
    <row r="291" spans="3:7">
      <c r="C291" s="49">
        <f t="shared" si="6"/>
        <v>1</v>
      </c>
      <c r="D291" s="48">
        <v>42382</v>
      </c>
      <c r="E291" s="47">
        <v>1</v>
      </c>
      <c r="F291" s="47">
        <v>18505</v>
      </c>
      <c r="G291" s="47">
        <v>15475</v>
      </c>
    </row>
    <row r="292" spans="3:7">
      <c r="C292" s="49">
        <f t="shared" si="6"/>
        <v>1</v>
      </c>
      <c r="D292" s="48">
        <v>42382</v>
      </c>
      <c r="E292" s="47">
        <v>2</v>
      </c>
      <c r="F292" s="47">
        <v>18666</v>
      </c>
      <c r="G292" s="47">
        <v>15036</v>
      </c>
    </row>
    <row r="293" spans="3:7">
      <c r="C293" s="49">
        <f t="shared" si="6"/>
        <v>1</v>
      </c>
      <c r="D293" s="48">
        <v>42382</v>
      </c>
      <c r="E293" s="47">
        <v>3</v>
      </c>
      <c r="F293" s="47">
        <v>18721</v>
      </c>
      <c r="G293" s="47">
        <v>14900</v>
      </c>
    </row>
    <row r="294" spans="3:7">
      <c r="C294" s="49">
        <f t="shared" si="6"/>
        <v>1</v>
      </c>
      <c r="D294" s="48">
        <v>42382</v>
      </c>
      <c r="E294" s="47">
        <v>4</v>
      </c>
      <c r="F294" s="47">
        <v>18761</v>
      </c>
      <c r="G294" s="47">
        <v>14953</v>
      </c>
    </row>
    <row r="295" spans="3:7">
      <c r="C295" s="49">
        <f t="shared" si="6"/>
        <v>1</v>
      </c>
      <c r="D295" s="48">
        <v>42382</v>
      </c>
      <c r="E295" s="47">
        <v>5</v>
      </c>
      <c r="F295" s="47">
        <v>18925</v>
      </c>
      <c r="G295" s="47">
        <v>15103</v>
      </c>
    </row>
    <row r="296" spans="3:7">
      <c r="C296" s="49">
        <f t="shared" si="6"/>
        <v>1</v>
      </c>
      <c r="D296" s="48">
        <v>42382</v>
      </c>
      <c r="E296" s="47">
        <v>6</v>
      </c>
      <c r="F296" s="47">
        <v>18923</v>
      </c>
      <c r="G296" s="47">
        <v>15821</v>
      </c>
    </row>
    <row r="297" spans="3:7">
      <c r="C297" s="49">
        <f t="shared" si="6"/>
        <v>1</v>
      </c>
      <c r="D297" s="48">
        <v>42382</v>
      </c>
      <c r="E297" s="47">
        <v>7</v>
      </c>
      <c r="F297" s="47">
        <v>20146</v>
      </c>
      <c r="G297" s="47">
        <v>17257</v>
      </c>
    </row>
    <row r="298" spans="3:7">
      <c r="C298" s="49">
        <f t="shared" si="6"/>
        <v>1</v>
      </c>
      <c r="D298" s="48">
        <v>42382</v>
      </c>
      <c r="E298" s="47">
        <v>8</v>
      </c>
      <c r="F298" s="47">
        <v>21165</v>
      </c>
      <c r="G298" s="47">
        <v>18625</v>
      </c>
    </row>
    <row r="299" spans="3:7">
      <c r="C299" s="49">
        <f t="shared" si="6"/>
        <v>1</v>
      </c>
      <c r="D299" s="48">
        <v>42382</v>
      </c>
      <c r="E299" s="47">
        <v>9</v>
      </c>
      <c r="F299" s="47">
        <v>21576</v>
      </c>
      <c r="G299" s="47">
        <v>18819</v>
      </c>
    </row>
    <row r="300" spans="3:7">
      <c r="C300" s="49">
        <f t="shared" si="6"/>
        <v>1</v>
      </c>
      <c r="D300" s="48">
        <v>42382</v>
      </c>
      <c r="E300" s="47">
        <v>10</v>
      </c>
      <c r="F300" s="47">
        <v>21260</v>
      </c>
      <c r="G300" s="47">
        <v>18600</v>
      </c>
    </row>
    <row r="301" spans="3:7">
      <c r="C301" s="49">
        <f t="shared" si="6"/>
        <v>1</v>
      </c>
      <c r="D301" s="48">
        <v>42382</v>
      </c>
      <c r="E301" s="47">
        <v>11</v>
      </c>
      <c r="F301" s="47">
        <v>21163</v>
      </c>
      <c r="G301" s="47">
        <v>18332</v>
      </c>
    </row>
    <row r="302" spans="3:7">
      <c r="C302" s="49">
        <f t="shared" si="6"/>
        <v>1</v>
      </c>
      <c r="D302" s="48">
        <v>42382</v>
      </c>
      <c r="E302" s="47">
        <v>12</v>
      </c>
      <c r="F302" s="47">
        <v>21395</v>
      </c>
      <c r="G302" s="47">
        <v>18230</v>
      </c>
    </row>
    <row r="303" spans="3:7">
      <c r="C303" s="49">
        <f t="shared" si="6"/>
        <v>1</v>
      </c>
      <c r="D303" s="48">
        <v>42382</v>
      </c>
      <c r="E303" s="47">
        <v>13</v>
      </c>
      <c r="F303" s="47">
        <v>21199</v>
      </c>
      <c r="G303" s="47">
        <v>17889</v>
      </c>
    </row>
    <row r="304" spans="3:7">
      <c r="C304" s="49">
        <f t="shared" si="6"/>
        <v>1</v>
      </c>
      <c r="D304" s="48">
        <v>42382</v>
      </c>
      <c r="E304" s="47">
        <v>14</v>
      </c>
      <c r="F304" s="47">
        <v>21061</v>
      </c>
      <c r="G304" s="47">
        <v>17891</v>
      </c>
    </row>
    <row r="305" spans="3:7">
      <c r="C305" s="49">
        <f t="shared" si="6"/>
        <v>1</v>
      </c>
      <c r="D305" s="48">
        <v>42382</v>
      </c>
      <c r="E305" s="47">
        <v>15</v>
      </c>
      <c r="F305" s="47">
        <v>21162</v>
      </c>
      <c r="G305" s="47">
        <v>17884</v>
      </c>
    </row>
    <row r="306" spans="3:7">
      <c r="C306" s="49">
        <f t="shared" si="6"/>
        <v>1</v>
      </c>
      <c r="D306" s="48">
        <v>42382</v>
      </c>
      <c r="E306" s="47">
        <v>16</v>
      </c>
      <c r="F306" s="47">
        <v>21469</v>
      </c>
      <c r="G306" s="47">
        <v>18327</v>
      </c>
    </row>
    <row r="307" spans="3:7">
      <c r="C307" s="49">
        <f t="shared" si="6"/>
        <v>1</v>
      </c>
      <c r="D307" s="48">
        <v>42382</v>
      </c>
      <c r="E307" s="47">
        <v>17</v>
      </c>
      <c r="F307" s="47">
        <v>22295</v>
      </c>
      <c r="G307" s="47">
        <v>19257</v>
      </c>
    </row>
    <row r="308" spans="3:7">
      <c r="C308" s="49">
        <f t="shared" si="6"/>
        <v>1</v>
      </c>
      <c r="D308" s="48">
        <v>42382</v>
      </c>
      <c r="E308" s="47">
        <v>18</v>
      </c>
      <c r="F308" s="47">
        <v>23602</v>
      </c>
      <c r="G308" s="47">
        <v>20354</v>
      </c>
    </row>
    <row r="309" spans="3:7">
      <c r="C309" s="49">
        <f t="shared" si="6"/>
        <v>1</v>
      </c>
      <c r="D309" s="48">
        <v>42382</v>
      </c>
      <c r="E309" s="47">
        <v>19</v>
      </c>
      <c r="F309" s="47">
        <v>23705</v>
      </c>
      <c r="G309" s="47">
        <v>20354</v>
      </c>
    </row>
    <row r="310" spans="3:7">
      <c r="C310" s="49">
        <f t="shared" si="6"/>
        <v>1</v>
      </c>
      <c r="D310" s="48">
        <v>42382</v>
      </c>
      <c r="E310" s="47">
        <v>20</v>
      </c>
      <c r="F310" s="47">
        <v>23427</v>
      </c>
      <c r="G310" s="47">
        <v>20101</v>
      </c>
    </row>
    <row r="311" spans="3:7">
      <c r="C311" s="49">
        <f t="shared" si="6"/>
        <v>1</v>
      </c>
      <c r="D311" s="48">
        <v>42382</v>
      </c>
      <c r="E311" s="47">
        <v>21</v>
      </c>
      <c r="F311" s="47">
        <v>22781</v>
      </c>
      <c r="G311" s="47">
        <v>19682</v>
      </c>
    </row>
    <row r="312" spans="3:7">
      <c r="C312" s="49">
        <f t="shared" si="6"/>
        <v>1</v>
      </c>
      <c r="D312" s="48">
        <v>42382</v>
      </c>
      <c r="E312" s="47">
        <v>22</v>
      </c>
      <c r="F312" s="47">
        <v>22003</v>
      </c>
      <c r="G312" s="47">
        <v>18983</v>
      </c>
    </row>
    <row r="313" spans="3:7">
      <c r="C313" s="49">
        <f t="shared" si="6"/>
        <v>1</v>
      </c>
      <c r="D313" s="48">
        <v>42382</v>
      </c>
      <c r="E313" s="47">
        <v>23</v>
      </c>
      <c r="F313" s="47">
        <v>20912</v>
      </c>
      <c r="G313" s="47">
        <v>17845</v>
      </c>
    </row>
    <row r="314" spans="3:7">
      <c r="C314" s="49">
        <f t="shared" si="6"/>
        <v>1</v>
      </c>
      <c r="D314" s="48">
        <v>42382</v>
      </c>
      <c r="E314" s="47">
        <v>24</v>
      </c>
      <c r="F314" s="47">
        <v>19750</v>
      </c>
      <c r="G314" s="47">
        <v>16624</v>
      </c>
    </row>
    <row r="315" spans="3:7">
      <c r="C315" s="49">
        <f t="shared" si="6"/>
        <v>1</v>
      </c>
      <c r="D315" s="48">
        <v>42383</v>
      </c>
      <c r="E315" s="47">
        <v>1</v>
      </c>
      <c r="F315" s="47">
        <v>18753</v>
      </c>
      <c r="G315" s="47">
        <v>15831</v>
      </c>
    </row>
    <row r="316" spans="3:7">
      <c r="C316" s="49">
        <f t="shared" si="6"/>
        <v>1</v>
      </c>
      <c r="D316" s="48">
        <v>42383</v>
      </c>
      <c r="E316" s="47">
        <v>2</v>
      </c>
      <c r="F316" s="47">
        <v>18431</v>
      </c>
      <c r="G316" s="47">
        <v>15520</v>
      </c>
    </row>
    <row r="317" spans="3:7">
      <c r="C317" s="49">
        <f t="shared" si="6"/>
        <v>1</v>
      </c>
      <c r="D317" s="48">
        <v>42383</v>
      </c>
      <c r="E317" s="47">
        <v>3</v>
      </c>
      <c r="F317" s="47">
        <v>18363</v>
      </c>
      <c r="G317" s="47">
        <v>15365</v>
      </c>
    </row>
    <row r="318" spans="3:7">
      <c r="C318" s="49">
        <f t="shared" si="6"/>
        <v>1</v>
      </c>
      <c r="D318" s="48">
        <v>42383</v>
      </c>
      <c r="E318" s="47">
        <v>4</v>
      </c>
      <c r="F318" s="47">
        <v>18472</v>
      </c>
      <c r="G318" s="47">
        <v>15369</v>
      </c>
    </row>
    <row r="319" spans="3:7">
      <c r="C319" s="49">
        <f t="shared" si="6"/>
        <v>1</v>
      </c>
      <c r="D319" s="48">
        <v>42383</v>
      </c>
      <c r="E319" s="47">
        <v>5</v>
      </c>
      <c r="F319" s="47">
        <v>18620</v>
      </c>
      <c r="G319" s="47">
        <v>15469</v>
      </c>
    </row>
    <row r="320" spans="3:7">
      <c r="C320" s="49">
        <f t="shared" si="6"/>
        <v>1</v>
      </c>
      <c r="D320" s="48">
        <v>42383</v>
      </c>
      <c r="E320" s="47">
        <v>6</v>
      </c>
      <c r="F320" s="47">
        <v>19066</v>
      </c>
      <c r="G320" s="47">
        <v>15963</v>
      </c>
    </row>
    <row r="321" spans="3:7">
      <c r="C321" s="49">
        <f t="shared" si="6"/>
        <v>1</v>
      </c>
      <c r="D321" s="48">
        <v>42383</v>
      </c>
      <c r="E321" s="47">
        <v>7</v>
      </c>
      <c r="F321" s="47">
        <v>20362</v>
      </c>
      <c r="G321" s="47">
        <v>17294</v>
      </c>
    </row>
    <row r="322" spans="3:7">
      <c r="C322" s="49">
        <f t="shared" si="6"/>
        <v>1</v>
      </c>
      <c r="D322" s="48">
        <v>42383</v>
      </c>
      <c r="E322" s="47">
        <v>8</v>
      </c>
      <c r="F322" s="47">
        <v>21494</v>
      </c>
      <c r="G322" s="47">
        <v>18813</v>
      </c>
    </row>
    <row r="323" spans="3:7">
      <c r="C323" s="49">
        <f t="shared" si="6"/>
        <v>1</v>
      </c>
      <c r="D323" s="48">
        <v>42383</v>
      </c>
      <c r="E323" s="47">
        <v>9</v>
      </c>
      <c r="F323" s="47">
        <v>21948</v>
      </c>
      <c r="G323" s="47">
        <v>18980</v>
      </c>
    </row>
    <row r="324" spans="3:7">
      <c r="C324" s="49">
        <f t="shared" ref="C324:C387" si="7">MONTH(D324)</f>
        <v>1</v>
      </c>
      <c r="D324" s="48">
        <v>42383</v>
      </c>
      <c r="E324" s="47">
        <v>10</v>
      </c>
      <c r="F324" s="47">
        <v>21651</v>
      </c>
      <c r="G324" s="47">
        <v>18947</v>
      </c>
    </row>
    <row r="325" spans="3:7">
      <c r="C325" s="49">
        <f t="shared" si="7"/>
        <v>1</v>
      </c>
      <c r="D325" s="48">
        <v>42383</v>
      </c>
      <c r="E325" s="47">
        <v>11</v>
      </c>
      <c r="F325" s="47">
        <v>21536</v>
      </c>
      <c r="G325" s="47">
        <v>18762</v>
      </c>
    </row>
    <row r="326" spans="3:7">
      <c r="C326" s="49">
        <f t="shared" si="7"/>
        <v>1</v>
      </c>
      <c r="D326" s="48">
        <v>42383</v>
      </c>
      <c r="E326" s="47">
        <v>12</v>
      </c>
      <c r="F326" s="47">
        <v>21531</v>
      </c>
      <c r="G326" s="47">
        <v>18579</v>
      </c>
    </row>
    <row r="327" spans="3:7">
      <c r="C327" s="49">
        <f t="shared" si="7"/>
        <v>1</v>
      </c>
      <c r="D327" s="48">
        <v>42383</v>
      </c>
      <c r="E327" s="47">
        <v>13</v>
      </c>
      <c r="F327" s="47">
        <v>20805</v>
      </c>
      <c r="G327" s="47">
        <v>18245</v>
      </c>
    </row>
    <row r="328" spans="3:7">
      <c r="C328" s="49">
        <f t="shared" si="7"/>
        <v>1</v>
      </c>
      <c r="D328" s="48">
        <v>42383</v>
      </c>
      <c r="E328" s="47">
        <v>14</v>
      </c>
      <c r="F328" s="47">
        <v>20904</v>
      </c>
      <c r="G328" s="47">
        <v>18123</v>
      </c>
    </row>
    <row r="329" spans="3:7">
      <c r="C329" s="49">
        <f t="shared" si="7"/>
        <v>1</v>
      </c>
      <c r="D329" s="48">
        <v>42383</v>
      </c>
      <c r="E329" s="47">
        <v>15</v>
      </c>
      <c r="F329" s="47">
        <v>20891</v>
      </c>
      <c r="G329" s="47">
        <v>18091</v>
      </c>
    </row>
    <row r="330" spans="3:7">
      <c r="C330" s="49">
        <f t="shared" si="7"/>
        <v>1</v>
      </c>
      <c r="D330" s="48">
        <v>42383</v>
      </c>
      <c r="E330" s="47">
        <v>16</v>
      </c>
      <c r="F330" s="47">
        <v>21160</v>
      </c>
      <c r="G330" s="47">
        <v>18359</v>
      </c>
    </row>
    <row r="331" spans="3:7">
      <c r="C331" s="49">
        <f t="shared" si="7"/>
        <v>1</v>
      </c>
      <c r="D331" s="48">
        <v>42383</v>
      </c>
      <c r="E331" s="47">
        <v>17</v>
      </c>
      <c r="F331" s="47">
        <v>21410</v>
      </c>
      <c r="G331" s="47">
        <v>19066</v>
      </c>
    </row>
    <row r="332" spans="3:7">
      <c r="C332" s="49">
        <f t="shared" si="7"/>
        <v>1</v>
      </c>
      <c r="D332" s="48">
        <v>42383</v>
      </c>
      <c r="E332" s="47">
        <v>18</v>
      </c>
      <c r="F332" s="47">
        <v>22463</v>
      </c>
      <c r="G332" s="47">
        <v>20091</v>
      </c>
    </row>
    <row r="333" spans="3:7">
      <c r="C333" s="49">
        <f t="shared" si="7"/>
        <v>1</v>
      </c>
      <c r="D333" s="48">
        <v>42383</v>
      </c>
      <c r="E333" s="47">
        <v>19</v>
      </c>
      <c r="F333" s="47">
        <v>22495</v>
      </c>
      <c r="G333" s="47">
        <v>19996</v>
      </c>
    </row>
    <row r="334" spans="3:7">
      <c r="C334" s="49">
        <f t="shared" si="7"/>
        <v>1</v>
      </c>
      <c r="D334" s="48">
        <v>42383</v>
      </c>
      <c r="E334" s="47">
        <v>20</v>
      </c>
      <c r="F334" s="47">
        <v>21968</v>
      </c>
      <c r="G334" s="47">
        <v>19800</v>
      </c>
    </row>
    <row r="335" spans="3:7">
      <c r="C335" s="49">
        <f t="shared" si="7"/>
        <v>1</v>
      </c>
      <c r="D335" s="48">
        <v>42383</v>
      </c>
      <c r="E335" s="47">
        <v>21</v>
      </c>
      <c r="F335" s="47">
        <v>21867</v>
      </c>
      <c r="G335" s="47">
        <v>19432</v>
      </c>
    </row>
    <row r="336" spans="3:7">
      <c r="C336" s="49">
        <f t="shared" si="7"/>
        <v>1</v>
      </c>
      <c r="D336" s="48">
        <v>42383</v>
      </c>
      <c r="E336" s="47">
        <v>22</v>
      </c>
      <c r="F336" s="47">
        <v>21187</v>
      </c>
      <c r="G336" s="47">
        <v>18737</v>
      </c>
    </row>
    <row r="337" spans="3:7">
      <c r="C337" s="49">
        <f t="shared" si="7"/>
        <v>1</v>
      </c>
      <c r="D337" s="48">
        <v>42383</v>
      </c>
      <c r="E337" s="47">
        <v>23</v>
      </c>
      <c r="F337" s="47">
        <v>20085</v>
      </c>
      <c r="G337" s="47">
        <v>17535</v>
      </c>
    </row>
    <row r="338" spans="3:7">
      <c r="C338" s="49">
        <f t="shared" si="7"/>
        <v>1</v>
      </c>
      <c r="D338" s="48">
        <v>42383</v>
      </c>
      <c r="E338" s="47">
        <v>24</v>
      </c>
      <c r="F338" s="47">
        <v>18378</v>
      </c>
      <c r="G338" s="47">
        <v>16055</v>
      </c>
    </row>
    <row r="339" spans="3:7">
      <c r="C339" s="49">
        <f t="shared" si="7"/>
        <v>1</v>
      </c>
      <c r="D339" s="48">
        <v>42384</v>
      </c>
      <c r="E339" s="47">
        <v>1</v>
      </c>
      <c r="F339" s="47">
        <v>17709</v>
      </c>
      <c r="G339" s="47">
        <v>15398</v>
      </c>
    </row>
    <row r="340" spans="3:7">
      <c r="C340" s="49">
        <f t="shared" si="7"/>
        <v>1</v>
      </c>
      <c r="D340" s="48">
        <v>42384</v>
      </c>
      <c r="E340" s="47">
        <v>2</v>
      </c>
      <c r="F340" s="47">
        <v>17681</v>
      </c>
      <c r="G340" s="47">
        <v>14906</v>
      </c>
    </row>
    <row r="341" spans="3:7">
      <c r="C341" s="49">
        <f t="shared" si="7"/>
        <v>1</v>
      </c>
      <c r="D341" s="48">
        <v>42384</v>
      </c>
      <c r="E341" s="47">
        <v>3</v>
      </c>
      <c r="F341" s="47">
        <v>17513</v>
      </c>
      <c r="G341" s="47">
        <v>14482</v>
      </c>
    </row>
    <row r="342" spans="3:7">
      <c r="C342" s="49">
        <f t="shared" si="7"/>
        <v>1</v>
      </c>
      <c r="D342" s="48">
        <v>42384</v>
      </c>
      <c r="E342" s="47">
        <v>4</v>
      </c>
      <c r="F342" s="47">
        <v>17599</v>
      </c>
      <c r="G342" s="47">
        <v>14451</v>
      </c>
    </row>
    <row r="343" spans="3:7">
      <c r="C343" s="49">
        <f t="shared" si="7"/>
        <v>1</v>
      </c>
      <c r="D343" s="48">
        <v>42384</v>
      </c>
      <c r="E343" s="47">
        <v>5</v>
      </c>
      <c r="F343" s="47">
        <v>17601</v>
      </c>
      <c r="G343" s="47">
        <v>14577</v>
      </c>
    </row>
    <row r="344" spans="3:7">
      <c r="C344" s="49">
        <f t="shared" si="7"/>
        <v>1</v>
      </c>
      <c r="D344" s="48">
        <v>42384</v>
      </c>
      <c r="E344" s="47">
        <v>6</v>
      </c>
      <c r="F344" s="47">
        <v>18408</v>
      </c>
      <c r="G344" s="47">
        <v>15200</v>
      </c>
    </row>
    <row r="345" spans="3:7">
      <c r="C345" s="49">
        <f t="shared" si="7"/>
        <v>1</v>
      </c>
      <c r="D345" s="48">
        <v>42384</v>
      </c>
      <c r="E345" s="47">
        <v>7</v>
      </c>
      <c r="F345" s="47">
        <v>19122</v>
      </c>
      <c r="G345" s="47">
        <v>16455</v>
      </c>
    </row>
    <row r="346" spans="3:7">
      <c r="C346" s="49">
        <f t="shared" si="7"/>
        <v>1</v>
      </c>
      <c r="D346" s="48">
        <v>42384</v>
      </c>
      <c r="E346" s="47">
        <v>8</v>
      </c>
      <c r="F346" s="47">
        <v>20729</v>
      </c>
      <c r="G346" s="47">
        <v>17923</v>
      </c>
    </row>
    <row r="347" spans="3:7">
      <c r="C347" s="49">
        <f t="shared" si="7"/>
        <v>1</v>
      </c>
      <c r="D347" s="48">
        <v>42384</v>
      </c>
      <c r="E347" s="47">
        <v>9</v>
      </c>
      <c r="F347" s="47">
        <v>20985</v>
      </c>
      <c r="G347" s="47">
        <v>18224</v>
      </c>
    </row>
    <row r="348" spans="3:7">
      <c r="C348" s="49">
        <f t="shared" si="7"/>
        <v>1</v>
      </c>
      <c r="D348" s="48">
        <v>42384</v>
      </c>
      <c r="E348" s="47">
        <v>10</v>
      </c>
      <c r="F348" s="47">
        <v>21188</v>
      </c>
      <c r="G348" s="47">
        <v>18144</v>
      </c>
    </row>
    <row r="349" spans="3:7">
      <c r="C349" s="49">
        <f t="shared" si="7"/>
        <v>1</v>
      </c>
      <c r="D349" s="48">
        <v>42384</v>
      </c>
      <c r="E349" s="47">
        <v>11</v>
      </c>
      <c r="F349" s="47">
        <v>20971</v>
      </c>
      <c r="G349" s="47">
        <v>18119</v>
      </c>
    </row>
    <row r="350" spans="3:7">
      <c r="C350" s="49">
        <f t="shared" si="7"/>
        <v>1</v>
      </c>
      <c r="D350" s="48">
        <v>42384</v>
      </c>
      <c r="E350" s="47">
        <v>12</v>
      </c>
      <c r="F350" s="47">
        <v>20993</v>
      </c>
      <c r="G350" s="47">
        <v>18166</v>
      </c>
    </row>
    <row r="351" spans="3:7">
      <c r="C351" s="49">
        <f t="shared" si="7"/>
        <v>1</v>
      </c>
      <c r="D351" s="48">
        <v>42384</v>
      </c>
      <c r="E351" s="47">
        <v>13</v>
      </c>
      <c r="F351" s="47">
        <v>20867</v>
      </c>
      <c r="G351" s="47">
        <v>17957</v>
      </c>
    </row>
    <row r="352" spans="3:7">
      <c r="C352" s="49">
        <f t="shared" si="7"/>
        <v>1</v>
      </c>
      <c r="D352" s="48">
        <v>42384</v>
      </c>
      <c r="E352" s="47">
        <v>14</v>
      </c>
      <c r="F352" s="47">
        <v>21092</v>
      </c>
      <c r="G352" s="47">
        <v>17911</v>
      </c>
    </row>
    <row r="353" spans="3:7">
      <c r="C353" s="49">
        <f t="shared" si="7"/>
        <v>1</v>
      </c>
      <c r="D353" s="48">
        <v>42384</v>
      </c>
      <c r="E353" s="47">
        <v>15</v>
      </c>
      <c r="F353" s="47">
        <v>21164</v>
      </c>
      <c r="G353" s="47">
        <v>17900</v>
      </c>
    </row>
    <row r="354" spans="3:7">
      <c r="C354" s="49">
        <f t="shared" si="7"/>
        <v>1</v>
      </c>
      <c r="D354" s="48">
        <v>42384</v>
      </c>
      <c r="E354" s="47">
        <v>16</v>
      </c>
      <c r="F354" s="47">
        <v>21255</v>
      </c>
      <c r="G354" s="47">
        <v>17937</v>
      </c>
    </row>
    <row r="355" spans="3:7">
      <c r="C355" s="49">
        <f t="shared" si="7"/>
        <v>1</v>
      </c>
      <c r="D355" s="48">
        <v>42384</v>
      </c>
      <c r="E355" s="47">
        <v>17</v>
      </c>
      <c r="F355" s="47">
        <v>21285</v>
      </c>
      <c r="G355" s="47">
        <v>18375</v>
      </c>
    </row>
    <row r="356" spans="3:7">
      <c r="C356" s="49">
        <f t="shared" si="7"/>
        <v>1</v>
      </c>
      <c r="D356" s="48">
        <v>42384</v>
      </c>
      <c r="E356" s="47">
        <v>18</v>
      </c>
      <c r="F356" s="47">
        <v>22048</v>
      </c>
      <c r="G356" s="47">
        <v>19131</v>
      </c>
    </row>
    <row r="357" spans="3:7">
      <c r="C357" s="49">
        <f t="shared" si="7"/>
        <v>1</v>
      </c>
      <c r="D357" s="48">
        <v>42384</v>
      </c>
      <c r="E357" s="47">
        <v>19</v>
      </c>
      <c r="F357" s="47">
        <v>21736</v>
      </c>
      <c r="G357" s="47">
        <v>19037</v>
      </c>
    </row>
    <row r="358" spans="3:7">
      <c r="C358" s="49">
        <f t="shared" si="7"/>
        <v>1</v>
      </c>
      <c r="D358" s="48">
        <v>42384</v>
      </c>
      <c r="E358" s="47">
        <v>20</v>
      </c>
      <c r="F358" s="47">
        <v>21563</v>
      </c>
      <c r="G358" s="47">
        <v>18732</v>
      </c>
    </row>
    <row r="359" spans="3:7">
      <c r="C359" s="49">
        <f t="shared" si="7"/>
        <v>1</v>
      </c>
      <c r="D359" s="48">
        <v>42384</v>
      </c>
      <c r="E359" s="47">
        <v>21</v>
      </c>
      <c r="F359" s="47">
        <v>21034</v>
      </c>
      <c r="G359" s="47">
        <v>18308</v>
      </c>
    </row>
    <row r="360" spans="3:7">
      <c r="C360" s="49">
        <f t="shared" si="7"/>
        <v>1</v>
      </c>
      <c r="D360" s="48">
        <v>42384</v>
      </c>
      <c r="E360" s="47">
        <v>22</v>
      </c>
      <c r="F360" s="47">
        <v>20336</v>
      </c>
      <c r="G360" s="47">
        <v>17617</v>
      </c>
    </row>
    <row r="361" spans="3:7">
      <c r="C361" s="49">
        <f t="shared" si="7"/>
        <v>1</v>
      </c>
      <c r="D361" s="48">
        <v>42384</v>
      </c>
      <c r="E361" s="47">
        <v>23</v>
      </c>
      <c r="F361" s="47">
        <v>19258</v>
      </c>
      <c r="G361" s="47">
        <v>16495</v>
      </c>
    </row>
    <row r="362" spans="3:7">
      <c r="C362" s="49">
        <f t="shared" si="7"/>
        <v>1</v>
      </c>
      <c r="D362" s="48">
        <v>42384</v>
      </c>
      <c r="E362" s="47">
        <v>24</v>
      </c>
      <c r="F362" s="47">
        <v>17951</v>
      </c>
      <c r="G362" s="47">
        <v>15435</v>
      </c>
    </row>
    <row r="363" spans="3:7">
      <c r="C363" s="49">
        <f t="shared" si="7"/>
        <v>1</v>
      </c>
      <c r="D363" s="48">
        <v>42385</v>
      </c>
      <c r="E363" s="47">
        <v>1</v>
      </c>
      <c r="F363" s="47">
        <v>17670</v>
      </c>
      <c r="G363" s="47">
        <v>14684</v>
      </c>
    </row>
    <row r="364" spans="3:7">
      <c r="C364" s="49">
        <f t="shared" si="7"/>
        <v>1</v>
      </c>
      <c r="D364" s="48">
        <v>42385</v>
      </c>
      <c r="E364" s="47">
        <v>2</v>
      </c>
      <c r="F364" s="47">
        <v>17246</v>
      </c>
      <c r="G364" s="47">
        <v>14136</v>
      </c>
    </row>
    <row r="365" spans="3:7">
      <c r="C365" s="49">
        <f t="shared" si="7"/>
        <v>1</v>
      </c>
      <c r="D365" s="48">
        <v>42385</v>
      </c>
      <c r="E365" s="47">
        <v>3</v>
      </c>
      <c r="F365" s="47">
        <v>16914</v>
      </c>
      <c r="G365" s="47">
        <v>13673</v>
      </c>
    </row>
    <row r="366" spans="3:7">
      <c r="C366" s="49">
        <f t="shared" si="7"/>
        <v>1</v>
      </c>
      <c r="D366" s="48">
        <v>42385</v>
      </c>
      <c r="E366" s="47">
        <v>4</v>
      </c>
      <c r="F366" s="47">
        <v>16663</v>
      </c>
      <c r="G366" s="47">
        <v>13540</v>
      </c>
    </row>
    <row r="367" spans="3:7">
      <c r="C367" s="49">
        <f t="shared" si="7"/>
        <v>1</v>
      </c>
      <c r="D367" s="48">
        <v>42385</v>
      </c>
      <c r="E367" s="47">
        <v>5</v>
      </c>
      <c r="F367" s="47">
        <v>16889</v>
      </c>
      <c r="G367" s="47">
        <v>13430</v>
      </c>
    </row>
    <row r="368" spans="3:7">
      <c r="C368" s="49">
        <f t="shared" si="7"/>
        <v>1</v>
      </c>
      <c r="D368" s="48">
        <v>42385</v>
      </c>
      <c r="E368" s="47">
        <v>6</v>
      </c>
      <c r="F368" s="47">
        <v>17036</v>
      </c>
      <c r="G368" s="47">
        <v>13556</v>
      </c>
    </row>
    <row r="369" spans="3:7">
      <c r="C369" s="49">
        <f t="shared" si="7"/>
        <v>1</v>
      </c>
      <c r="D369" s="48">
        <v>42385</v>
      </c>
      <c r="E369" s="47">
        <v>7</v>
      </c>
      <c r="F369" s="47">
        <v>17436</v>
      </c>
      <c r="G369" s="47">
        <v>14091</v>
      </c>
    </row>
    <row r="370" spans="3:7">
      <c r="C370" s="49">
        <f t="shared" si="7"/>
        <v>1</v>
      </c>
      <c r="D370" s="48">
        <v>42385</v>
      </c>
      <c r="E370" s="47">
        <v>8</v>
      </c>
      <c r="F370" s="47">
        <v>18261</v>
      </c>
      <c r="G370" s="47">
        <v>14974</v>
      </c>
    </row>
    <row r="371" spans="3:7">
      <c r="C371" s="49">
        <f t="shared" si="7"/>
        <v>1</v>
      </c>
      <c r="D371" s="48">
        <v>42385</v>
      </c>
      <c r="E371" s="47">
        <v>9</v>
      </c>
      <c r="F371" s="47">
        <v>18754</v>
      </c>
      <c r="G371" s="47">
        <v>15759</v>
      </c>
    </row>
    <row r="372" spans="3:7">
      <c r="C372" s="49">
        <f t="shared" si="7"/>
        <v>1</v>
      </c>
      <c r="D372" s="48">
        <v>42385</v>
      </c>
      <c r="E372" s="47">
        <v>10</v>
      </c>
      <c r="F372" s="47">
        <v>19699</v>
      </c>
      <c r="G372" s="47">
        <v>16582</v>
      </c>
    </row>
    <row r="373" spans="3:7">
      <c r="C373" s="49">
        <f t="shared" si="7"/>
        <v>1</v>
      </c>
      <c r="D373" s="48">
        <v>42385</v>
      </c>
      <c r="E373" s="47">
        <v>11</v>
      </c>
      <c r="F373" s="47">
        <v>19715</v>
      </c>
      <c r="G373" s="47">
        <v>16953</v>
      </c>
    </row>
    <row r="374" spans="3:7">
      <c r="C374" s="49">
        <f t="shared" si="7"/>
        <v>1</v>
      </c>
      <c r="D374" s="48">
        <v>42385</v>
      </c>
      <c r="E374" s="47">
        <v>12</v>
      </c>
      <c r="F374" s="47">
        <v>19179</v>
      </c>
      <c r="G374" s="47">
        <v>17060</v>
      </c>
    </row>
    <row r="375" spans="3:7">
      <c r="C375" s="49">
        <f t="shared" si="7"/>
        <v>1</v>
      </c>
      <c r="D375" s="48">
        <v>42385</v>
      </c>
      <c r="E375" s="47">
        <v>13</v>
      </c>
      <c r="F375" s="47">
        <v>19227</v>
      </c>
      <c r="G375" s="47">
        <v>16811</v>
      </c>
    </row>
    <row r="376" spans="3:7">
      <c r="C376" s="49">
        <f t="shared" si="7"/>
        <v>1</v>
      </c>
      <c r="D376" s="48">
        <v>42385</v>
      </c>
      <c r="E376" s="47">
        <v>14</v>
      </c>
      <c r="F376" s="47">
        <v>19048</v>
      </c>
      <c r="G376" s="47">
        <v>16434</v>
      </c>
    </row>
    <row r="377" spans="3:7">
      <c r="C377" s="49">
        <f t="shared" si="7"/>
        <v>1</v>
      </c>
      <c r="D377" s="48">
        <v>42385</v>
      </c>
      <c r="E377" s="47">
        <v>15</v>
      </c>
      <c r="F377" s="47">
        <v>19078</v>
      </c>
      <c r="G377" s="47">
        <v>16345</v>
      </c>
    </row>
    <row r="378" spans="3:7">
      <c r="C378" s="49">
        <f t="shared" si="7"/>
        <v>1</v>
      </c>
      <c r="D378" s="48">
        <v>42385</v>
      </c>
      <c r="E378" s="47">
        <v>16</v>
      </c>
      <c r="F378" s="47">
        <v>19363</v>
      </c>
      <c r="G378" s="47">
        <v>16538</v>
      </c>
    </row>
    <row r="379" spans="3:7">
      <c r="C379" s="49">
        <f t="shared" si="7"/>
        <v>1</v>
      </c>
      <c r="D379" s="48">
        <v>42385</v>
      </c>
      <c r="E379" s="47">
        <v>17</v>
      </c>
      <c r="F379" s="47">
        <v>20070</v>
      </c>
      <c r="G379" s="47">
        <v>17518</v>
      </c>
    </row>
    <row r="380" spans="3:7">
      <c r="C380" s="49">
        <f t="shared" si="7"/>
        <v>1</v>
      </c>
      <c r="D380" s="48">
        <v>42385</v>
      </c>
      <c r="E380" s="47">
        <v>18</v>
      </c>
      <c r="F380" s="47">
        <v>20695</v>
      </c>
      <c r="G380" s="47">
        <v>18404</v>
      </c>
    </row>
    <row r="381" spans="3:7">
      <c r="C381" s="49">
        <f t="shared" si="7"/>
        <v>1</v>
      </c>
      <c r="D381" s="48">
        <v>42385</v>
      </c>
      <c r="E381" s="47">
        <v>19</v>
      </c>
      <c r="F381" s="47">
        <v>20789</v>
      </c>
      <c r="G381" s="47">
        <v>18368</v>
      </c>
    </row>
    <row r="382" spans="3:7">
      <c r="C382" s="49">
        <f t="shared" si="7"/>
        <v>1</v>
      </c>
      <c r="D382" s="48">
        <v>42385</v>
      </c>
      <c r="E382" s="47">
        <v>20</v>
      </c>
      <c r="F382" s="47">
        <v>20224</v>
      </c>
      <c r="G382" s="47">
        <v>17991</v>
      </c>
    </row>
    <row r="383" spans="3:7">
      <c r="C383" s="49">
        <f t="shared" si="7"/>
        <v>1</v>
      </c>
      <c r="D383" s="48">
        <v>42385</v>
      </c>
      <c r="E383" s="47">
        <v>21</v>
      </c>
      <c r="F383" s="47">
        <v>19826</v>
      </c>
      <c r="G383" s="47">
        <v>17534</v>
      </c>
    </row>
    <row r="384" spans="3:7">
      <c r="C384" s="49">
        <f t="shared" si="7"/>
        <v>1</v>
      </c>
      <c r="D384" s="48">
        <v>42385</v>
      </c>
      <c r="E384" s="47">
        <v>22</v>
      </c>
      <c r="F384" s="47">
        <v>19303</v>
      </c>
      <c r="G384" s="47">
        <v>16989</v>
      </c>
    </row>
    <row r="385" spans="3:7">
      <c r="C385" s="49">
        <f t="shared" si="7"/>
        <v>1</v>
      </c>
      <c r="D385" s="48">
        <v>42385</v>
      </c>
      <c r="E385" s="47">
        <v>23</v>
      </c>
      <c r="F385" s="47">
        <v>18373</v>
      </c>
      <c r="G385" s="47">
        <v>16190</v>
      </c>
    </row>
    <row r="386" spans="3:7">
      <c r="C386" s="49">
        <f t="shared" si="7"/>
        <v>1</v>
      </c>
      <c r="D386" s="48">
        <v>42385</v>
      </c>
      <c r="E386" s="47">
        <v>24</v>
      </c>
      <c r="F386" s="47">
        <v>17787</v>
      </c>
      <c r="G386" s="47">
        <v>15255</v>
      </c>
    </row>
    <row r="387" spans="3:7">
      <c r="C387" s="49">
        <f t="shared" si="7"/>
        <v>1</v>
      </c>
      <c r="D387" s="48">
        <v>42386</v>
      </c>
      <c r="E387" s="47">
        <v>1</v>
      </c>
      <c r="F387" s="47">
        <v>17251</v>
      </c>
      <c r="G387" s="47">
        <v>14513</v>
      </c>
    </row>
    <row r="388" spans="3:7">
      <c r="C388" s="49">
        <f t="shared" ref="C388:C451" si="8">MONTH(D388)</f>
        <v>1</v>
      </c>
      <c r="D388" s="48">
        <v>42386</v>
      </c>
      <c r="E388" s="47">
        <v>2</v>
      </c>
      <c r="F388" s="47">
        <v>16972</v>
      </c>
      <c r="G388" s="47">
        <v>14018</v>
      </c>
    </row>
    <row r="389" spans="3:7">
      <c r="C389" s="49">
        <f t="shared" si="8"/>
        <v>1</v>
      </c>
      <c r="D389" s="48">
        <v>42386</v>
      </c>
      <c r="E389" s="47">
        <v>3</v>
      </c>
      <c r="F389" s="47">
        <v>16858</v>
      </c>
      <c r="G389" s="47">
        <v>13798</v>
      </c>
    </row>
    <row r="390" spans="3:7">
      <c r="C390" s="49">
        <f t="shared" si="8"/>
        <v>1</v>
      </c>
      <c r="D390" s="48">
        <v>42386</v>
      </c>
      <c r="E390" s="47">
        <v>4</v>
      </c>
      <c r="F390" s="47">
        <v>16712</v>
      </c>
      <c r="G390" s="47">
        <v>13631</v>
      </c>
    </row>
    <row r="391" spans="3:7">
      <c r="C391" s="49">
        <f t="shared" si="8"/>
        <v>1</v>
      </c>
      <c r="D391" s="48">
        <v>42386</v>
      </c>
      <c r="E391" s="47">
        <v>5</v>
      </c>
      <c r="F391" s="47">
        <v>16763</v>
      </c>
      <c r="G391" s="47">
        <v>13654</v>
      </c>
    </row>
    <row r="392" spans="3:7">
      <c r="C392" s="49">
        <f t="shared" si="8"/>
        <v>1</v>
      </c>
      <c r="D392" s="48">
        <v>42386</v>
      </c>
      <c r="E392" s="47">
        <v>6</v>
      </c>
      <c r="F392" s="47">
        <v>16768</v>
      </c>
      <c r="G392" s="47">
        <v>13783</v>
      </c>
    </row>
    <row r="393" spans="3:7">
      <c r="C393" s="49">
        <f t="shared" si="8"/>
        <v>1</v>
      </c>
      <c r="D393" s="48">
        <v>42386</v>
      </c>
      <c r="E393" s="47">
        <v>7</v>
      </c>
      <c r="F393" s="47">
        <v>17356</v>
      </c>
      <c r="G393" s="47">
        <v>14291</v>
      </c>
    </row>
    <row r="394" spans="3:7">
      <c r="C394" s="49">
        <f t="shared" si="8"/>
        <v>1</v>
      </c>
      <c r="D394" s="48">
        <v>42386</v>
      </c>
      <c r="E394" s="47">
        <v>8</v>
      </c>
      <c r="F394" s="47">
        <v>17843</v>
      </c>
      <c r="G394" s="47">
        <v>14939</v>
      </c>
    </row>
    <row r="395" spans="3:7">
      <c r="C395" s="49">
        <f t="shared" si="8"/>
        <v>1</v>
      </c>
      <c r="D395" s="48">
        <v>42386</v>
      </c>
      <c r="E395" s="47">
        <v>9</v>
      </c>
      <c r="F395" s="47">
        <v>18207</v>
      </c>
      <c r="G395" s="47">
        <v>15580</v>
      </c>
    </row>
    <row r="396" spans="3:7">
      <c r="C396" s="49">
        <f t="shared" si="8"/>
        <v>1</v>
      </c>
      <c r="D396" s="48">
        <v>42386</v>
      </c>
      <c r="E396" s="47">
        <v>10</v>
      </c>
      <c r="F396" s="47">
        <v>18741</v>
      </c>
      <c r="G396" s="47">
        <v>16154</v>
      </c>
    </row>
    <row r="397" spans="3:7">
      <c r="C397" s="49">
        <f t="shared" si="8"/>
        <v>1</v>
      </c>
      <c r="D397" s="48">
        <v>42386</v>
      </c>
      <c r="E397" s="47">
        <v>11</v>
      </c>
      <c r="F397" s="47">
        <v>19141</v>
      </c>
      <c r="G397" s="47">
        <v>16538</v>
      </c>
    </row>
    <row r="398" spans="3:7">
      <c r="C398" s="49">
        <f t="shared" si="8"/>
        <v>1</v>
      </c>
      <c r="D398" s="48">
        <v>42386</v>
      </c>
      <c r="E398" s="47">
        <v>12</v>
      </c>
      <c r="F398" s="47">
        <v>19187</v>
      </c>
      <c r="G398" s="47">
        <v>16719</v>
      </c>
    </row>
    <row r="399" spans="3:7">
      <c r="C399" s="49">
        <f t="shared" si="8"/>
        <v>1</v>
      </c>
      <c r="D399" s="48">
        <v>42386</v>
      </c>
      <c r="E399" s="47">
        <v>13</v>
      </c>
      <c r="F399" s="47">
        <v>19616</v>
      </c>
      <c r="G399" s="47">
        <v>16851</v>
      </c>
    </row>
    <row r="400" spans="3:7">
      <c r="C400" s="49">
        <f t="shared" si="8"/>
        <v>1</v>
      </c>
      <c r="D400" s="48">
        <v>42386</v>
      </c>
      <c r="E400" s="47">
        <v>14</v>
      </c>
      <c r="F400" s="47">
        <v>19497</v>
      </c>
      <c r="G400" s="47">
        <v>16699</v>
      </c>
    </row>
    <row r="401" spans="3:7">
      <c r="C401" s="49">
        <f t="shared" si="8"/>
        <v>1</v>
      </c>
      <c r="D401" s="48">
        <v>42386</v>
      </c>
      <c r="E401" s="47">
        <v>15</v>
      </c>
      <c r="F401" s="47">
        <v>19744</v>
      </c>
      <c r="G401" s="47">
        <v>16727</v>
      </c>
    </row>
    <row r="402" spans="3:7">
      <c r="C402" s="49">
        <f t="shared" si="8"/>
        <v>1</v>
      </c>
      <c r="D402" s="48">
        <v>42386</v>
      </c>
      <c r="E402" s="47">
        <v>16</v>
      </c>
      <c r="F402" s="47">
        <v>20094</v>
      </c>
      <c r="G402" s="47">
        <v>16952</v>
      </c>
    </row>
    <row r="403" spans="3:7">
      <c r="C403" s="49">
        <f t="shared" si="8"/>
        <v>1</v>
      </c>
      <c r="D403" s="48">
        <v>42386</v>
      </c>
      <c r="E403" s="47">
        <v>17</v>
      </c>
      <c r="F403" s="47">
        <v>20741</v>
      </c>
      <c r="G403" s="47">
        <v>17870</v>
      </c>
    </row>
    <row r="404" spans="3:7">
      <c r="C404" s="49">
        <f t="shared" si="8"/>
        <v>1</v>
      </c>
      <c r="D404" s="48">
        <v>42386</v>
      </c>
      <c r="E404" s="47">
        <v>18</v>
      </c>
      <c r="F404" s="47">
        <v>21880</v>
      </c>
      <c r="G404" s="47">
        <v>18815</v>
      </c>
    </row>
    <row r="405" spans="3:7">
      <c r="C405" s="49">
        <f t="shared" si="8"/>
        <v>1</v>
      </c>
      <c r="D405" s="48">
        <v>42386</v>
      </c>
      <c r="E405" s="47">
        <v>19</v>
      </c>
      <c r="F405" s="47">
        <v>21907</v>
      </c>
      <c r="G405" s="47">
        <v>19066</v>
      </c>
    </row>
    <row r="406" spans="3:7">
      <c r="C406" s="49">
        <f t="shared" si="8"/>
        <v>1</v>
      </c>
      <c r="D406" s="48">
        <v>42386</v>
      </c>
      <c r="E406" s="47">
        <v>20</v>
      </c>
      <c r="F406" s="47">
        <v>21243</v>
      </c>
      <c r="G406" s="47">
        <v>18542</v>
      </c>
    </row>
    <row r="407" spans="3:7">
      <c r="C407" s="49">
        <f t="shared" si="8"/>
        <v>1</v>
      </c>
      <c r="D407" s="48">
        <v>42386</v>
      </c>
      <c r="E407" s="47">
        <v>21</v>
      </c>
      <c r="F407" s="47">
        <v>20682</v>
      </c>
      <c r="G407" s="47">
        <v>18212</v>
      </c>
    </row>
    <row r="408" spans="3:7">
      <c r="C408" s="49">
        <f t="shared" si="8"/>
        <v>1</v>
      </c>
      <c r="D408" s="48">
        <v>42386</v>
      </c>
      <c r="E408" s="47">
        <v>22</v>
      </c>
      <c r="F408" s="47">
        <v>20401</v>
      </c>
      <c r="G408" s="47">
        <v>17695</v>
      </c>
    </row>
    <row r="409" spans="3:7">
      <c r="C409" s="49">
        <f t="shared" si="8"/>
        <v>1</v>
      </c>
      <c r="D409" s="48">
        <v>42386</v>
      </c>
      <c r="E409" s="47">
        <v>23</v>
      </c>
      <c r="F409" s="47">
        <v>19508</v>
      </c>
      <c r="G409" s="47">
        <v>16616</v>
      </c>
    </row>
    <row r="410" spans="3:7">
      <c r="C410" s="49">
        <f t="shared" si="8"/>
        <v>1</v>
      </c>
      <c r="D410" s="48">
        <v>42386</v>
      </c>
      <c r="E410" s="47">
        <v>24</v>
      </c>
      <c r="F410" s="47">
        <v>18647</v>
      </c>
      <c r="G410" s="47">
        <v>15664</v>
      </c>
    </row>
    <row r="411" spans="3:7">
      <c r="C411" s="49">
        <f t="shared" si="8"/>
        <v>1</v>
      </c>
      <c r="D411" s="48">
        <v>42387</v>
      </c>
      <c r="E411" s="47">
        <v>1</v>
      </c>
      <c r="F411" s="47">
        <v>18119</v>
      </c>
      <c r="G411" s="47">
        <v>15086</v>
      </c>
    </row>
    <row r="412" spans="3:7">
      <c r="C412" s="49">
        <f t="shared" si="8"/>
        <v>1</v>
      </c>
      <c r="D412" s="48">
        <v>42387</v>
      </c>
      <c r="E412" s="47">
        <v>2</v>
      </c>
      <c r="F412" s="47">
        <v>17863</v>
      </c>
      <c r="G412" s="47">
        <v>14699</v>
      </c>
    </row>
    <row r="413" spans="3:7">
      <c r="C413" s="49">
        <f t="shared" si="8"/>
        <v>1</v>
      </c>
      <c r="D413" s="48">
        <v>42387</v>
      </c>
      <c r="E413" s="47">
        <v>3</v>
      </c>
      <c r="F413" s="47">
        <v>18025</v>
      </c>
      <c r="G413" s="47">
        <v>14711</v>
      </c>
    </row>
    <row r="414" spans="3:7">
      <c r="C414" s="49">
        <f t="shared" si="8"/>
        <v>1</v>
      </c>
      <c r="D414" s="48">
        <v>42387</v>
      </c>
      <c r="E414" s="47">
        <v>4</v>
      </c>
      <c r="F414" s="47">
        <v>17984</v>
      </c>
      <c r="G414" s="47">
        <v>14709</v>
      </c>
    </row>
    <row r="415" spans="3:7">
      <c r="C415" s="49">
        <f t="shared" si="8"/>
        <v>1</v>
      </c>
      <c r="D415" s="48">
        <v>42387</v>
      </c>
      <c r="E415" s="47">
        <v>5</v>
      </c>
      <c r="F415" s="47">
        <v>18166</v>
      </c>
      <c r="G415" s="47">
        <v>14915</v>
      </c>
    </row>
    <row r="416" spans="3:7">
      <c r="C416" s="49">
        <f t="shared" si="8"/>
        <v>1</v>
      </c>
      <c r="D416" s="48">
        <v>42387</v>
      </c>
      <c r="E416" s="47">
        <v>6</v>
      </c>
      <c r="F416" s="47">
        <v>18829</v>
      </c>
      <c r="G416" s="47">
        <v>15630</v>
      </c>
    </row>
    <row r="417" spans="3:7">
      <c r="C417" s="49">
        <f t="shared" si="8"/>
        <v>1</v>
      </c>
      <c r="D417" s="48">
        <v>42387</v>
      </c>
      <c r="E417" s="47">
        <v>7</v>
      </c>
      <c r="F417" s="47">
        <v>20017</v>
      </c>
      <c r="G417" s="47">
        <v>17102</v>
      </c>
    </row>
    <row r="418" spans="3:7">
      <c r="C418" s="49">
        <f t="shared" si="8"/>
        <v>1</v>
      </c>
      <c r="D418" s="48">
        <v>42387</v>
      </c>
      <c r="E418" s="47">
        <v>8</v>
      </c>
      <c r="F418" s="47">
        <v>21504</v>
      </c>
      <c r="G418" s="47">
        <v>18662</v>
      </c>
    </row>
    <row r="419" spans="3:7">
      <c r="C419" s="49">
        <f t="shared" si="8"/>
        <v>1</v>
      </c>
      <c r="D419" s="48">
        <v>42387</v>
      </c>
      <c r="E419" s="47">
        <v>9</v>
      </c>
      <c r="F419" s="47">
        <v>21575</v>
      </c>
      <c r="G419" s="47">
        <v>18791</v>
      </c>
    </row>
    <row r="420" spans="3:7">
      <c r="C420" s="49">
        <f t="shared" si="8"/>
        <v>1</v>
      </c>
      <c r="D420" s="48">
        <v>42387</v>
      </c>
      <c r="E420" s="47">
        <v>10</v>
      </c>
      <c r="F420" s="47">
        <v>21521</v>
      </c>
      <c r="G420" s="47">
        <v>18732</v>
      </c>
    </row>
    <row r="421" spans="3:7">
      <c r="C421" s="49">
        <f t="shared" si="8"/>
        <v>1</v>
      </c>
      <c r="D421" s="48">
        <v>42387</v>
      </c>
      <c r="E421" s="47">
        <v>11</v>
      </c>
      <c r="F421" s="47">
        <v>21233</v>
      </c>
      <c r="G421" s="47">
        <v>18576</v>
      </c>
    </row>
    <row r="422" spans="3:7">
      <c r="C422" s="49">
        <f t="shared" si="8"/>
        <v>1</v>
      </c>
      <c r="D422" s="48">
        <v>42387</v>
      </c>
      <c r="E422" s="47">
        <v>12</v>
      </c>
      <c r="F422" s="47">
        <v>21501</v>
      </c>
      <c r="G422" s="47">
        <v>18470</v>
      </c>
    </row>
    <row r="423" spans="3:7">
      <c r="C423" s="49">
        <f t="shared" si="8"/>
        <v>1</v>
      </c>
      <c r="D423" s="48">
        <v>42387</v>
      </c>
      <c r="E423" s="47">
        <v>13</v>
      </c>
      <c r="F423" s="47">
        <v>21717</v>
      </c>
      <c r="G423" s="47">
        <v>18392</v>
      </c>
    </row>
    <row r="424" spans="3:7">
      <c r="C424" s="49">
        <f t="shared" si="8"/>
        <v>1</v>
      </c>
      <c r="D424" s="48">
        <v>42387</v>
      </c>
      <c r="E424" s="47">
        <v>14</v>
      </c>
      <c r="F424" s="47">
        <v>21590</v>
      </c>
      <c r="G424" s="47">
        <v>18248</v>
      </c>
    </row>
    <row r="425" spans="3:7">
      <c r="C425" s="49">
        <f t="shared" si="8"/>
        <v>1</v>
      </c>
      <c r="D425" s="48">
        <v>42387</v>
      </c>
      <c r="E425" s="47">
        <v>15</v>
      </c>
      <c r="F425" s="47">
        <v>21592</v>
      </c>
      <c r="G425" s="47">
        <v>18265</v>
      </c>
    </row>
    <row r="426" spans="3:7">
      <c r="C426" s="49">
        <f t="shared" si="8"/>
        <v>1</v>
      </c>
      <c r="D426" s="48">
        <v>42387</v>
      </c>
      <c r="E426" s="47">
        <v>16</v>
      </c>
      <c r="F426" s="47">
        <v>21772</v>
      </c>
      <c r="G426" s="47">
        <v>18590</v>
      </c>
    </row>
    <row r="427" spans="3:7">
      <c r="C427" s="49">
        <f t="shared" si="8"/>
        <v>1</v>
      </c>
      <c r="D427" s="48">
        <v>42387</v>
      </c>
      <c r="E427" s="47">
        <v>17</v>
      </c>
      <c r="F427" s="47">
        <v>22079</v>
      </c>
      <c r="G427" s="47">
        <v>19307</v>
      </c>
    </row>
    <row r="428" spans="3:7">
      <c r="C428" s="49">
        <f t="shared" si="8"/>
        <v>1</v>
      </c>
      <c r="D428" s="48">
        <v>42387</v>
      </c>
      <c r="E428" s="47">
        <v>18</v>
      </c>
      <c r="F428" s="47">
        <v>23441</v>
      </c>
      <c r="G428" s="47">
        <v>20389</v>
      </c>
    </row>
    <row r="429" spans="3:7">
      <c r="C429" s="49">
        <f t="shared" si="8"/>
        <v>1</v>
      </c>
      <c r="D429" s="48">
        <v>42387</v>
      </c>
      <c r="E429" s="47">
        <v>19</v>
      </c>
      <c r="F429" s="47">
        <v>23593</v>
      </c>
      <c r="G429" s="47">
        <v>20649</v>
      </c>
    </row>
    <row r="430" spans="3:7">
      <c r="C430" s="49">
        <f t="shared" si="8"/>
        <v>1</v>
      </c>
      <c r="D430" s="48">
        <v>42387</v>
      </c>
      <c r="E430" s="47">
        <v>20</v>
      </c>
      <c r="F430" s="47">
        <v>23506</v>
      </c>
      <c r="G430" s="47">
        <v>20396</v>
      </c>
    </row>
    <row r="431" spans="3:7">
      <c r="C431" s="49">
        <f t="shared" si="8"/>
        <v>1</v>
      </c>
      <c r="D431" s="48">
        <v>42387</v>
      </c>
      <c r="E431" s="47">
        <v>21</v>
      </c>
      <c r="F431" s="47">
        <v>22673</v>
      </c>
      <c r="G431" s="47">
        <v>20103</v>
      </c>
    </row>
    <row r="432" spans="3:7">
      <c r="C432" s="49">
        <f t="shared" si="8"/>
        <v>1</v>
      </c>
      <c r="D432" s="48">
        <v>42387</v>
      </c>
      <c r="E432" s="47">
        <v>22</v>
      </c>
      <c r="F432" s="47">
        <v>22142</v>
      </c>
      <c r="G432" s="47">
        <v>19375</v>
      </c>
    </row>
    <row r="433" spans="3:7">
      <c r="C433" s="49">
        <f t="shared" si="8"/>
        <v>1</v>
      </c>
      <c r="D433" s="48">
        <v>42387</v>
      </c>
      <c r="E433" s="47">
        <v>23</v>
      </c>
      <c r="F433" s="47">
        <v>20426</v>
      </c>
      <c r="G433" s="47">
        <v>18235</v>
      </c>
    </row>
    <row r="434" spans="3:7">
      <c r="C434" s="49">
        <f t="shared" si="8"/>
        <v>1</v>
      </c>
      <c r="D434" s="48">
        <v>42387</v>
      </c>
      <c r="E434" s="47">
        <v>24</v>
      </c>
      <c r="F434" s="47">
        <v>18947</v>
      </c>
      <c r="G434" s="47">
        <v>16888</v>
      </c>
    </row>
    <row r="435" spans="3:7">
      <c r="C435" s="49">
        <f t="shared" si="8"/>
        <v>1</v>
      </c>
      <c r="D435" s="48">
        <v>42388</v>
      </c>
      <c r="E435" s="47">
        <v>1</v>
      </c>
      <c r="F435" s="47">
        <v>18433</v>
      </c>
      <c r="G435" s="47">
        <v>16145</v>
      </c>
    </row>
    <row r="436" spans="3:7">
      <c r="C436" s="49">
        <f t="shared" si="8"/>
        <v>1</v>
      </c>
      <c r="D436" s="48">
        <v>42388</v>
      </c>
      <c r="E436" s="47">
        <v>2</v>
      </c>
      <c r="F436" s="47">
        <v>18392</v>
      </c>
      <c r="G436" s="47">
        <v>15897</v>
      </c>
    </row>
    <row r="437" spans="3:7">
      <c r="C437" s="49">
        <f t="shared" si="8"/>
        <v>1</v>
      </c>
      <c r="D437" s="48">
        <v>42388</v>
      </c>
      <c r="E437" s="47">
        <v>3</v>
      </c>
      <c r="F437" s="47">
        <v>18392</v>
      </c>
      <c r="G437" s="47">
        <v>15702</v>
      </c>
    </row>
    <row r="438" spans="3:7">
      <c r="C438" s="49">
        <f t="shared" si="8"/>
        <v>1</v>
      </c>
      <c r="D438" s="48">
        <v>42388</v>
      </c>
      <c r="E438" s="47">
        <v>4</v>
      </c>
      <c r="F438" s="47">
        <v>18270</v>
      </c>
      <c r="G438" s="47">
        <v>15682</v>
      </c>
    </row>
    <row r="439" spans="3:7">
      <c r="C439" s="49">
        <f t="shared" si="8"/>
        <v>1</v>
      </c>
      <c r="D439" s="48">
        <v>42388</v>
      </c>
      <c r="E439" s="47">
        <v>5</v>
      </c>
      <c r="F439" s="47">
        <v>17930</v>
      </c>
      <c r="G439" s="47">
        <v>15831</v>
      </c>
    </row>
    <row r="440" spans="3:7">
      <c r="C440" s="49">
        <f t="shared" si="8"/>
        <v>1</v>
      </c>
      <c r="D440" s="48">
        <v>42388</v>
      </c>
      <c r="E440" s="47">
        <v>6</v>
      </c>
      <c r="F440" s="47">
        <v>18655</v>
      </c>
      <c r="G440" s="47">
        <v>16537</v>
      </c>
    </row>
    <row r="441" spans="3:7">
      <c r="C441" s="49">
        <f t="shared" si="8"/>
        <v>1</v>
      </c>
      <c r="D441" s="48">
        <v>42388</v>
      </c>
      <c r="E441" s="47">
        <v>7</v>
      </c>
      <c r="F441" s="47">
        <v>20272</v>
      </c>
      <c r="G441" s="47">
        <v>17944</v>
      </c>
    </row>
    <row r="442" spans="3:7">
      <c r="C442" s="49">
        <f t="shared" si="8"/>
        <v>1</v>
      </c>
      <c r="D442" s="48">
        <v>42388</v>
      </c>
      <c r="E442" s="47">
        <v>8</v>
      </c>
      <c r="F442" s="47">
        <v>21766</v>
      </c>
      <c r="G442" s="47">
        <v>19364</v>
      </c>
    </row>
    <row r="443" spans="3:7">
      <c r="C443" s="49">
        <f t="shared" si="8"/>
        <v>1</v>
      </c>
      <c r="D443" s="48">
        <v>42388</v>
      </c>
      <c r="E443" s="47">
        <v>9</v>
      </c>
      <c r="F443" s="47">
        <v>21678</v>
      </c>
      <c r="G443" s="47">
        <v>19304</v>
      </c>
    </row>
    <row r="444" spans="3:7">
      <c r="C444" s="49">
        <f t="shared" si="8"/>
        <v>1</v>
      </c>
      <c r="D444" s="48">
        <v>42388</v>
      </c>
      <c r="E444" s="47">
        <v>10</v>
      </c>
      <c r="F444" s="47">
        <v>21459</v>
      </c>
      <c r="G444" s="47">
        <v>19201</v>
      </c>
    </row>
    <row r="445" spans="3:7">
      <c r="C445" s="49">
        <f t="shared" si="8"/>
        <v>1</v>
      </c>
      <c r="D445" s="48">
        <v>42388</v>
      </c>
      <c r="E445" s="47">
        <v>11</v>
      </c>
      <c r="F445" s="47">
        <v>21320</v>
      </c>
      <c r="G445" s="47">
        <v>18978</v>
      </c>
    </row>
    <row r="446" spans="3:7">
      <c r="C446" s="49">
        <f t="shared" si="8"/>
        <v>1</v>
      </c>
      <c r="D446" s="48">
        <v>42388</v>
      </c>
      <c r="E446" s="47">
        <v>12</v>
      </c>
      <c r="F446" s="47">
        <v>21239</v>
      </c>
      <c r="G446" s="47">
        <v>18858</v>
      </c>
    </row>
    <row r="447" spans="3:7">
      <c r="C447" s="49">
        <f t="shared" si="8"/>
        <v>1</v>
      </c>
      <c r="D447" s="48">
        <v>42388</v>
      </c>
      <c r="E447" s="47">
        <v>13</v>
      </c>
      <c r="F447" s="47">
        <v>21334</v>
      </c>
      <c r="G447" s="47">
        <v>18796</v>
      </c>
    </row>
    <row r="448" spans="3:7">
      <c r="C448" s="49">
        <f t="shared" si="8"/>
        <v>1</v>
      </c>
      <c r="D448" s="48">
        <v>42388</v>
      </c>
      <c r="E448" s="47">
        <v>14</v>
      </c>
      <c r="F448" s="47">
        <v>21155</v>
      </c>
      <c r="G448" s="47">
        <v>18605</v>
      </c>
    </row>
    <row r="449" spans="3:7">
      <c r="C449" s="49">
        <f t="shared" si="8"/>
        <v>1</v>
      </c>
      <c r="D449" s="48">
        <v>42388</v>
      </c>
      <c r="E449" s="47">
        <v>15</v>
      </c>
      <c r="F449" s="47">
        <v>21294</v>
      </c>
      <c r="G449" s="47">
        <v>18485</v>
      </c>
    </row>
    <row r="450" spans="3:7">
      <c r="C450" s="49">
        <f t="shared" si="8"/>
        <v>1</v>
      </c>
      <c r="D450" s="48">
        <v>42388</v>
      </c>
      <c r="E450" s="47">
        <v>16</v>
      </c>
      <c r="F450" s="47">
        <v>21271</v>
      </c>
      <c r="G450" s="47">
        <v>18666</v>
      </c>
    </row>
    <row r="451" spans="3:7">
      <c r="C451" s="49">
        <f t="shared" si="8"/>
        <v>1</v>
      </c>
      <c r="D451" s="48">
        <v>42388</v>
      </c>
      <c r="E451" s="47">
        <v>17</v>
      </c>
      <c r="F451" s="47">
        <v>22361</v>
      </c>
      <c r="G451" s="47">
        <v>19457</v>
      </c>
    </row>
    <row r="452" spans="3:7">
      <c r="C452" s="49">
        <f t="shared" ref="C452:C515" si="9">MONTH(D452)</f>
        <v>1</v>
      </c>
      <c r="D452" s="48">
        <v>42388</v>
      </c>
      <c r="E452" s="47">
        <v>18</v>
      </c>
      <c r="F452" s="47">
        <v>23288</v>
      </c>
      <c r="G452" s="47">
        <v>20586</v>
      </c>
    </row>
    <row r="453" spans="3:7">
      <c r="C453" s="49">
        <f t="shared" si="9"/>
        <v>1</v>
      </c>
      <c r="D453" s="48">
        <v>42388</v>
      </c>
      <c r="E453" s="47">
        <v>19</v>
      </c>
      <c r="F453" s="47">
        <v>23392</v>
      </c>
      <c r="G453" s="47">
        <v>20660</v>
      </c>
    </row>
    <row r="454" spans="3:7">
      <c r="C454" s="49">
        <f t="shared" si="9"/>
        <v>1</v>
      </c>
      <c r="D454" s="48">
        <v>42388</v>
      </c>
      <c r="E454" s="47">
        <v>20</v>
      </c>
      <c r="F454" s="47">
        <v>22911</v>
      </c>
      <c r="G454" s="47">
        <v>20413</v>
      </c>
    </row>
    <row r="455" spans="3:7">
      <c r="C455" s="49">
        <f t="shared" si="9"/>
        <v>1</v>
      </c>
      <c r="D455" s="48">
        <v>42388</v>
      </c>
      <c r="E455" s="47">
        <v>21</v>
      </c>
      <c r="F455" s="47">
        <v>22636</v>
      </c>
      <c r="G455" s="47">
        <v>20084</v>
      </c>
    </row>
    <row r="456" spans="3:7">
      <c r="C456" s="49">
        <f t="shared" si="9"/>
        <v>1</v>
      </c>
      <c r="D456" s="48">
        <v>42388</v>
      </c>
      <c r="E456" s="47">
        <v>22</v>
      </c>
      <c r="F456" s="47">
        <v>21559</v>
      </c>
      <c r="G456" s="47">
        <v>19254</v>
      </c>
    </row>
    <row r="457" spans="3:7">
      <c r="C457" s="49">
        <f t="shared" si="9"/>
        <v>1</v>
      </c>
      <c r="D457" s="48">
        <v>42388</v>
      </c>
      <c r="E457" s="47">
        <v>23</v>
      </c>
      <c r="F457" s="47">
        <v>20018</v>
      </c>
      <c r="G457" s="47">
        <v>18067</v>
      </c>
    </row>
    <row r="458" spans="3:7">
      <c r="C458" s="49">
        <f t="shared" si="9"/>
        <v>1</v>
      </c>
      <c r="D458" s="48">
        <v>42388</v>
      </c>
      <c r="E458" s="47">
        <v>24</v>
      </c>
      <c r="F458" s="47">
        <v>18465</v>
      </c>
      <c r="G458" s="47">
        <v>16741</v>
      </c>
    </row>
    <row r="459" spans="3:7">
      <c r="C459" s="49">
        <f t="shared" si="9"/>
        <v>1</v>
      </c>
      <c r="D459" s="48">
        <v>42389</v>
      </c>
      <c r="E459" s="47">
        <v>1</v>
      </c>
      <c r="F459" s="47">
        <v>18036</v>
      </c>
      <c r="G459" s="47">
        <v>16075</v>
      </c>
    </row>
    <row r="460" spans="3:7">
      <c r="C460" s="49">
        <f t="shared" si="9"/>
        <v>1</v>
      </c>
      <c r="D460" s="48">
        <v>42389</v>
      </c>
      <c r="E460" s="47">
        <v>2</v>
      </c>
      <c r="F460" s="47">
        <v>17402</v>
      </c>
      <c r="G460" s="47">
        <v>15731</v>
      </c>
    </row>
    <row r="461" spans="3:7">
      <c r="C461" s="49">
        <f t="shared" si="9"/>
        <v>1</v>
      </c>
      <c r="D461" s="48">
        <v>42389</v>
      </c>
      <c r="E461" s="47">
        <v>3</v>
      </c>
      <c r="F461" s="47">
        <v>17460</v>
      </c>
      <c r="G461" s="47">
        <v>15560</v>
      </c>
    </row>
    <row r="462" spans="3:7">
      <c r="C462" s="49">
        <f t="shared" si="9"/>
        <v>1</v>
      </c>
      <c r="D462" s="48">
        <v>42389</v>
      </c>
      <c r="E462" s="47">
        <v>4</v>
      </c>
      <c r="F462" s="47">
        <v>16479</v>
      </c>
      <c r="G462" s="47">
        <v>15389</v>
      </c>
    </row>
    <row r="463" spans="3:7">
      <c r="C463" s="49">
        <f t="shared" si="9"/>
        <v>1</v>
      </c>
      <c r="D463" s="48">
        <v>42389</v>
      </c>
      <c r="E463" s="47">
        <v>5</v>
      </c>
      <c r="F463" s="47">
        <v>17297</v>
      </c>
      <c r="G463" s="47">
        <v>15485</v>
      </c>
    </row>
    <row r="464" spans="3:7">
      <c r="C464" s="49">
        <f t="shared" si="9"/>
        <v>1</v>
      </c>
      <c r="D464" s="48">
        <v>42389</v>
      </c>
      <c r="E464" s="47">
        <v>6</v>
      </c>
      <c r="F464" s="47">
        <v>17286</v>
      </c>
      <c r="G464" s="47">
        <v>16034</v>
      </c>
    </row>
    <row r="465" spans="3:7">
      <c r="C465" s="49">
        <f t="shared" si="9"/>
        <v>1</v>
      </c>
      <c r="D465" s="48">
        <v>42389</v>
      </c>
      <c r="E465" s="47">
        <v>7</v>
      </c>
      <c r="F465" s="47">
        <v>19558</v>
      </c>
      <c r="G465" s="47">
        <v>17406</v>
      </c>
    </row>
    <row r="466" spans="3:7">
      <c r="C466" s="49">
        <f t="shared" si="9"/>
        <v>1</v>
      </c>
      <c r="D466" s="48">
        <v>42389</v>
      </c>
      <c r="E466" s="47">
        <v>8</v>
      </c>
      <c r="F466" s="47">
        <v>21702</v>
      </c>
      <c r="G466" s="47">
        <v>19007</v>
      </c>
    </row>
    <row r="467" spans="3:7">
      <c r="C467" s="49">
        <f t="shared" si="9"/>
        <v>1</v>
      </c>
      <c r="D467" s="48">
        <v>42389</v>
      </c>
      <c r="E467" s="47">
        <v>9</v>
      </c>
      <c r="F467" s="47">
        <v>21936</v>
      </c>
      <c r="G467" s="47">
        <v>19142</v>
      </c>
    </row>
    <row r="468" spans="3:7">
      <c r="C468" s="49">
        <f t="shared" si="9"/>
        <v>1</v>
      </c>
      <c r="D468" s="48">
        <v>42389</v>
      </c>
      <c r="E468" s="47">
        <v>10</v>
      </c>
      <c r="F468" s="47">
        <v>21322</v>
      </c>
      <c r="G468" s="47">
        <v>18799</v>
      </c>
    </row>
    <row r="469" spans="3:7">
      <c r="C469" s="49">
        <f t="shared" si="9"/>
        <v>1</v>
      </c>
      <c r="D469" s="48">
        <v>42389</v>
      </c>
      <c r="E469" s="47">
        <v>11</v>
      </c>
      <c r="F469" s="47">
        <v>21494</v>
      </c>
      <c r="G469" s="47">
        <v>18698</v>
      </c>
    </row>
    <row r="470" spans="3:7">
      <c r="C470" s="49">
        <f t="shared" si="9"/>
        <v>1</v>
      </c>
      <c r="D470" s="48">
        <v>42389</v>
      </c>
      <c r="E470" s="47">
        <v>12</v>
      </c>
      <c r="F470" s="47">
        <v>21351</v>
      </c>
      <c r="G470" s="47">
        <v>18509</v>
      </c>
    </row>
    <row r="471" spans="3:7">
      <c r="C471" s="49">
        <f t="shared" si="9"/>
        <v>1</v>
      </c>
      <c r="D471" s="48">
        <v>42389</v>
      </c>
      <c r="E471" s="47">
        <v>13</v>
      </c>
      <c r="F471" s="47">
        <v>21171</v>
      </c>
      <c r="G471" s="47">
        <v>18307</v>
      </c>
    </row>
    <row r="472" spans="3:7">
      <c r="C472" s="49">
        <f t="shared" si="9"/>
        <v>1</v>
      </c>
      <c r="D472" s="48">
        <v>42389</v>
      </c>
      <c r="E472" s="47">
        <v>14</v>
      </c>
      <c r="F472" s="47">
        <v>21000</v>
      </c>
      <c r="G472" s="47">
        <v>18179</v>
      </c>
    </row>
    <row r="473" spans="3:7">
      <c r="C473" s="49">
        <f t="shared" si="9"/>
        <v>1</v>
      </c>
      <c r="D473" s="48">
        <v>42389</v>
      </c>
      <c r="E473" s="47">
        <v>15</v>
      </c>
      <c r="F473" s="47">
        <v>21004</v>
      </c>
      <c r="G473" s="47">
        <v>18193</v>
      </c>
    </row>
    <row r="474" spans="3:7">
      <c r="C474" s="49">
        <f t="shared" si="9"/>
        <v>1</v>
      </c>
      <c r="D474" s="48">
        <v>42389</v>
      </c>
      <c r="E474" s="47">
        <v>16</v>
      </c>
      <c r="F474" s="47">
        <v>21184</v>
      </c>
      <c r="G474" s="47">
        <v>18446</v>
      </c>
    </row>
    <row r="475" spans="3:7">
      <c r="C475" s="49">
        <f t="shared" si="9"/>
        <v>1</v>
      </c>
      <c r="D475" s="48">
        <v>42389</v>
      </c>
      <c r="E475" s="47">
        <v>17</v>
      </c>
      <c r="F475" s="47">
        <v>21753</v>
      </c>
      <c r="G475" s="47">
        <v>19358</v>
      </c>
    </row>
    <row r="476" spans="3:7">
      <c r="C476" s="49">
        <f t="shared" si="9"/>
        <v>1</v>
      </c>
      <c r="D476" s="48">
        <v>42389</v>
      </c>
      <c r="E476" s="47">
        <v>18</v>
      </c>
      <c r="F476" s="47">
        <v>22539</v>
      </c>
      <c r="G476" s="47">
        <v>20002</v>
      </c>
    </row>
    <row r="477" spans="3:7">
      <c r="C477" s="49">
        <f t="shared" si="9"/>
        <v>1</v>
      </c>
      <c r="D477" s="48">
        <v>42389</v>
      </c>
      <c r="E477" s="47">
        <v>19</v>
      </c>
      <c r="F477" s="47">
        <v>22731</v>
      </c>
      <c r="G477" s="47">
        <v>20244</v>
      </c>
    </row>
    <row r="478" spans="3:7">
      <c r="C478" s="49">
        <f t="shared" si="9"/>
        <v>1</v>
      </c>
      <c r="D478" s="48">
        <v>42389</v>
      </c>
      <c r="E478" s="47">
        <v>20</v>
      </c>
      <c r="F478" s="47">
        <v>22531</v>
      </c>
      <c r="G478" s="47">
        <v>19965</v>
      </c>
    </row>
    <row r="479" spans="3:7">
      <c r="C479" s="49">
        <f t="shared" si="9"/>
        <v>1</v>
      </c>
      <c r="D479" s="48">
        <v>42389</v>
      </c>
      <c r="E479" s="47">
        <v>21</v>
      </c>
      <c r="F479" s="47">
        <v>22108</v>
      </c>
      <c r="G479" s="47">
        <v>19673</v>
      </c>
    </row>
    <row r="480" spans="3:7">
      <c r="C480" s="49">
        <f t="shared" si="9"/>
        <v>1</v>
      </c>
      <c r="D480" s="48">
        <v>42389</v>
      </c>
      <c r="E480" s="47">
        <v>22</v>
      </c>
      <c r="F480" s="47">
        <v>21367</v>
      </c>
      <c r="G480" s="47">
        <v>18966</v>
      </c>
    </row>
    <row r="481" spans="3:7">
      <c r="C481" s="49">
        <f t="shared" si="9"/>
        <v>1</v>
      </c>
      <c r="D481" s="48">
        <v>42389</v>
      </c>
      <c r="E481" s="47">
        <v>23</v>
      </c>
      <c r="F481" s="47">
        <v>20157</v>
      </c>
      <c r="G481" s="47">
        <v>17726</v>
      </c>
    </row>
    <row r="482" spans="3:7">
      <c r="C482" s="49">
        <f t="shared" si="9"/>
        <v>1</v>
      </c>
      <c r="D482" s="48">
        <v>42389</v>
      </c>
      <c r="E482" s="47">
        <v>24</v>
      </c>
      <c r="F482" s="47">
        <v>18703</v>
      </c>
      <c r="G482" s="47">
        <v>16472</v>
      </c>
    </row>
    <row r="483" spans="3:7">
      <c r="C483" s="49">
        <f t="shared" si="9"/>
        <v>1</v>
      </c>
      <c r="D483" s="48">
        <v>42390</v>
      </c>
      <c r="E483" s="47">
        <v>1</v>
      </c>
      <c r="F483" s="47">
        <v>17829</v>
      </c>
      <c r="G483" s="47">
        <v>15709</v>
      </c>
    </row>
    <row r="484" spans="3:7">
      <c r="C484" s="49">
        <f t="shared" si="9"/>
        <v>1</v>
      </c>
      <c r="D484" s="48">
        <v>42390</v>
      </c>
      <c r="E484" s="47">
        <v>2</v>
      </c>
      <c r="F484" s="47">
        <v>17668</v>
      </c>
      <c r="G484" s="47">
        <v>15185</v>
      </c>
    </row>
    <row r="485" spans="3:7">
      <c r="C485" s="49">
        <f t="shared" si="9"/>
        <v>1</v>
      </c>
      <c r="D485" s="48">
        <v>42390</v>
      </c>
      <c r="E485" s="47">
        <v>3</v>
      </c>
      <c r="F485" s="47">
        <v>17523</v>
      </c>
      <c r="G485" s="47">
        <v>14981</v>
      </c>
    </row>
    <row r="486" spans="3:7">
      <c r="C486" s="49">
        <f t="shared" si="9"/>
        <v>1</v>
      </c>
      <c r="D486" s="48">
        <v>42390</v>
      </c>
      <c r="E486" s="47">
        <v>4</v>
      </c>
      <c r="F486" s="47">
        <v>17476</v>
      </c>
      <c r="G486" s="47">
        <v>15040</v>
      </c>
    </row>
    <row r="487" spans="3:7">
      <c r="C487" s="49">
        <f t="shared" si="9"/>
        <v>1</v>
      </c>
      <c r="D487" s="48">
        <v>42390</v>
      </c>
      <c r="E487" s="47">
        <v>5</v>
      </c>
      <c r="F487" s="47">
        <v>17596</v>
      </c>
      <c r="G487" s="47">
        <v>15101</v>
      </c>
    </row>
    <row r="488" spans="3:7">
      <c r="C488" s="49">
        <f t="shared" si="9"/>
        <v>1</v>
      </c>
      <c r="D488" s="48">
        <v>42390</v>
      </c>
      <c r="E488" s="47">
        <v>6</v>
      </c>
      <c r="F488" s="47">
        <v>18271</v>
      </c>
      <c r="G488" s="47">
        <v>15747</v>
      </c>
    </row>
    <row r="489" spans="3:7">
      <c r="C489" s="49">
        <f t="shared" si="9"/>
        <v>1</v>
      </c>
      <c r="D489" s="48">
        <v>42390</v>
      </c>
      <c r="E489" s="47">
        <v>7</v>
      </c>
      <c r="F489" s="47">
        <v>19821</v>
      </c>
      <c r="G489" s="47">
        <v>17203</v>
      </c>
    </row>
    <row r="490" spans="3:7">
      <c r="C490" s="49">
        <f t="shared" si="9"/>
        <v>1</v>
      </c>
      <c r="D490" s="48">
        <v>42390</v>
      </c>
      <c r="E490" s="47">
        <v>8</v>
      </c>
      <c r="F490" s="47">
        <v>21446</v>
      </c>
      <c r="G490" s="47">
        <v>18589</v>
      </c>
    </row>
    <row r="491" spans="3:7">
      <c r="C491" s="49">
        <f t="shared" si="9"/>
        <v>1</v>
      </c>
      <c r="D491" s="48">
        <v>42390</v>
      </c>
      <c r="E491" s="47">
        <v>9</v>
      </c>
      <c r="F491" s="47">
        <v>21514</v>
      </c>
      <c r="G491" s="47">
        <v>18733</v>
      </c>
    </row>
    <row r="492" spans="3:7">
      <c r="C492" s="49">
        <f t="shared" si="9"/>
        <v>1</v>
      </c>
      <c r="D492" s="48">
        <v>42390</v>
      </c>
      <c r="E492" s="47">
        <v>10</v>
      </c>
      <c r="F492" s="47">
        <v>21295</v>
      </c>
      <c r="G492" s="47">
        <v>18436</v>
      </c>
    </row>
    <row r="493" spans="3:7">
      <c r="C493" s="49">
        <f t="shared" si="9"/>
        <v>1</v>
      </c>
      <c r="D493" s="48">
        <v>42390</v>
      </c>
      <c r="E493" s="47">
        <v>11</v>
      </c>
      <c r="F493" s="47">
        <v>20899</v>
      </c>
      <c r="G493" s="47">
        <v>18143</v>
      </c>
    </row>
    <row r="494" spans="3:7">
      <c r="C494" s="49">
        <f t="shared" si="9"/>
        <v>1</v>
      </c>
      <c r="D494" s="48">
        <v>42390</v>
      </c>
      <c r="E494" s="47">
        <v>12</v>
      </c>
      <c r="F494" s="47">
        <v>20616</v>
      </c>
      <c r="G494" s="47">
        <v>17904</v>
      </c>
    </row>
    <row r="495" spans="3:7">
      <c r="C495" s="49">
        <f t="shared" si="9"/>
        <v>1</v>
      </c>
      <c r="D495" s="48">
        <v>42390</v>
      </c>
      <c r="E495" s="47">
        <v>13</v>
      </c>
      <c r="F495" s="47">
        <v>20478</v>
      </c>
      <c r="G495" s="47">
        <v>17662</v>
      </c>
    </row>
    <row r="496" spans="3:7">
      <c r="C496" s="49">
        <f t="shared" si="9"/>
        <v>1</v>
      </c>
      <c r="D496" s="48">
        <v>42390</v>
      </c>
      <c r="E496" s="47">
        <v>14</v>
      </c>
      <c r="F496" s="47">
        <v>20477</v>
      </c>
      <c r="G496" s="47">
        <v>17638</v>
      </c>
    </row>
    <row r="497" spans="3:7">
      <c r="C497" s="49">
        <f t="shared" si="9"/>
        <v>1</v>
      </c>
      <c r="D497" s="48">
        <v>42390</v>
      </c>
      <c r="E497" s="47">
        <v>15</v>
      </c>
      <c r="F497" s="47">
        <v>20498</v>
      </c>
      <c r="G497" s="47">
        <v>17672</v>
      </c>
    </row>
    <row r="498" spans="3:7">
      <c r="C498" s="49">
        <f t="shared" si="9"/>
        <v>1</v>
      </c>
      <c r="D498" s="48">
        <v>42390</v>
      </c>
      <c r="E498" s="47">
        <v>16</v>
      </c>
      <c r="F498" s="47">
        <v>20693</v>
      </c>
      <c r="G498" s="47">
        <v>17964</v>
      </c>
    </row>
    <row r="499" spans="3:7">
      <c r="C499" s="49">
        <f t="shared" si="9"/>
        <v>1</v>
      </c>
      <c r="D499" s="48">
        <v>42390</v>
      </c>
      <c r="E499" s="47">
        <v>17</v>
      </c>
      <c r="F499" s="47">
        <v>21293</v>
      </c>
      <c r="G499" s="47">
        <v>18814</v>
      </c>
    </row>
    <row r="500" spans="3:7">
      <c r="C500" s="49">
        <f t="shared" si="9"/>
        <v>1</v>
      </c>
      <c r="D500" s="48">
        <v>42390</v>
      </c>
      <c r="E500" s="47">
        <v>18</v>
      </c>
      <c r="F500" s="47">
        <v>22701</v>
      </c>
      <c r="G500" s="47">
        <v>19979</v>
      </c>
    </row>
    <row r="501" spans="3:7">
      <c r="C501" s="49">
        <f t="shared" si="9"/>
        <v>1</v>
      </c>
      <c r="D501" s="48">
        <v>42390</v>
      </c>
      <c r="E501" s="47">
        <v>19</v>
      </c>
      <c r="F501" s="47">
        <v>22797</v>
      </c>
      <c r="G501" s="47">
        <v>19983</v>
      </c>
    </row>
    <row r="502" spans="3:7">
      <c r="C502" s="49">
        <f t="shared" si="9"/>
        <v>1</v>
      </c>
      <c r="D502" s="48">
        <v>42390</v>
      </c>
      <c r="E502" s="47">
        <v>20</v>
      </c>
      <c r="F502" s="47">
        <v>22479</v>
      </c>
      <c r="G502" s="47">
        <v>19808</v>
      </c>
    </row>
    <row r="503" spans="3:7">
      <c r="C503" s="49">
        <f t="shared" si="9"/>
        <v>1</v>
      </c>
      <c r="D503" s="48">
        <v>42390</v>
      </c>
      <c r="E503" s="47">
        <v>21</v>
      </c>
      <c r="F503" s="47">
        <v>21979</v>
      </c>
      <c r="G503" s="47">
        <v>19507</v>
      </c>
    </row>
    <row r="504" spans="3:7">
      <c r="C504" s="49">
        <f t="shared" si="9"/>
        <v>1</v>
      </c>
      <c r="D504" s="48">
        <v>42390</v>
      </c>
      <c r="E504" s="47">
        <v>22</v>
      </c>
      <c r="F504" s="47">
        <v>21305</v>
      </c>
      <c r="G504" s="47">
        <v>18828</v>
      </c>
    </row>
    <row r="505" spans="3:7">
      <c r="C505" s="49">
        <f t="shared" si="9"/>
        <v>1</v>
      </c>
      <c r="D505" s="48">
        <v>42390</v>
      </c>
      <c r="E505" s="47">
        <v>23</v>
      </c>
      <c r="F505" s="47">
        <v>20112</v>
      </c>
      <c r="G505" s="47">
        <v>17546</v>
      </c>
    </row>
    <row r="506" spans="3:7">
      <c r="C506" s="49">
        <f t="shared" si="9"/>
        <v>1</v>
      </c>
      <c r="D506" s="48">
        <v>42390</v>
      </c>
      <c r="E506" s="47">
        <v>24</v>
      </c>
      <c r="F506" s="47">
        <v>18735</v>
      </c>
      <c r="G506" s="47">
        <v>16307</v>
      </c>
    </row>
    <row r="507" spans="3:7">
      <c r="C507" s="49">
        <f t="shared" si="9"/>
        <v>1</v>
      </c>
      <c r="D507" s="48">
        <v>42391</v>
      </c>
      <c r="E507" s="47">
        <v>1</v>
      </c>
      <c r="F507" s="47">
        <v>18151</v>
      </c>
      <c r="G507" s="47">
        <v>15504</v>
      </c>
    </row>
    <row r="508" spans="3:7">
      <c r="C508" s="49">
        <f t="shared" si="9"/>
        <v>1</v>
      </c>
      <c r="D508" s="48">
        <v>42391</v>
      </c>
      <c r="E508" s="47">
        <v>2</v>
      </c>
      <c r="F508" s="47">
        <v>17759</v>
      </c>
      <c r="G508" s="47">
        <v>15094</v>
      </c>
    </row>
    <row r="509" spans="3:7">
      <c r="C509" s="49">
        <f t="shared" si="9"/>
        <v>1</v>
      </c>
      <c r="D509" s="48">
        <v>42391</v>
      </c>
      <c r="E509" s="47">
        <v>3</v>
      </c>
      <c r="F509" s="47">
        <v>17475</v>
      </c>
      <c r="G509" s="47">
        <v>14892</v>
      </c>
    </row>
    <row r="510" spans="3:7">
      <c r="C510" s="49">
        <f t="shared" si="9"/>
        <v>1</v>
      </c>
      <c r="D510" s="48">
        <v>42391</v>
      </c>
      <c r="E510" s="47">
        <v>4</v>
      </c>
      <c r="F510" s="47">
        <v>17466</v>
      </c>
      <c r="G510" s="47">
        <v>14870</v>
      </c>
    </row>
    <row r="511" spans="3:7">
      <c r="C511" s="49">
        <f t="shared" si="9"/>
        <v>1</v>
      </c>
      <c r="D511" s="48">
        <v>42391</v>
      </c>
      <c r="E511" s="47">
        <v>5</v>
      </c>
      <c r="F511" s="47">
        <v>17693</v>
      </c>
      <c r="G511" s="47">
        <v>14933</v>
      </c>
    </row>
    <row r="512" spans="3:7">
      <c r="C512" s="49">
        <f t="shared" si="9"/>
        <v>1</v>
      </c>
      <c r="D512" s="48">
        <v>42391</v>
      </c>
      <c r="E512" s="47">
        <v>6</v>
      </c>
      <c r="F512" s="47">
        <v>18256</v>
      </c>
      <c r="G512" s="47">
        <v>15536</v>
      </c>
    </row>
    <row r="513" spans="3:7">
      <c r="C513" s="49">
        <f t="shared" si="9"/>
        <v>1</v>
      </c>
      <c r="D513" s="48">
        <v>42391</v>
      </c>
      <c r="E513" s="47">
        <v>7</v>
      </c>
      <c r="F513" s="47">
        <v>19451</v>
      </c>
      <c r="G513" s="47">
        <v>16832</v>
      </c>
    </row>
    <row r="514" spans="3:7">
      <c r="C514" s="49">
        <f t="shared" si="9"/>
        <v>1</v>
      </c>
      <c r="D514" s="48">
        <v>42391</v>
      </c>
      <c r="E514" s="47">
        <v>8</v>
      </c>
      <c r="F514" s="47">
        <v>21410</v>
      </c>
      <c r="G514" s="47">
        <v>18398</v>
      </c>
    </row>
    <row r="515" spans="3:7">
      <c r="C515" s="49">
        <f t="shared" si="9"/>
        <v>1</v>
      </c>
      <c r="D515" s="48">
        <v>42391</v>
      </c>
      <c r="E515" s="47">
        <v>9</v>
      </c>
      <c r="F515" s="47">
        <v>21279</v>
      </c>
      <c r="G515" s="47">
        <v>18419</v>
      </c>
    </row>
    <row r="516" spans="3:7">
      <c r="C516" s="49">
        <f t="shared" ref="C516:C579" si="10">MONTH(D516)</f>
        <v>1</v>
      </c>
      <c r="D516" s="48">
        <v>42391</v>
      </c>
      <c r="E516" s="47">
        <v>10</v>
      </c>
      <c r="F516" s="47">
        <v>20938</v>
      </c>
      <c r="G516" s="47">
        <v>18198</v>
      </c>
    </row>
    <row r="517" spans="3:7">
      <c r="C517" s="49">
        <f t="shared" si="10"/>
        <v>1</v>
      </c>
      <c r="D517" s="48">
        <v>42391</v>
      </c>
      <c r="E517" s="47">
        <v>11</v>
      </c>
      <c r="F517" s="47">
        <v>21150</v>
      </c>
      <c r="G517" s="47">
        <v>18185</v>
      </c>
    </row>
    <row r="518" spans="3:7">
      <c r="C518" s="49">
        <f t="shared" si="10"/>
        <v>1</v>
      </c>
      <c r="D518" s="48">
        <v>42391</v>
      </c>
      <c r="E518" s="47">
        <v>12</v>
      </c>
      <c r="F518" s="47">
        <v>20694</v>
      </c>
      <c r="G518" s="47">
        <v>17872</v>
      </c>
    </row>
    <row r="519" spans="3:7">
      <c r="C519" s="49">
        <f t="shared" si="10"/>
        <v>1</v>
      </c>
      <c r="D519" s="48">
        <v>42391</v>
      </c>
      <c r="E519" s="47">
        <v>13</v>
      </c>
      <c r="F519" s="47">
        <v>20443</v>
      </c>
      <c r="G519" s="47">
        <v>17566</v>
      </c>
    </row>
    <row r="520" spans="3:7">
      <c r="C520" s="49">
        <f t="shared" si="10"/>
        <v>1</v>
      </c>
      <c r="D520" s="48">
        <v>42391</v>
      </c>
      <c r="E520" s="47">
        <v>14</v>
      </c>
      <c r="F520" s="47">
        <v>20442</v>
      </c>
      <c r="G520" s="47">
        <v>17509</v>
      </c>
    </row>
    <row r="521" spans="3:7">
      <c r="C521" s="49">
        <f t="shared" si="10"/>
        <v>1</v>
      </c>
      <c r="D521" s="48">
        <v>42391</v>
      </c>
      <c r="E521" s="47">
        <v>15</v>
      </c>
      <c r="F521" s="47">
        <v>20430</v>
      </c>
      <c r="G521" s="47">
        <v>17494</v>
      </c>
    </row>
    <row r="522" spans="3:7">
      <c r="C522" s="49">
        <f t="shared" si="10"/>
        <v>1</v>
      </c>
      <c r="D522" s="48">
        <v>42391</v>
      </c>
      <c r="E522" s="47">
        <v>16</v>
      </c>
      <c r="F522" s="47">
        <v>20614</v>
      </c>
      <c r="G522" s="47">
        <v>17664</v>
      </c>
    </row>
    <row r="523" spans="3:7">
      <c r="C523" s="49">
        <f t="shared" si="10"/>
        <v>1</v>
      </c>
      <c r="D523" s="48">
        <v>42391</v>
      </c>
      <c r="E523" s="47">
        <v>17</v>
      </c>
      <c r="F523" s="47">
        <v>21192</v>
      </c>
      <c r="G523" s="47">
        <v>18322</v>
      </c>
    </row>
    <row r="524" spans="3:7">
      <c r="C524" s="49">
        <f t="shared" si="10"/>
        <v>1</v>
      </c>
      <c r="D524" s="48">
        <v>42391</v>
      </c>
      <c r="E524" s="47">
        <v>18</v>
      </c>
      <c r="F524" s="47">
        <v>21935</v>
      </c>
      <c r="G524" s="47">
        <v>19099</v>
      </c>
    </row>
    <row r="525" spans="3:7">
      <c r="C525" s="49">
        <f t="shared" si="10"/>
        <v>1</v>
      </c>
      <c r="D525" s="48">
        <v>42391</v>
      </c>
      <c r="E525" s="47">
        <v>19</v>
      </c>
      <c r="F525" s="47">
        <v>22249</v>
      </c>
      <c r="G525" s="47">
        <v>19364</v>
      </c>
    </row>
    <row r="526" spans="3:7">
      <c r="C526" s="49">
        <f t="shared" si="10"/>
        <v>1</v>
      </c>
      <c r="D526" s="48">
        <v>42391</v>
      </c>
      <c r="E526" s="47">
        <v>20</v>
      </c>
      <c r="F526" s="47">
        <v>21921</v>
      </c>
      <c r="G526" s="47">
        <v>19056</v>
      </c>
    </row>
    <row r="527" spans="3:7">
      <c r="C527" s="49">
        <f t="shared" si="10"/>
        <v>1</v>
      </c>
      <c r="D527" s="48">
        <v>42391</v>
      </c>
      <c r="E527" s="47">
        <v>21</v>
      </c>
      <c r="F527" s="47">
        <v>21605</v>
      </c>
      <c r="G527" s="47">
        <v>18730</v>
      </c>
    </row>
    <row r="528" spans="3:7">
      <c r="C528" s="49">
        <f t="shared" si="10"/>
        <v>1</v>
      </c>
      <c r="D528" s="48">
        <v>42391</v>
      </c>
      <c r="E528" s="47">
        <v>22</v>
      </c>
      <c r="F528" s="47">
        <v>20712</v>
      </c>
      <c r="G528" s="47">
        <v>18131</v>
      </c>
    </row>
    <row r="529" spans="3:7">
      <c r="C529" s="49">
        <f t="shared" si="10"/>
        <v>1</v>
      </c>
      <c r="D529" s="48">
        <v>42391</v>
      </c>
      <c r="E529" s="47">
        <v>23</v>
      </c>
      <c r="F529" s="47">
        <v>19808</v>
      </c>
      <c r="G529" s="47">
        <v>17126</v>
      </c>
    </row>
    <row r="530" spans="3:7">
      <c r="C530" s="49">
        <f t="shared" si="10"/>
        <v>1</v>
      </c>
      <c r="D530" s="48">
        <v>42391</v>
      </c>
      <c r="E530" s="47">
        <v>24</v>
      </c>
      <c r="F530" s="47">
        <v>18653</v>
      </c>
      <c r="G530" s="47">
        <v>15982</v>
      </c>
    </row>
    <row r="531" spans="3:7">
      <c r="C531" s="49">
        <f t="shared" si="10"/>
        <v>1</v>
      </c>
      <c r="D531" s="48">
        <v>42392</v>
      </c>
      <c r="E531" s="47">
        <v>1</v>
      </c>
      <c r="F531" s="47">
        <v>17841</v>
      </c>
      <c r="G531" s="47">
        <v>15131</v>
      </c>
    </row>
    <row r="532" spans="3:7">
      <c r="C532" s="49">
        <f t="shared" si="10"/>
        <v>1</v>
      </c>
      <c r="D532" s="48">
        <v>42392</v>
      </c>
      <c r="E532" s="47">
        <v>2</v>
      </c>
      <c r="F532" s="47">
        <v>17450</v>
      </c>
      <c r="G532" s="47">
        <v>14676</v>
      </c>
    </row>
    <row r="533" spans="3:7">
      <c r="C533" s="49">
        <f t="shared" si="10"/>
        <v>1</v>
      </c>
      <c r="D533" s="48">
        <v>42392</v>
      </c>
      <c r="E533" s="47">
        <v>3</v>
      </c>
      <c r="F533" s="47">
        <v>17159</v>
      </c>
      <c r="G533" s="47">
        <v>14384</v>
      </c>
    </row>
    <row r="534" spans="3:7">
      <c r="C534" s="49">
        <f t="shared" si="10"/>
        <v>1</v>
      </c>
      <c r="D534" s="48">
        <v>42392</v>
      </c>
      <c r="E534" s="47">
        <v>4</v>
      </c>
      <c r="F534" s="47">
        <v>17020</v>
      </c>
      <c r="G534" s="47">
        <v>14234</v>
      </c>
    </row>
    <row r="535" spans="3:7">
      <c r="C535" s="49">
        <f t="shared" si="10"/>
        <v>1</v>
      </c>
      <c r="D535" s="48">
        <v>42392</v>
      </c>
      <c r="E535" s="47">
        <v>5</v>
      </c>
      <c r="F535" s="47">
        <v>17162</v>
      </c>
      <c r="G535" s="47">
        <v>14277</v>
      </c>
    </row>
    <row r="536" spans="3:7">
      <c r="C536" s="49">
        <f t="shared" si="10"/>
        <v>1</v>
      </c>
      <c r="D536" s="48">
        <v>42392</v>
      </c>
      <c r="E536" s="47">
        <v>6</v>
      </c>
      <c r="F536" s="47">
        <v>17330</v>
      </c>
      <c r="G536" s="47">
        <v>14464</v>
      </c>
    </row>
    <row r="537" spans="3:7">
      <c r="C537" s="49">
        <f t="shared" si="10"/>
        <v>1</v>
      </c>
      <c r="D537" s="48">
        <v>42392</v>
      </c>
      <c r="E537" s="47">
        <v>7</v>
      </c>
      <c r="F537" s="47">
        <v>18042</v>
      </c>
      <c r="G537" s="47">
        <v>15167</v>
      </c>
    </row>
    <row r="538" spans="3:7">
      <c r="C538" s="49">
        <f t="shared" si="10"/>
        <v>1</v>
      </c>
      <c r="D538" s="48">
        <v>42392</v>
      </c>
      <c r="E538" s="47">
        <v>8</v>
      </c>
      <c r="F538" s="47">
        <v>19115</v>
      </c>
      <c r="G538" s="47">
        <v>16113</v>
      </c>
    </row>
    <row r="539" spans="3:7">
      <c r="C539" s="49">
        <f t="shared" si="10"/>
        <v>1</v>
      </c>
      <c r="D539" s="48">
        <v>42392</v>
      </c>
      <c r="E539" s="47">
        <v>9</v>
      </c>
      <c r="F539" s="47">
        <v>19665</v>
      </c>
      <c r="G539" s="47">
        <v>16715</v>
      </c>
    </row>
    <row r="540" spans="3:7">
      <c r="C540" s="49">
        <f t="shared" si="10"/>
        <v>1</v>
      </c>
      <c r="D540" s="48">
        <v>42392</v>
      </c>
      <c r="E540" s="47">
        <v>10</v>
      </c>
      <c r="F540" s="47">
        <v>19515</v>
      </c>
      <c r="G540" s="47">
        <v>16643</v>
      </c>
    </row>
    <row r="541" spans="3:7">
      <c r="C541" s="49">
        <f t="shared" si="10"/>
        <v>1</v>
      </c>
      <c r="D541" s="48">
        <v>42392</v>
      </c>
      <c r="E541" s="47">
        <v>11</v>
      </c>
      <c r="F541" s="47">
        <v>19335</v>
      </c>
      <c r="G541" s="47">
        <v>16453</v>
      </c>
    </row>
    <row r="542" spans="3:7">
      <c r="C542" s="49">
        <f t="shared" si="10"/>
        <v>1</v>
      </c>
      <c r="D542" s="48">
        <v>42392</v>
      </c>
      <c r="E542" s="47">
        <v>12</v>
      </c>
      <c r="F542" s="47">
        <v>18945</v>
      </c>
      <c r="G542" s="47">
        <v>16214</v>
      </c>
    </row>
    <row r="543" spans="3:7">
      <c r="C543" s="49">
        <f t="shared" si="10"/>
        <v>1</v>
      </c>
      <c r="D543" s="48">
        <v>42392</v>
      </c>
      <c r="E543" s="47">
        <v>13</v>
      </c>
      <c r="F543" s="47">
        <v>18939</v>
      </c>
      <c r="G543" s="47">
        <v>16054</v>
      </c>
    </row>
    <row r="544" spans="3:7">
      <c r="C544" s="49">
        <f t="shared" si="10"/>
        <v>1</v>
      </c>
      <c r="D544" s="48">
        <v>42392</v>
      </c>
      <c r="E544" s="47">
        <v>14</v>
      </c>
      <c r="F544" s="47">
        <v>18715</v>
      </c>
      <c r="G544" s="47">
        <v>15854</v>
      </c>
    </row>
    <row r="545" spans="3:7">
      <c r="C545" s="49">
        <f t="shared" si="10"/>
        <v>1</v>
      </c>
      <c r="D545" s="48">
        <v>42392</v>
      </c>
      <c r="E545" s="47">
        <v>15</v>
      </c>
      <c r="F545" s="47">
        <v>18762</v>
      </c>
      <c r="G545" s="47">
        <v>15843</v>
      </c>
    </row>
    <row r="546" spans="3:7">
      <c r="C546" s="49">
        <f t="shared" si="10"/>
        <v>1</v>
      </c>
      <c r="D546" s="48">
        <v>42392</v>
      </c>
      <c r="E546" s="47">
        <v>16</v>
      </c>
      <c r="F546" s="47">
        <v>19096</v>
      </c>
      <c r="G546" s="47">
        <v>16141</v>
      </c>
    </row>
    <row r="547" spans="3:7">
      <c r="C547" s="49">
        <f t="shared" si="10"/>
        <v>1</v>
      </c>
      <c r="D547" s="48">
        <v>42392</v>
      </c>
      <c r="E547" s="47">
        <v>17</v>
      </c>
      <c r="F547" s="47">
        <v>20047</v>
      </c>
      <c r="G547" s="47">
        <v>17107</v>
      </c>
    </row>
    <row r="548" spans="3:7">
      <c r="C548" s="49">
        <f t="shared" si="10"/>
        <v>1</v>
      </c>
      <c r="D548" s="48">
        <v>42392</v>
      </c>
      <c r="E548" s="47">
        <v>18</v>
      </c>
      <c r="F548" s="47">
        <v>21298</v>
      </c>
      <c r="G548" s="47">
        <v>18243</v>
      </c>
    </row>
    <row r="549" spans="3:7">
      <c r="C549" s="49">
        <f t="shared" si="10"/>
        <v>1</v>
      </c>
      <c r="D549" s="48">
        <v>42392</v>
      </c>
      <c r="E549" s="47">
        <v>19</v>
      </c>
      <c r="F549" s="47">
        <v>21936</v>
      </c>
      <c r="G549" s="47">
        <v>18786</v>
      </c>
    </row>
    <row r="550" spans="3:7">
      <c r="C550" s="49">
        <f t="shared" si="10"/>
        <v>1</v>
      </c>
      <c r="D550" s="48">
        <v>42392</v>
      </c>
      <c r="E550" s="47">
        <v>20</v>
      </c>
      <c r="F550" s="47">
        <v>21497</v>
      </c>
      <c r="G550" s="47">
        <v>18359</v>
      </c>
    </row>
    <row r="551" spans="3:7">
      <c r="C551" s="49">
        <f t="shared" si="10"/>
        <v>1</v>
      </c>
      <c r="D551" s="48">
        <v>42392</v>
      </c>
      <c r="E551" s="47">
        <v>21</v>
      </c>
      <c r="F551" s="47">
        <v>20802</v>
      </c>
      <c r="G551" s="47">
        <v>17863</v>
      </c>
    </row>
    <row r="552" spans="3:7">
      <c r="C552" s="49">
        <f t="shared" si="10"/>
        <v>1</v>
      </c>
      <c r="D552" s="48">
        <v>42392</v>
      </c>
      <c r="E552" s="47">
        <v>22</v>
      </c>
      <c r="F552" s="47">
        <v>20027</v>
      </c>
      <c r="G552" s="47">
        <v>17379</v>
      </c>
    </row>
    <row r="553" spans="3:7">
      <c r="C553" s="49">
        <f t="shared" si="10"/>
        <v>1</v>
      </c>
      <c r="D553" s="48">
        <v>42392</v>
      </c>
      <c r="E553" s="47">
        <v>23</v>
      </c>
      <c r="F553" s="47">
        <v>19221</v>
      </c>
      <c r="G553" s="47">
        <v>16610</v>
      </c>
    </row>
    <row r="554" spans="3:7">
      <c r="C554" s="49">
        <f t="shared" si="10"/>
        <v>1</v>
      </c>
      <c r="D554" s="48">
        <v>42392</v>
      </c>
      <c r="E554" s="47">
        <v>24</v>
      </c>
      <c r="F554" s="47">
        <v>18344</v>
      </c>
      <c r="G554" s="47">
        <v>15765</v>
      </c>
    </row>
    <row r="555" spans="3:7">
      <c r="C555" s="49">
        <f t="shared" si="10"/>
        <v>1</v>
      </c>
      <c r="D555" s="48">
        <v>42393</v>
      </c>
      <c r="E555" s="47">
        <v>1</v>
      </c>
      <c r="F555" s="47">
        <v>17841</v>
      </c>
      <c r="G555" s="47">
        <v>15194</v>
      </c>
    </row>
    <row r="556" spans="3:7">
      <c r="C556" s="49">
        <f t="shared" si="10"/>
        <v>1</v>
      </c>
      <c r="D556" s="48">
        <v>42393</v>
      </c>
      <c r="E556" s="47">
        <v>2</v>
      </c>
      <c r="F556" s="47">
        <v>17528</v>
      </c>
      <c r="G556" s="47">
        <v>14728</v>
      </c>
    </row>
    <row r="557" spans="3:7">
      <c r="C557" s="49">
        <f t="shared" si="10"/>
        <v>1</v>
      </c>
      <c r="D557" s="48">
        <v>42393</v>
      </c>
      <c r="E557" s="47">
        <v>3</v>
      </c>
      <c r="F557" s="47">
        <v>17225</v>
      </c>
      <c r="G557" s="47">
        <v>14429</v>
      </c>
    </row>
    <row r="558" spans="3:7">
      <c r="C558" s="49">
        <f t="shared" si="10"/>
        <v>1</v>
      </c>
      <c r="D558" s="48">
        <v>42393</v>
      </c>
      <c r="E558" s="47">
        <v>4</v>
      </c>
      <c r="F558" s="47">
        <v>17144</v>
      </c>
      <c r="G558" s="47">
        <v>14296</v>
      </c>
    </row>
    <row r="559" spans="3:7">
      <c r="C559" s="49">
        <f t="shared" si="10"/>
        <v>1</v>
      </c>
      <c r="D559" s="48">
        <v>42393</v>
      </c>
      <c r="E559" s="47">
        <v>5</v>
      </c>
      <c r="F559" s="47">
        <v>17247</v>
      </c>
      <c r="G559" s="47">
        <v>14299</v>
      </c>
    </row>
    <row r="560" spans="3:7">
      <c r="C560" s="49">
        <f t="shared" si="10"/>
        <v>1</v>
      </c>
      <c r="D560" s="48">
        <v>42393</v>
      </c>
      <c r="E560" s="47">
        <v>6</v>
      </c>
      <c r="F560" s="47">
        <v>17394</v>
      </c>
      <c r="G560" s="47">
        <v>14461</v>
      </c>
    </row>
    <row r="561" spans="3:7">
      <c r="C561" s="49">
        <f t="shared" si="10"/>
        <v>1</v>
      </c>
      <c r="D561" s="48">
        <v>42393</v>
      </c>
      <c r="E561" s="47">
        <v>7</v>
      </c>
      <c r="F561" s="47">
        <v>17686</v>
      </c>
      <c r="G561" s="47">
        <v>14769</v>
      </c>
    </row>
    <row r="562" spans="3:7">
      <c r="C562" s="49">
        <f t="shared" si="10"/>
        <v>1</v>
      </c>
      <c r="D562" s="48">
        <v>42393</v>
      </c>
      <c r="E562" s="47">
        <v>8</v>
      </c>
      <c r="F562" s="47">
        <v>18584</v>
      </c>
      <c r="G562" s="47">
        <v>15394</v>
      </c>
    </row>
    <row r="563" spans="3:7">
      <c r="C563" s="49">
        <f t="shared" si="10"/>
        <v>1</v>
      </c>
      <c r="D563" s="48">
        <v>42393</v>
      </c>
      <c r="E563" s="47">
        <v>9</v>
      </c>
      <c r="F563" s="47">
        <v>18860</v>
      </c>
      <c r="G563" s="47">
        <v>15897</v>
      </c>
    </row>
    <row r="564" spans="3:7">
      <c r="C564" s="49">
        <f t="shared" si="10"/>
        <v>1</v>
      </c>
      <c r="D564" s="48">
        <v>42393</v>
      </c>
      <c r="E564" s="47">
        <v>10</v>
      </c>
      <c r="F564" s="47">
        <v>19260</v>
      </c>
      <c r="G564" s="47">
        <v>16306</v>
      </c>
    </row>
    <row r="565" spans="3:7">
      <c r="C565" s="49">
        <f t="shared" si="10"/>
        <v>1</v>
      </c>
      <c r="D565" s="48">
        <v>42393</v>
      </c>
      <c r="E565" s="47">
        <v>11</v>
      </c>
      <c r="F565" s="47">
        <v>19459</v>
      </c>
      <c r="G565" s="47">
        <v>16503</v>
      </c>
    </row>
    <row r="566" spans="3:7">
      <c r="C566" s="49">
        <f t="shared" si="10"/>
        <v>1</v>
      </c>
      <c r="D566" s="48">
        <v>42393</v>
      </c>
      <c r="E566" s="47">
        <v>12</v>
      </c>
      <c r="F566" s="47">
        <v>19520</v>
      </c>
      <c r="G566" s="47">
        <v>16615</v>
      </c>
    </row>
    <row r="567" spans="3:7">
      <c r="C567" s="49">
        <f t="shared" si="10"/>
        <v>1</v>
      </c>
      <c r="D567" s="48">
        <v>42393</v>
      </c>
      <c r="E567" s="47">
        <v>13</v>
      </c>
      <c r="F567" s="47">
        <v>19590</v>
      </c>
      <c r="G567" s="47">
        <v>16648</v>
      </c>
    </row>
    <row r="568" spans="3:7">
      <c r="C568" s="49">
        <f t="shared" si="10"/>
        <v>1</v>
      </c>
      <c r="D568" s="48">
        <v>42393</v>
      </c>
      <c r="E568" s="47">
        <v>14</v>
      </c>
      <c r="F568" s="47">
        <v>19574</v>
      </c>
      <c r="G568" s="47">
        <v>16505</v>
      </c>
    </row>
    <row r="569" spans="3:7">
      <c r="C569" s="49">
        <f t="shared" si="10"/>
        <v>1</v>
      </c>
      <c r="D569" s="48">
        <v>42393</v>
      </c>
      <c r="E569" s="47">
        <v>15</v>
      </c>
      <c r="F569" s="47">
        <v>19435</v>
      </c>
      <c r="G569" s="47">
        <v>16380</v>
      </c>
    </row>
    <row r="570" spans="3:7">
      <c r="C570" s="49">
        <f t="shared" si="10"/>
        <v>1</v>
      </c>
      <c r="D570" s="48">
        <v>42393</v>
      </c>
      <c r="E570" s="47">
        <v>16</v>
      </c>
      <c r="F570" s="47">
        <v>19704</v>
      </c>
      <c r="G570" s="47">
        <v>16692</v>
      </c>
    </row>
    <row r="571" spans="3:7">
      <c r="C571" s="49">
        <f t="shared" si="10"/>
        <v>1</v>
      </c>
      <c r="D571" s="48">
        <v>42393</v>
      </c>
      <c r="E571" s="47">
        <v>17</v>
      </c>
      <c r="F571" s="47">
        <v>20600</v>
      </c>
      <c r="G571" s="47">
        <v>17470</v>
      </c>
    </row>
    <row r="572" spans="3:7">
      <c r="C572" s="49">
        <f t="shared" si="10"/>
        <v>1</v>
      </c>
      <c r="D572" s="48">
        <v>42393</v>
      </c>
      <c r="E572" s="47">
        <v>18</v>
      </c>
      <c r="F572" s="47">
        <v>21574</v>
      </c>
      <c r="G572" s="47">
        <v>18591</v>
      </c>
    </row>
    <row r="573" spans="3:7">
      <c r="C573" s="49">
        <f t="shared" si="10"/>
        <v>1</v>
      </c>
      <c r="D573" s="48">
        <v>42393</v>
      </c>
      <c r="E573" s="47">
        <v>19</v>
      </c>
      <c r="F573" s="47">
        <v>21645</v>
      </c>
      <c r="G573" s="47">
        <v>18721</v>
      </c>
    </row>
    <row r="574" spans="3:7">
      <c r="C574" s="49">
        <f t="shared" si="10"/>
        <v>1</v>
      </c>
      <c r="D574" s="48">
        <v>42393</v>
      </c>
      <c r="E574" s="47">
        <v>20</v>
      </c>
      <c r="F574" s="47">
        <v>21343</v>
      </c>
      <c r="G574" s="47">
        <v>18339</v>
      </c>
    </row>
    <row r="575" spans="3:7">
      <c r="C575" s="49">
        <f t="shared" si="10"/>
        <v>1</v>
      </c>
      <c r="D575" s="48">
        <v>42393</v>
      </c>
      <c r="E575" s="47">
        <v>21</v>
      </c>
      <c r="F575" s="47">
        <v>20812</v>
      </c>
      <c r="G575" s="47">
        <v>17869</v>
      </c>
    </row>
    <row r="576" spans="3:7">
      <c r="C576" s="49">
        <f t="shared" si="10"/>
        <v>1</v>
      </c>
      <c r="D576" s="48">
        <v>42393</v>
      </c>
      <c r="E576" s="47">
        <v>22</v>
      </c>
      <c r="F576" s="47">
        <v>19722</v>
      </c>
      <c r="G576" s="47">
        <v>17137</v>
      </c>
    </row>
    <row r="577" spans="3:7">
      <c r="C577" s="49">
        <f t="shared" si="10"/>
        <v>1</v>
      </c>
      <c r="D577" s="48">
        <v>42393</v>
      </c>
      <c r="E577" s="47">
        <v>23</v>
      </c>
      <c r="F577" s="47">
        <v>18817</v>
      </c>
      <c r="G577" s="47">
        <v>16154</v>
      </c>
    </row>
    <row r="578" spans="3:7">
      <c r="C578" s="49">
        <f t="shared" si="10"/>
        <v>1</v>
      </c>
      <c r="D578" s="48">
        <v>42393</v>
      </c>
      <c r="E578" s="47">
        <v>24</v>
      </c>
      <c r="F578" s="47">
        <v>17752</v>
      </c>
      <c r="G578" s="47">
        <v>15162</v>
      </c>
    </row>
    <row r="579" spans="3:7">
      <c r="C579" s="49">
        <f t="shared" si="10"/>
        <v>1</v>
      </c>
      <c r="D579" s="48">
        <v>42394</v>
      </c>
      <c r="E579" s="47">
        <v>1</v>
      </c>
      <c r="F579" s="47">
        <v>17083</v>
      </c>
      <c r="G579" s="47">
        <v>14434</v>
      </c>
    </row>
    <row r="580" spans="3:7">
      <c r="C580" s="49">
        <f t="shared" ref="C580:C643" si="11">MONTH(D580)</f>
        <v>1</v>
      </c>
      <c r="D580" s="48">
        <v>42394</v>
      </c>
      <c r="E580" s="47">
        <v>2</v>
      </c>
      <c r="F580" s="47">
        <v>16834</v>
      </c>
      <c r="G580" s="47">
        <v>14049</v>
      </c>
    </row>
    <row r="581" spans="3:7">
      <c r="C581" s="49">
        <f t="shared" si="11"/>
        <v>1</v>
      </c>
      <c r="D581" s="48">
        <v>42394</v>
      </c>
      <c r="E581" s="47">
        <v>3</v>
      </c>
      <c r="F581" s="47">
        <v>16690</v>
      </c>
      <c r="G581" s="47">
        <v>13889</v>
      </c>
    </row>
    <row r="582" spans="3:7">
      <c r="C582" s="49">
        <f t="shared" si="11"/>
        <v>1</v>
      </c>
      <c r="D582" s="48">
        <v>42394</v>
      </c>
      <c r="E582" s="47">
        <v>4</v>
      </c>
      <c r="F582" s="47">
        <v>16698</v>
      </c>
      <c r="G582" s="47">
        <v>13922</v>
      </c>
    </row>
    <row r="583" spans="3:7">
      <c r="C583" s="49">
        <f t="shared" si="11"/>
        <v>1</v>
      </c>
      <c r="D583" s="48">
        <v>42394</v>
      </c>
      <c r="E583" s="47">
        <v>5</v>
      </c>
      <c r="F583" s="47">
        <v>16813</v>
      </c>
      <c r="G583" s="47">
        <v>14073</v>
      </c>
    </row>
    <row r="584" spans="3:7">
      <c r="C584" s="49">
        <f t="shared" si="11"/>
        <v>1</v>
      </c>
      <c r="D584" s="48">
        <v>42394</v>
      </c>
      <c r="E584" s="47">
        <v>6</v>
      </c>
      <c r="F584" s="47">
        <v>17688</v>
      </c>
      <c r="G584" s="47">
        <v>14766</v>
      </c>
    </row>
    <row r="585" spans="3:7">
      <c r="C585" s="49">
        <f t="shared" si="11"/>
        <v>1</v>
      </c>
      <c r="D585" s="48">
        <v>42394</v>
      </c>
      <c r="E585" s="47">
        <v>7</v>
      </c>
      <c r="F585" s="47">
        <v>19062</v>
      </c>
      <c r="G585" s="47">
        <v>16260</v>
      </c>
    </row>
    <row r="586" spans="3:7">
      <c r="C586" s="49">
        <f t="shared" si="11"/>
        <v>1</v>
      </c>
      <c r="D586" s="48">
        <v>42394</v>
      </c>
      <c r="E586" s="47">
        <v>8</v>
      </c>
      <c r="F586" s="47">
        <v>20866</v>
      </c>
      <c r="G586" s="47">
        <v>17830</v>
      </c>
    </row>
    <row r="587" spans="3:7">
      <c r="C587" s="49">
        <f t="shared" si="11"/>
        <v>1</v>
      </c>
      <c r="D587" s="48">
        <v>42394</v>
      </c>
      <c r="E587" s="47">
        <v>9</v>
      </c>
      <c r="F587" s="47">
        <v>20884</v>
      </c>
      <c r="G587" s="47">
        <v>17927</v>
      </c>
    </row>
    <row r="588" spans="3:7">
      <c r="C588" s="49">
        <f t="shared" si="11"/>
        <v>1</v>
      </c>
      <c r="D588" s="48">
        <v>42394</v>
      </c>
      <c r="E588" s="47">
        <v>10</v>
      </c>
      <c r="F588" s="47">
        <v>20764</v>
      </c>
      <c r="G588" s="47">
        <v>17817</v>
      </c>
    </row>
    <row r="589" spans="3:7">
      <c r="C589" s="49">
        <f t="shared" si="11"/>
        <v>1</v>
      </c>
      <c r="D589" s="48">
        <v>42394</v>
      </c>
      <c r="E589" s="47">
        <v>11</v>
      </c>
      <c r="F589" s="47">
        <v>20638</v>
      </c>
      <c r="G589" s="47">
        <v>17650</v>
      </c>
    </row>
    <row r="590" spans="3:7">
      <c r="C590" s="49">
        <f t="shared" si="11"/>
        <v>1</v>
      </c>
      <c r="D590" s="48">
        <v>42394</v>
      </c>
      <c r="E590" s="47">
        <v>12</v>
      </c>
      <c r="F590" s="47">
        <v>20380</v>
      </c>
      <c r="G590" s="47">
        <v>17576</v>
      </c>
    </row>
    <row r="591" spans="3:7">
      <c r="C591" s="49">
        <f t="shared" si="11"/>
        <v>1</v>
      </c>
      <c r="D591" s="48">
        <v>42394</v>
      </c>
      <c r="E591" s="47">
        <v>13</v>
      </c>
      <c r="F591" s="47">
        <v>19898</v>
      </c>
      <c r="G591" s="47">
        <v>17124</v>
      </c>
    </row>
    <row r="592" spans="3:7">
      <c r="C592" s="49">
        <f t="shared" si="11"/>
        <v>1</v>
      </c>
      <c r="D592" s="48">
        <v>42394</v>
      </c>
      <c r="E592" s="47">
        <v>14</v>
      </c>
      <c r="F592" s="47">
        <v>19805</v>
      </c>
      <c r="G592" s="47">
        <v>17067</v>
      </c>
    </row>
    <row r="593" spans="3:7">
      <c r="C593" s="49">
        <f t="shared" si="11"/>
        <v>1</v>
      </c>
      <c r="D593" s="48">
        <v>42394</v>
      </c>
      <c r="E593" s="47">
        <v>15</v>
      </c>
      <c r="F593" s="47">
        <v>19676</v>
      </c>
      <c r="G593" s="47">
        <v>16804</v>
      </c>
    </row>
    <row r="594" spans="3:7">
      <c r="C594" s="49">
        <f t="shared" si="11"/>
        <v>1</v>
      </c>
      <c r="D594" s="48">
        <v>42394</v>
      </c>
      <c r="E594" s="47">
        <v>16</v>
      </c>
      <c r="F594" s="47">
        <v>19774</v>
      </c>
      <c r="G594" s="47">
        <v>16855</v>
      </c>
    </row>
    <row r="595" spans="3:7">
      <c r="C595" s="49">
        <f t="shared" si="11"/>
        <v>1</v>
      </c>
      <c r="D595" s="48">
        <v>42394</v>
      </c>
      <c r="E595" s="47">
        <v>17</v>
      </c>
      <c r="F595" s="47">
        <v>20634</v>
      </c>
      <c r="G595" s="47">
        <v>17784</v>
      </c>
    </row>
    <row r="596" spans="3:7">
      <c r="C596" s="49">
        <f t="shared" si="11"/>
        <v>1</v>
      </c>
      <c r="D596" s="48">
        <v>42394</v>
      </c>
      <c r="E596" s="47">
        <v>18</v>
      </c>
      <c r="F596" s="47">
        <v>21633</v>
      </c>
      <c r="G596" s="47">
        <v>18831</v>
      </c>
    </row>
    <row r="597" spans="3:7">
      <c r="C597" s="49">
        <f t="shared" si="11"/>
        <v>1</v>
      </c>
      <c r="D597" s="48">
        <v>42394</v>
      </c>
      <c r="E597" s="47">
        <v>19</v>
      </c>
      <c r="F597" s="47">
        <v>22075</v>
      </c>
      <c r="G597" s="47">
        <v>19199</v>
      </c>
    </row>
    <row r="598" spans="3:7">
      <c r="C598" s="49">
        <f t="shared" si="11"/>
        <v>1</v>
      </c>
      <c r="D598" s="48">
        <v>42394</v>
      </c>
      <c r="E598" s="47">
        <v>20</v>
      </c>
      <c r="F598" s="47">
        <v>21769</v>
      </c>
      <c r="G598" s="47">
        <v>18969</v>
      </c>
    </row>
    <row r="599" spans="3:7">
      <c r="C599" s="49">
        <f t="shared" si="11"/>
        <v>1</v>
      </c>
      <c r="D599" s="48">
        <v>42394</v>
      </c>
      <c r="E599" s="47">
        <v>21</v>
      </c>
      <c r="F599" s="47">
        <v>21062</v>
      </c>
      <c r="G599" s="47">
        <v>18347</v>
      </c>
    </row>
    <row r="600" spans="3:7">
      <c r="C600" s="49">
        <f t="shared" si="11"/>
        <v>1</v>
      </c>
      <c r="D600" s="48">
        <v>42394</v>
      </c>
      <c r="E600" s="47">
        <v>22</v>
      </c>
      <c r="F600" s="47">
        <v>20091</v>
      </c>
      <c r="G600" s="47">
        <v>17477</v>
      </c>
    </row>
    <row r="601" spans="3:7">
      <c r="C601" s="49">
        <f t="shared" si="11"/>
        <v>1</v>
      </c>
      <c r="D601" s="48">
        <v>42394</v>
      </c>
      <c r="E601" s="47">
        <v>23</v>
      </c>
      <c r="F601" s="47">
        <v>18837</v>
      </c>
      <c r="G601" s="47">
        <v>16179</v>
      </c>
    </row>
    <row r="602" spans="3:7">
      <c r="C602" s="49">
        <f t="shared" si="11"/>
        <v>1</v>
      </c>
      <c r="D602" s="48">
        <v>42394</v>
      </c>
      <c r="E602" s="47">
        <v>24</v>
      </c>
      <c r="F602" s="47">
        <v>17936</v>
      </c>
      <c r="G602" s="47">
        <v>15012</v>
      </c>
    </row>
    <row r="603" spans="3:7">
      <c r="C603" s="49">
        <f t="shared" si="11"/>
        <v>1</v>
      </c>
      <c r="D603" s="48">
        <v>42395</v>
      </c>
      <c r="E603" s="47">
        <v>1</v>
      </c>
      <c r="F603" s="47">
        <v>17302</v>
      </c>
      <c r="G603" s="47">
        <v>14201</v>
      </c>
    </row>
    <row r="604" spans="3:7">
      <c r="C604" s="49">
        <f t="shared" si="11"/>
        <v>1</v>
      </c>
      <c r="D604" s="48">
        <v>42395</v>
      </c>
      <c r="E604" s="47">
        <v>2</v>
      </c>
      <c r="F604" s="47">
        <v>16474</v>
      </c>
      <c r="G604" s="47">
        <v>13619</v>
      </c>
    </row>
    <row r="605" spans="3:7">
      <c r="C605" s="49">
        <f t="shared" si="11"/>
        <v>1</v>
      </c>
      <c r="D605" s="48">
        <v>42395</v>
      </c>
      <c r="E605" s="47">
        <v>3</v>
      </c>
      <c r="F605" s="47">
        <v>16692</v>
      </c>
      <c r="G605" s="47">
        <v>13315</v>
      </c>
    </row>
    <row r="606" spans="3:7">
      <c r="C606" s="49">
        <f t="shared" si="11"/>
        <v>1</v>
      </c>
      <c r="D606" s="48">
        <v>42395</v>
      </c>
      <c r="E606" s="47">
        <v>4</v>
      </c>
      <c r="F606" s="47">
        <v>16720</v>
      </c>
      <c r="G606" s="47">
        <v>13295</v>
      </c>
    </row>
    <row r="607" spans="3:7">
      <c r="C607" s="49">
        <f t="shared" si="11"/>
        <v>1</v>
      </c>
      <c r="D607" s="48">
        <v>42395</v>
      </c>
      <c r="E607" s="47">
        <v>5</v>
      </c>
      <c r="F607" s="47">
        <v>16877</v>
      </c>
      <c r="G607" s="47">
        <v>13464</v>
      </c>
    </row>
    <row r="608" spans="3:7">
      <c r="C608" s="49">
        <f t="shared" si="11"/>
        <v>1</v>
      </c>
      <c r="D608" s="48">
        <v>42395</v>
      </c>
      <c r="E608" s="47">
        <v>6</v>
      </c>
      <c r="F608" s="47">
        <v>17155</v>
      </c>
      <c r="G608" s="47">
        <v>14081</v>
      </c>
    </row>
    <row r="609" spans="3:7">
      <c r="C609" s="49">
        <f t="shared" si="11"/>
        <v>1</v>
      </c>
      <c r="D609" s="48">
        <v>42395</v>
      </c>
      <c r="E609" s="47">
        <v>7</v>
      </c>
      <c r="F609" s="47">
        <v>18166</v>
      </c>
      <c r="G609" s="47">
        <v>15362</v>
      </c>
    </row>
    <row r="610" spans="3:7">
      <c r="C610" s="49">
        <f t="shared" si="11"/>
        <v>1</v>
      </c>
      <c r="D610" s="48">
        <v>42395</v>
      </c>
      <c r="E610" s="47">
        <v>8</v>
      </c>
      <c r="F610" s="47">
        <v>19918</v>
      </c>
      <c r="G610" s="47">
        <v>16902</v>
      </c>
    </row>
    <row r="611" spans="3:7">
      <c r="C611" s="49">
        <f t="shared" si="11"/>
        <v>1</v>
      </c>
      <c r="D611" s="48">
        <v>42395</v>
      </c>
      <c r="E611" s="47">
        <v>9</v>
      </c>
      <c r="F611" s="47">
        <v>19945</v>
      </c>
      <c r="G611" s="47">
        <v>17103</v>
      </c>
    </row>
    <row r="612" spans="3:7">
      <c r="C612" s="49">
        <f t="shared" si="11"/>
        <v>1</v>
      </c>
      <c r="D612" s="48">
        <v>42395</v>
      </c>
      <c r="E612" s="47">
        <v>10</v>
      </c>
      <c r="F612" s="47">
        <v>20026</v>
      </c>
      <c r="G612" s="47">
        <v>17131</v>
      </c>
    </row>
    <row r="613" spans="3:7">
      <c r="C613" s="49">
        <f t="shared" si="11"/>
        <v>1</v>
      </c>
      <c r="D613" s="48">
        <v>42395</v>
      </c>
      <c r="E613" s="47">
        <v>11</v>
      </c>
      <c r="F613" s="47">
        <v>19990</v>
      </c>
      <c r="G613" s="47">
        <v>17189</v>
      </c>
    </row>
    <row r="614" spans="3:7">
      <c r="C614" s="49">
        <f t="shared" si="11"/>
        <v>1</v>
      </c>
      <c r="D614" s="48">
        <v>42395</v>
      </c>
      <c r="E614" s="47">
        <v>12</v>
      </c>
      <c r="F614" s="47">
        <v>20173</v>
      </c>
      <c r="G614" s="47">
        <v>17310</v>
      </c>
    </row>
    <row r="615" spans="3:7">
      <c r="C615" s="49">
        <f t="shared" si="11"/>
        <v>1</v>
      </c>
      <c r="D615" s="48">
        <v>42395</v>
      </c>
      <c r="E615" s="47">
        <v>13</v>
      </c>
      <c r="F615" s="47">
        <v>20306</v>
      </c>
      <c r="G615" s="47">
        <v>17461</v>
      </c>
    </row>
    <row r="616" spans="3:7">
      <c r="C616" s="49">
        <f t="shared" si="11"/>
        <v>1</v>
      </c>
      <c r="D616" s="48">
        <v>42395</v>
      </c>
      <c r="E616" s="47">
        <v>14</v>
      </c>
      <c r="F616" s="47">
        <v>20474</v>
      </c>
      <c r="G616" s="47">
        <v>17514</v>
      </c>
    </row>
    <row r="617" spans="3:7">
      <c r="C617" s="49">
        <f t="shared" si="11"/>
        <v>1</v>
      </c>
      <c r="D617" s="48">
        <v>42395</v>
      </c>
      <c r="E617" s="47">
        <v>15</v>
      </c>
      <c r="F617" s="47">
        <v>20359</v>
      </c>
      <c r="G617" s="47">
        <v>17420</v>
      </c>
    </row>
    <row r="618" spans="3:7">
      <c r="C618" s="49">
        <f t="shared" si="11"/>
        <v>1</v>
      </c>
      <c r="D618" s="48">
        <v>42395</v>
      </c>
      <c r="E618" s="47">
        <v>16</v>
      </c>
      <c r="F618" s="47">
        <v>20308</v>
      </c>
      <c r="G618" s="47">
        <v>17419</v>
      </c>
    </row>
    <row r="619" spans="3:7">
      <c r="C619" s="49">
        <f t="shared" si="11"/>
        <v>1</v>
      </c>
      <c r="D619" s="48">
        <v>42395</v>
      </c>
      <c r="E619" s="47">
        <v>17</v>
      </c>
      <c r="F619" s="47">
        <v>20751</v>
      </c>
      <c r="G619" s="47">
        <v>18068</v>
      </c>
    </row>
    <row r="620" spans="3:7">
      <c r="C620" s="49">
        <f t="shared" si="11"/>
        <v>1</v>
      </c>
      <c r="D620" s="48">
        <v>42395</v>
      </c>
      <c r="E620" s="47">
        <v>18</v>
      </c>
      <c r="F620" s="47">
        <v>21637</v>
      </c>
      <c r="G620" s="47">
        <v>18820</v>
      </c>
    </row>
    <row r="621" spans="3:7">
      <c r="C621" s="49">
        <f t="shared" si="11"/>
        <v>1</v>
      </c>
      <c r="D621" s="48">
        <v>42395</v>
      </c>
      <c r="E621" s="47">
        <v>19</v>
      </c>
      <c r="F621" s="47">
        <v>21439</v>
      </c>
      <c r="G621" s="47">
        <v>18728</v>
      </c>
    </row>
    <row r="622" spans="3:7">
      <c r="C622" s="49">
        <f t="shared" si="11"/>
        <v>1</v>
      </c>
      <c r="D622" s="48">
        <v>42395</v>
      </c>
      <c r="E622" s="47">
        <v>20</v>
      </c>
      <c r="F622" s="47">
        <v>21452</v>
      </c>
      <c r="G622" s="47">
        <v>18670</v>
      </c>
    </row>
    <row r="623" spans="3:7">
      <c r="C623" s="49">
        <f t="shared" si="11"/>
        <v>1</v>
      </c>
      <c r="D623" s="48">
        <v>42395</v>
      </c>
      <c r="E623" s="47">
        <v>21</v>
      </c>
      <c r="F623" s="47">
        <v>21027</v>
      </c>
      <c r="G623" s="47">
        <v>18322</v>
      </c>
    </row>
    <row r="624" spans="3:7">
      <c r="C624" s="49">
        <f t="shared" si="11"/>
        <v>1</v>
      </c>
      <c r="D624" s="48">
        <v>42395</v>
      </c>
      <c r="E624" s="47">
        <v>22</v>
      </c>
      <c r="F624" s="47">
        <v>20028</v>
      </c>
      <c r="G624" s="47">
        <v>17522</v>
      </c>
    </row>
    <row r="625" spans="3:7">
      <c r="C625" s="49">
        <f t="shared" si="11"/>
        <v>1</v>
      </c>
      <c r="D625" s="48">
        <v>42395</v>
      </c>
      <c r="E625" s="47">
        <v>23</v>
      </c>
      <c r="F625" s="47">
        <v>19078</v>
      </c>
      <c r="G625" s="47">
        <v>16347</v>
      </c>
    </row>
    <row r="626" spans="3:7">
      <c r="C626" s="49">
        <f t="shared" si="11"/>
        <v>1</v>
      </c>
      <c r="D626" s="48">
        <v>42395</v>
      </c>
      <c r="E626" s="47">
        <v>24</v>
      </c>
      <c r="F626" s="47">
        <v>17754</v>
      </c>
      <c r="G626" s="47">
        <v>15157</v>
      </c>
    </row>
    <row r="627" spans="3:7">
      <c r="C627" s="49">
        <f t="shared" si="11"/>
        <v>1</v>
      </c>
      <c r="D627" s="48">
        <v>42396</v>
      </c>
      <c r="E627" s="47">
        <v>1</v>
      </c>
      <c r="F627" s="47">
        <v>17234</v>
      </c>
      <c r="G627" s="47">
        <v>14347</v>
      </c>
    </row>
    <row r="628" spans="3:7">
      <c r="C628" s="49">
        <f t="shared" si="11"/>
        <v>1</v>
      </c>
      <c r="D628" s="48">
        <v>42396</v>
      </c>
      <c r="E628" s="47">
        <v>2</v>
      </c>
      <c r="F628" s="47">
        <v>16996</v>
      </c>
      <c r="G628" s="47">
        <v>13973</v>
      </c>
    </row>
    <row r="629" spans="3:7">
      <c r="C629" s="49">
        <f t="shared" si="11"/>
        <v>1</v>
      </c>
      <c r="D629" s="48">
        <v>42396</v>
      </c>
      <c r="E629" s="47">
        <v>3</v>
      </c>
      <c r="F629" s="47">
        <v>16830</v>
      </c>
      <c r="G629" s="47">
        <v>13832</v>
      </c>
    </row>
    <row r="630" spans="3:7">
      <c r="C630" s="49">
        <f t="shared" si="11"/>
        <v>1</v>
      </c>
      <c r="D630" s="48">
        <v>42396</v>
      </c>
      <c r="E630" s="47">
        <v>4</v>
      </c>
      <c r="F630" s="47">
        <v>16877</v>
      </c>
      <c r="G630" s="47">
        <v>13870</v>
      </c>
    </row>
    <row r="631" spans="3:7">
      <c r="C631" s="49">
        <f t="shared" si="11"/>
        <v>1</v>
      </c>
      <c r="D631" s="48">
        <v>42396</v>
      </c>
      <c r="E631" s="47">
        <v>5</v>
      </c>
      <c r="F631" s="47">
        <v>17156</v>
      </c>
      <c r="G631" s="47">
        <v>14003</v>
      </c>
    </row>
    <row r="632" spans="3:7">
      <c r="C632" s="49">
        <f t="shared" si="11"/>
        <v>1</v>
      </c>
      <c r="D632" s="48">
        <v>42396</v>
      </c>
      <c r="E632" s="47">
        <v>6</v>
      </c>
      <c r="F632" s="47">
        <v>17383</v>
      </c>
      <c r="G632" s="47">
        <v>14711</v>
      </c>
    </row>
    <row r="633" spans="3:7">
      <c r="C633" s="49">
        <f t="shared" si="11"/>
        <v>1</v>
      </c>
      <c r="D633" s="48">
        <v>42396</v>
      </c>
      <c r="E633" s="47">
        <v>7</v>
      </c>
      <c r="F633" s="47">
        <v>18854</v>
      </c>
      <c r="G633" s="47">
        <v>16141</v>
      </c>
    </row>
    <row r="634" spans="3:7">
      <c r="C634" s="49">
        <f t="shared" si="11"/>
        <v>1</v>
      </c>
      <c r="D634" s="48">
        <v>42396</v>
      </c>
      <c r="E634" s="47">
        <v>8</v>
      </c>
      <c r="F634" s="47">
        <v>20427</v>
      </c>
      <c r="G634" s="47">
        <v>17757</v>
      </c>
    </row>
    <row r="635" spans="3:7">
      <c r="C635" s="49">
        <f t="shared" si="11"/>
        <v>1</v>
      </c>
      <c r="D635" s="48">
        <v>42396</v>
      </c>
      <c r="E635" s="47">
        <v>9</v>
      </c>
      <c r="F635" s="47">
        <v>20566</v>
      </c>
      <c r="G635" s="47">
        <v>17962</v>
      </c>
    </row>
    <row r="636" spans="3:7">
      <c r="C636" s="49">
        <f t="shared" si="11"/>
        <v>1</v>
      </c>
      <c r="D636" s="48">
        <v>42396</v>
      </c>
      <c r="E636" s="47">
        <v>10</v>
      </c>
      <c r="F636" s="47">
        <v>20276</v>
      </c>
      <c r="G636" s="47">
        <v>17740</v>
      </c>
    </row>
    <row r="637" spans="3:7">
      <c r="C637" s="49">
        <f t="shared" si="11"/>
        <v>1</v>
      </c>
      <c r="D637" s="48">
        <v>42396</v>
      </c>
      <c r="E637" s="47">
        <v>11</v>
      </c>
      <c r="F637" s="47">
        <v>19651</v>
      </c>
      <c r="G637" s="47">
        <v>17221</v>
      </c>
    </row>
    <row r="638" spans="3:7">
      <c r="C638" s="49">
        <f t="shared" si="11"/>
        <v>1</v>
      </c>
      <c r="D638" s="48">
        <v>42396</v>
      </c>
      <c r="E638" s="47">
        <v>12</v>
      </c>
      <c r="F638" s="47">
        <v>19364</v>
      </c>
      <c r="G638" s="47">
        <v>16917</v>
      </c>
    </row>
    <row r="639" spans="3:7">
      <c r="C639" s="49">
        <f t="shared" si="11"/>
        <v>1</v>
      </c>
      <c r="D639" s="48">
        <v>42396</v>
      </c>
      <c r="E639" s="47">
        <v>13</v>
      </c>
      <c r="F639" s="47">
        <v>19076</v>
      </c>
      <c r="G639" s="47">
        <v>16523</v>
      </c>
    </row>
    <row r="640" spans="3:7">
      <c r="C640" s="49">
        <f t="shared" si="11"/>
        <v>1</v>
      </c>
      <c r="D640" s="48">
        <v>42396</v>
      </c>
      <c r="E640" s="47">
        <v>14</v>
      </c>
      <c r="F640" s="47">
        <v>19529</v>
      </c>
      <c r="G640" s="47">
        <v>16544</v>
      </c>
    </row>
    <row r="641" spans="3:7">
      <c r="C641" s="49">
        <f t="shared" si="11"/>
        <v>1</v>
      </c>
      <c r="D641" s="48">
        <v>42396</v>
      </c>
      <c r="E641" s="47">
        <v>15</v>
      </c>
      <c r="F641" s="47">
        <v>19565</v>
      </c>
      <c r="G641" s="47">
        <v>16530</v>
      </c>
    </row>
    <row r="642" spans="3:7">
      <c r="C642" s="49">
        <f t="shared" si="11"/>
        <v>1</v>
      </c>
      <c r="D642" s="48">
        <v>42396</v>
      </c>
      <c r="E642" s="47">
        <v>16</v>
      </c>
      <c r="F642" s="47">
        <v>19915</v>
      </c>
      <c r="G642" s="47">
        <v>16972</v>
      </c>
    </row>
    <row r="643" spans="3:7">
      <c r="C643" s="49">
        <f t="shared" si="11"/>
        <v>1</v>
      </c>
      <c r="D643" s="48">
        <v>42396</v>
      </c>
      <c r="E643" s="47">
        <v>17</v>
      </c>
      <c r="F643" s="47">
        <v>20722</v>
      </c>
      <c r="G643" s="47">
        <v>17923</v>
      </c>
    </row>
    <row r="644" spans="3:7">
      <c r="C644" s="49">
        <f t="shared" ref="C644:C707" si="12">MONTH(D644)</f>
        <v>1</v>
      </c>
      <c r="D644" s="48">
        <v>42396</v>
      </c>
      <c r="E644" s="47">
        <v>18</v>
      </c>
      <c r="F644" s="47">
        <v>22046</v>
      </c>
      <c r="G644" s="47">
        <v>19101</v>
      </c>
    </row>
    <row r="645" spans="3:7">
      <c r="C645" s="49">
        <f t="shared" si="12"/>
        <v>1</v>
      </c>
      <c r="D645" s="48">
        <v>42396</v>
      </c>
      <c r="E645" s="47">
        <v>19</v>
      </c>
      <c r="F645" s="47">
        <v>21867</v>
      </c>
      <c r="G645" s="47">
        <v>19124</v>
      </c>
    </row>
    <row r="646" spans="3:7">
      <c r="C646" s="49">
        <f t="shared" si="12"/>
        <v>1</v>
      </c>
      <c r="D646" s="48">
        <v>42396</v>
      </c>
      <c r="E646" s="47">
        <v>20</v>
      </c>
      <c r="F646" s="47">
        <v>21705</v>
      </c>
      <c r="G646" s="47">
        <v>18959</v>
      </c>
    </row>
    <row r="647" spans="3:7">
      <c r="C647" s="49">
        <f t="shared" si="12"/>
        <v>1</v>
      </c>
      <c r="D647" s="48">
        <v>42396</v>
      </c>
      <c r="E647" s="47">
        <v>21</v>
      </c>
      <c r="F647" s="47">
        <v>21356</v>
      </c>
      <c r="G647" s="47">
        <v>18503</v>
      </c>
    </row>
    <row r="648" spans="3:7">
      <c r="C648" s="49">
        <f t="shared" si="12"/>
        <v>1</v>
      </c>
      <c r="D648" s="48">
        <v>42396</v>
      </c>
      <c r="E648" s="47">
        <v>22</v>
      </c>
      <c r="F648" s="47">
        <v>20410</v>
      </c>
      <c r="G648" s="47">
        <v>17707</v>
      </c>
    </row>
    <row r="649" spans="3:7">
      <c r="C649" s="49">
        <f t="shared" si="12"/>
        <v>1</v>
      </c>
      <c r="D649" s="48">
        <v>42396</v>
      </c>
      <c r="E649" s="47">
        <v>23</v>
      </c>
      <c r="F649" s="47">
        <v>19407</v>
      </c>
      <c r="G649" s="47">
        <v>16699</v>
      </c>
    </row>
    <row r="650" spans="3:7">
      <c r="C650" s="49">
        <f t="shared" si="12"/>
        <v>1</v>
      </c>
      <c r="D650" s="48">
        <v>42396</v>
      </c>
      <c r="E650" s="47">
        <v>24</v>
      </c>
      <c r="F650" s="47">
        <v>18318</v>
      </c>
      <c r="G650" s="47">
        <v>15423</v>
      </c>
    </row>
    <row r="651" spans="3:7">
      <c r="C651" s="49">
        <f t="shared" si="12"/>
        <v>1</v>
      </c>
      <c r="D651" s="48">
        <v>42397</v>
      </c>
      <c r="E651" s="47">
        <v>1</v>
      </c>
      <c r="F651" s="47">
        <v>17847</v>
      </c>
      <c r="G651" s="47">
        <v>14741</v>
      </c>
    </row>
    <row r="652" spans="3:7">
      <c r="C652" s="49">
        <f t="shared" si="12"/>
        <v>1</v>
      </c>
      <c r="D652" s="48">
        <v>42397</v>
      </c>
      <c r="E652" s="47">
        <v>2</v>
      </c>
      <c r="F652" s="47">
        <v>17657</v>
      </c>
      <c r="G652" s="47">
        <v>14263</v>
      </c>
    </row>
    <row r="653" spans="3:7">
      <c r="C653" s="49">
        <f t="shared" si="12"/>
        <v>1</v>
      </c>
      <c r="D653" s="48">
        <v>42397</v>
      </c>
      <c r="E653" s="47">
        <v>3</v>
      </c>
      <c r="F653" s="47">
        <v>17594</v>
      </c>
      <c r="G653" s="47">
        <v>14071</v>
      </c>
    </row>
    <row r="654" spans="3:7">
      <c r="C654" s="49">
        <f t="shared" si="12"/>
        <v>1</v>
      </c>
      <c r="D654" s="48">
        <v>42397</v>
      </c>
      <c r="E654" s="47">
        <v>4</v>
      </c>
      <c r="F654" s="47">
        <v>17643</v>
      </c>
      <c r="G654" s="47">
        <v>13974</v>
      </c>
    </row>
    <row r="655" spans="3:7">
      <c r="C655" s="49">
        <f t="shared" si="12"/>
        <v>1</v>
      </c>
      <c r="D655" s="48">
        <v>42397</v>
      </c>
      <c r="E655" s="47">
        <v>5</v>
      </c>
      <c r="F655" s="47">
        <v>17589</v>
      </c>
      <c r="G655" s="47">
        <v>14072</v>
      </c>
    </row>
    <row r="656" spans="3:7">
      <c r="C656" s="49">
        <f t="shared" si="12"/>
        <v>1</v>
      </c>
      <c r="D656" s="48">
        <v>42397</v>
      </c>
      <c r="E656" s="47">
        <v>6</v>
      </c>
      <c r="F656" s="47">
        <v>17841</v>
      </c>
      <c r="G656" s="47">
        <v>14719</v>
      </c>
    </row>
    <row r="657" spans="3:7">
      <c r="C657" s="49">
        <f t="shared" si="12"/>
        <v>1</v>
      </c>
      <c r="D657" s="48">
        <v>42397</v>
      </c>
      <c r="E657" s="47">
        <v>7</v>
      </c>
      <c r="F657" s="47">
        <v>18851</v>
      </c>
      <c r="G657" s="47">
        <v>16017</v>
      </c>
    </row>
    <row r="658" spans="3:7">
      <c r="C658" s="49">
        <f t="shared" si="12"/>
        <v>1</v>
      </c>
      <c r="D658" s="48">
        <v>42397</v>
      </c>
      <c r="E658" s="47">
        <v>8</v>
      </c>
      <c r="F658" s="47">
        <v>20464</v>
      </c>
      <c r="G658" s="47">
        <v>17484</v>
      </c>
    </row>
    <row r="659" spans="3:7">
      <c r="C659" s="49">
        <f t="shared" si="12"/>
        <v>1</v>
      </c>
      <c r="D659" s="48">
        <v>42397</v>
      </c>
      <c r="E659" s="47">
        <v>9</v>
      </c>
      <c r="F659" s="47">
        <v>20821</v>
      </c>
      <c r="G659" s="47">
        <v>17794</v>
      </c>
    </row>
    <row r="660" spans="3:7">
      <c r="C660" s="49">
        <f t="shared" si="12"/>
        <v>1</v>
      </c>
      <c r="D660" s="48">
        <v>42397</v>
      </c>
      <c r="E660" s="47">
        <v>10</v>
      </c>
      <c r="F660" s="47">
        <v>20698</v>
      </c>
      <c r="G660" s="47">
        <v>17737</v>
      </c>
    </row>
    <row r="661" spans="3:7">
      <c r="C661" s="49">
        <f t="shared" si="12"/>
        <v>1</v>
      </c>
      <c r="D661" s="48">
        <v>42397</v>
      </c>
      <c r="E661" s="47">
        <v>11</v>
      </c>
      <c r="F661" s="47">
        <v>20310</v>
      </c>
      <c r="G661" s="47">
        <v>17838</v>
      </c>
    </row>
    <row r="662" spans="3:7">
      <c r="C662" s="49">
        <f t="shared" si="12"/>
        <v>1</v>
      </c>
      <c r="D662" s="48">
        <v>42397</v>
      </c>
      <c r="E662" s="47">
        <v>12</v>
      </c>
      <c r="F662" s="47">
        <v>19859</v>
      </c>
      <c r="G662" s="47">
        <v>17844</v>
      </c>
    </row>
    <row r="663" spans="3:7">
      <c r="C663" s="49">
        <f t="shared" si="12"/>
        <v>1</v>
      </c>
      <c r="D663" s="48">
        <v>42397</v>
      </c>
      <c r="E663" s="47">
        <v>13</v>
      </c>
      <c r="F663" s="47">
        <v>19773</v>
      </c>
      <c r="G663" s="47">
        <v>17763</v>
      </c>
    </row>
    <row r="664" spans="3:7">
      <c r="C664" s="49">
        <f t="shared" si="12"/>
        <v>1</v>
      </c>
      <c r="D664" s="48">
        <v>42397</v>
      </c>
      <c r="E664" s="47">
        <v>14</v>
      </c>
      <c r="F664" s="47">
        <v>19618</v>
      </c>
      <c r="G664" s="47">
        <v>17747</v>
      </c>
    </row>
    <row r="665" spans="3:7">
      <c r="C665" s="49">
        <f t="shared" si="12"/>
        <v>1</v>
      </c>
      <c r="D665" s="48">
        <v>42397</v>
      </c>
      <c r="E665" s="47">
        <v>15</v>
      </c>
      <c r="F665" s="47">
        <v>19665</v>
      </c>
      <c r="G665" s="47">
        <v>17829</v>
      </c>
    </row>
    <row r="666" spans="3:7">
      <c r="C666" s="49">
        <f t="shared" si="12"/>
        <v>1</v>
      </c>
      <c r="D666" s="48">
        <v>42397</v>
      </c>
      <c r="E666" s="47">
        <v>16</v>
      </c>
      <c r="F666" s="47">
        <v>20144</v>
      </c>
      <c r="G666" s="47">
        <v>18007</v>
      </c>
    </row>
    <row r="667" spans="3:7">
      <c r="C667" s="49">
        <f t="shared" si="12"/>
        <v>1</v>
      </c>
      <c r="D667" s="48">
        <v>42397</v>
      </c>
      <c r="E667" s="47">
        <v>17</v>
      </c>
      <c r="F667" s="47">
        <v>20809</v>
      </c>
      <c r="G667" s="47">
        <v>18563</v>
      </c>
    </row>
    <row r="668" spans="3:7">
      <c r="C668" s="49">
        <f t="shared" si="12"/>
        <v>1</v>
      </c>
      <c r="D668" s="48">
        <v>42397</v>
      </c>
      <c r="E668" s="47">
        <v>18</v>
      </c>
      <c r="F668" s="47">
        <v>21574</v>
      </c>
      <c r="G668" s="47">
        <v>19281</v>
      </c>
    </row>
    <row r="669" spans="3:7">
      <c r="C669" s="49">
        <f t="shared" si="12"/>
        <v>1</v>
      </c>
      <c r="D669" s="48">
        <v>42397</v>
      </c>
      <c r="E669" s="47">
        <v>19</v>
      </c>
      <c r="F669" s="47">
        <v>21645</v>
      </c>
      <c r="G669" s="47">
        <v>19356</v>
      </c>
    </row>
    <row r="670" spans="3:7">
      <c r="C670" s="49">
        <f t="shared" si="12"/>
        <v>1</v>
      </c>
      <c r="D670" s="48">
        <v>42397</v>
      </c>
      <c r="E670" s="47">
        <v>20</v>
      </c>
      <c r="F670" s="47">
        <v>21427</v>
      </c>
      <c r="G670" s="47">
        <v>19130</v>
      </c>
    </row>
    <row r="671" spans="3:7">
      <c r="C671" s="49">
        <f t="shared" si="12"/>
        <v>1</v>
      </c>
      <c r="D671" s="48">
        <v>42397</v>
      </c>
      <c r="E671" s="47">
        <v>21</v>
      </c>
      <c r="F671" s="47">
        <v>20991</v>
      </c>
      <c r="G671" s="47">
        <v>18696</v>
      </c>
    </row>
    <row r="672" spans="3:7">
      <c r="C672" s="49">
        <f t="shared" si="12"/>
        <v>1</v>
      </c>
      <c r="D672" s="48">
        <v>42397</v>
      </c>
      <c r="E672" s="47">
        <v>22</v>
      </c>
      <c r="F672" s="47">
        <v>19992</v>
      </c>
      <c r="G672" s="47">
        <v>17840</v>
      </c>
    </row>
    <row r="673" spans="3:7">
      <c r="C673" s="49">
        <f t="shared" si="12"/>
        <v>1</v>
      </c>
      <c r="D673" s="48">
        <v>42397</v>
      </c>
      <c r="E673" s="47">
        <v>23</v>
      </c>
      <c r="F673" s="47">
        <v>18958</v>
      </c>
      <c r="G673" s="47">
        <v>16552</v>
      </c>
    </row>
    <row r="674" spans="3:7">
      <c r="C674" s="49">
        <f t="shared" si="12"/>
        <v>1</v>
      </c>
      <c r="D674" s="48">
        <v>42397</v>
      </c>
      <c r="E674" s="47">
        <v>24</v>
      </c>
      <c r="F674" s="47">
        <v>18175</v>
      </c>
      <c r="G674" s="47">
        <v>15385</v>
      </c>
    </row>
    <row r="675" spans="3:7">
      <c r="C675" s="49">
        <f t="shared" si="12"/>
        <v>1</v>
      </c>
      <c r="D675" s="48">
        <v>42398</v>
      </c>
      <c r="E675" s="47">
        <v>1</v>
      </c>
      <c r="F675" s="47">
        <v>18039</v>
      </c>
      <c r="G675" s="47">
        <v>14598</v>
      </c>
    </row>
    <row r="676" spans="3:7">
      <c r="C676" s="49">
        <f t="shared" si="12"/>
        <v>1</v>
      </c>
      <c r="D676" s="48">
        <v>42398</v>
      </c>
      <c r="E676" s="47">
        <v>2</v>
      </c>
      <c r="F676" s="47">
        <v>17857</v>
      </c>
      <c r="G676" s="47">
        <v>14125</v>
      </c>
    </row>
    <row r="677" spans="3:7">
      <c r="C677" s="49">
        <f t="shared" si="12"/>
        <v>1</v>
      </c>
      <c r="D677" s="48">
        <v>42398</v>
      </c>
      <c r="E677" s="47">
        <v>3</v>
      </c>
      <c r="F677" s="47">
        <v>17647</v>
      </c>
      <c r="G677" s="47">
        <v>13946</v>
      </c>
    </row>
    <row r="678" spans="3:7">
      <c r="C678" s="49">
        <f t="shared" si="12"/>
        <v>1</v>
      </c>
      <c r="D678" s="48">
        <v>42398</v>
      </c>
      <c r="E678" s="47">
        <v>4</v>
      </c>
      <c r="F678" s="47">
        <v>17749</v>
      </c>
      <c r="G678" s="47">
        <v>13994</v>
      </c>
    </row>
    <row r="679" spans="3:7">
      <c r="C679" s="49">
        <f t="shared" si="12"/>
        <v>1</v>
      </c>
      <c r="D679" s="48">
        <v>42398</v>
      </c>
      <c r="E679" s="47">
        <v>5</v>
      </c>
      <c r="F679" s="47">
        <v>17972</v>
      </c>
      <c r="G679" s="47">
        <v>14144</v>
      </c>
    </row>
    <row r="680" spans="3:7">
      <c r="C680" s="49">
        <f t="shared" si="12"/>
        <v>1</v>
      </c>
      <c r="D680" s="48">
        <v>42398</v>
      </c>
      <c r="E680" s="47">
        <v>6</v>
      </c>
      <c r="F680" s="47">
        <v>18405</v>
      </c>
      <c r="G680" s="47">
        <v>14885</v>
      </c>
    </row>
    <row r="681" spans="3:7">
      <c r="C681" s="49">
        <f t="shared" si="12"/>
        <v>1</v>
      </c>
      <c r="D681" s="48">
        <v>42398</v>
      </c>
      <c r="E681" s="47">
        <v>7</v>
      </c>
      <c r="F681" s="47">
        <v>19425</v>
      </c>
      <c r="G681" s="47">
        <v>16305</v>
      </c>
    </row>
    <row r="682" spans="3:7">
      <c r="C682" s="49">
        <f t="shared" si="12"/>
        <v>1</v>
      </c>
      <c r="D682" s="48">
        <v>42398</v>
      </c>
      <c r="E682" s="47">
        <v>8</v>
      </c>
      <c r="F682" s="47">
        <v>20850</v>
      </c>
      <c r="G682" s="47">
        <v>17897</v>
      </c>
    </row>
    <row r="683" spans="3:7">
      <c r="C683" s="49">
        <f t="shared" si="12"/>
        <v>1</v>
      </c>
      <c r="D683" s="48">
        <v>42398</v>
      </c>
      <c r="E683" s="47">
        <v>9</v>
      </c>
      <c r="F683" s="47">
        <v>21047</v>
      </c>
      <c r="G683" s="47">
        <v>18153</v>
      </c>
    </row>
    <row r="684" spans="3:7">
      <c r="C684" s="49">
        <f t="shared" si="12"/>
        <v>1</v>
      </c>
      <c r="D684" s="48">
        <v>42398</v>
      </c>
      <c r="E684" s="47">
        <v>10</v>
      </c>
      <c r="F684" s="47">
        <v>20814</v>
      </c>
      <c r="G684" s="47">
        <v>17857</v>
      </c>
    </row>
    <row r="685" spans="3:7">
      <c r="C685" s="49">
        <f t="shared" si="12"/>
        <v>1</v>
      </c>
      <c r="D685" s="48">
        <v>42398</v>
      </c>
      <c r="E685" s="47">
        <v>11</v>
      </c>
      <c r="F685" s="47">
        <v>20610</v>
      </c>
      <c r="G685" s="47">
        <v>17630</v>
      </c>
    </row>
    <row r="686" spans="3:7">
      <c r="C686" s="49">
        <f t="shared" si="12"/>
        <v>1</v>
      </c>
      <c r="D686" s="48">
        <v>42398</v>
      </c>
      <c r="E686" s="47">
        <v>12</v>
      </c>
      <c r="F686" s="47">
        <v>20440</v>
      </c>
      <c r="G686" s="47">
        <v>17404</v>
      </c>
    </row>
    <row r="687" spans="3:7">
      <c r="C687" s="49">
        <f t="shared" si="12"/>
        <v>1</v>
      </c>
      <c r="D687" s="48">
        <v>42398</v>
      </c>
      <c r="E687" s="47">
        <v>13</v>
      </c>
      <c r="F687" s="47">
        <v>20306</v>
      </c>
      <c r="G687" s="47">
        <v>17270</v>
      </c>
    </row>
    <row r="688" spans="3:7">
      <c r="C688" s="49">
        <f t="shared" si="12"/>
        <v>1</v>
      </c>
      <c r="D688" s="48">
        <v>42398</v>
      </c>
      <c r="E688" s="47">
        <v>14</v>
      </c>
      <c r="F688" s="47">
        <v>20275</v>
      </c>
      <c r="G688" s="47">
        <v>17282</v>
      </c>
    </row>
    <row r="689" spans="3:7">
      <c r="C689" s="49">
        <f t="shared" si="12"/>
        <v>1</v>
      </c>
      <c r="D689" s="48">
        <v>42398</v>
      </c>
      <c r="E689" s="47">
        <v>15</v>
      </c>
      <c r="F689" s="47">
        <v>20242</v>
      </c>
      <c r="G689" s="47">
        <v>17292</v>
      </c>
    </row>
    <row r="690" spans="3:7">
      <c r="C690" s="49">
        <f t="shared" si="12"/>
        <v>1</v>
      </c>
      <c r="D690" s="48">
        <v>42398</v>
      </c>
      <c r="E690" s="47">
        <v>16</v>
      </c>
      <c r="F690" s="47">
        <v>20405</v>
      </c>
      <c r="G690" s="47">
        <v>17475</v>
      </c>
    </row>
    <row r="691" spans="3:7">
      <c r="C691" s="49">
        <f t="shared" si="12"/>
        <v>1</v>
      </c>
      <c r="D691" s="48">
        <v>42398</v>
      </c>
      <c r="E691" s="47">
        <v>17</v>
      </c>
      <c r="F691" s="47">
        <v>21112</v>
      </c>
      <c r="G691" s="47">
        <v>18189</v>
      </c>
    </row>
    <row r="692" spans="3:7">
      <c r="C692" s="49">
        <f t="shared" si="12"/>
        <v>1</v>
      </c>
      <c r="D692" s="48">
        <v>42398</v>
      </c>
      <c r="E692" s="47">
        <v>18</v>
      </c>
      <c r="F692" s="47">
        <v>22002</v>
      </c>
      <c r="G692" s="47">
        <v>19130</v>
      </c>
    </row>
    <row r="693" spans="3:7">
      <c r="C693" s="49">
        <f t="shared" si="12"/>
        <v>1</v>
      </c>
      <c r="D693" s="48">
        <v>42398</v>
      </c>
      <c r="E693" s="47">
        <v>19</v>
      </c>
      <c r="F693" s="47">
        <v>22104</v>
      </c>
      <c r="G693" s="47">
        <v>19439</v>
      </c>
    </row>
    <row r="694" spans="3:7">
      <c r="C694" s="49">
        <f t="shared" si="12"/>
        <v>1</v>
      </c>
      <c r="D694" s="48">
        <v>42398</v>
      </c>
      <c r="E694" s="47">
        <v>20</v>
      </c>
      <c r="F694" s="47">
        <v>21708</v>
      </c>
      <c r="G694" s="47">
        <v>19350</v>
      </c>
    </row>
    <row r="695" spans="3:7">
      <c r="C695" s="49">
        <f t="shared" si="12"/>
        <v>1</v>
      </c>
      <c r="D695" s="48">
        <v>42398</v>
      </c>
      <c r="E695" s="47">
        <v>21</v>
      </c>
      <c r="F695" s="47">
        <v>21022</v>
      </c>
      <c r="G695" s="47">
        <v>19057</v>
      </c>
    </row>
    <row r="696" spans="3:7">
      <c r="C696" s="49">
        <f t="shared" si="12"/>
        <v>1</v>
      </c>
      <c r="D696" s="48">
        <v>42398</v>
      </c>
      <c r="E696" s="47">
        <v>22</v>
      </c>
      <c r="F696" s="47">
        <v>20445</v>
      </c>
      <c r="G696" s="47">
        <v>18383</v>
      </c>
    </row>
    <row r="697" spans="3:7">
      <c r="C697" s="49">
        <f t="shared" si="12"/>
        <v>1</v>
      </c>
      <c r="D697" s="48">
        <v>42398</v>
      </c>
      <c r="E697" s="47">
        <v>23</v>
      </c>
      <c r="F697" s="47">
        <v>19920</v>
      </c>
      <c r="G697" s="47">
        <v>17339</v>
      </c>
    </row>
    <row r="698" spans="3:7">
      <c r="C698" s="49">
        <f t="shared" si="12"/>
        <v>1</v>
      </c>
      <c r="D698" s="48">
        <v>42398</v>
      </c>
      <c r="E698" s="47">
        <v>24</v>
      </c>
      <c r="F698" s="47">
        <v>18609</v>
      </c>
      <c r="G698" s="47">
        <v>16117</v>
      </c>
    </row>
    <row r="699" spans="3:7">
      <c r="C699" s="49">
        <f t="shared" si="12"/>
        <v>1</v>
      </c>
      <c r="D699" s="48">
        <v>42399</v>
      </c>
      <c r="E699" s="47">
        <v>1</v>
      </c>
      <c r="F699" s="47">
        <v>18043</v>
      </c>
      <c r="G699" s="47">
        <v>15318</v>
      </c>
    </row>
    <row r="700" spans="3:7">
      <c r="C700" s="49">
        <f t="shared" si="12"/>
        <v>1</v>
      </c>
      <c r="D700" s="48">
        <v>42399</v>
      </c>
      <c r="E700" s="47">
        <v>2</v>
      </c>
      <c r="F700" s="47">
        <v>17441</v>
      </c>
      <c r="G700" s="47">
        <v>14736</v>
      </c>
    </row>
    <row r="701" spans="3:7">
      <c r="C701" s="49">
        <f t="shared" si="12"/>
        <v>1</v>
      </c>
      <c r="D701" s="48">
        <v>42399</v>
      </c>
      <c r="E701" s="47">
        <v>3</v>
      </c>
      <c r="F701" s="47">
        <v>17462</v>
      </c>
      <c r="G701" s="47">
        <v>14385</v>
      </c>
    </row>
    <row r="702" spans="3:7">
      <c r="C702" s="49">
        <f t="shared" si="12"/>
        <v>1</v>
      </c>
      <c r="D702" s="48">
        <v>42399</v>
      </c>
      <c r="E702" s="47">
        <v>4</v>
      </c>
      <c r="F702" s="47">
        <v>17332</v>
      </c>
      <c r="G702" s="47">
        <v>14098</v>
      </c>
    </row>
    <row r="703" spans="3:7">
      <c r="C703" s="49">
        <f t="shared" si="12"/>
        <v>1</v>
      </c>
      <c r="D703" s="48">
        <v>42399</v>
      </c>
      <c r="E703" s="47">
        <v>5</v>
      </c>
      <c r="F703" s="47">
        <v>16708</v>
      </c>
      <c r="G703" s="47">
        <v>13939</v>
      </c>
    </row>
    <row r="704" spans="3:7">
      <c r="C704" s="49">
        <f t="shared" si="12"/>
        <v>1</v>
      </c>
      <c r="D704" s="48">
        <v>42399</v>
      </c>
      <c r="E704" s="47">
        <v>6</v>
      </c>
      <c r="F704" s="47">
        <v>17258</v>
      </c>
      <c r="G704" s="47">
        <v>14145</v>
      </c>
    </row>
    <row r="705" spans="3:7">
      <c r="C705" s="49">
        <f t="shared" si="12"/>
        <v>1</v>
      </c>
      <c r="D705" s="48">
        <v>42399</v>
      </c>
      <c r="E705" s="47">
        <v>7</v>
      </c>
      <c r="F705" s="47">
        <v>17911</v>
      </c>
      <c r="G705" s="47">
        <v>14714</v>
      </c>
    </row>
    <row r="706" spans="3:7">
      <c r="C706" s="49">
        <f t="shared" si="12"/>
        <v>1</v>
      </c>
      <c r="D706" s="48">
        <v>42399</v>
      </c>
      <c r="E706" s="47">
        <v>8</v>
      </c>
      <c r="F706" s="47">
        <v>18740</v>
      </c>
      <c r="G706" s="47">
        <v>15548</v>
      </c>
    </row>
    <row r="707" spans="3:7">
      <c r="C707" s="49">
        <f t="shared" si="12"/>
        <v>1</v>
      </c>
      <c r="D707" s="48">
        <v>42399</v>
      </c>
      <c r="E707" s="47">
        <v>9</v>
      </c>
      <c r="F707" s="47">
        <v>18801</v>
      </c>
      <c r="G707" s="47">
        <v>15908</v>
      </c>
    </row>
    <row r="708" spans="3:7">
      <c r="C708" s="49">
        <f t="shared" ref="C708:C771" si="13">MONTH(D708)</f>
        <v>1</v>
      </c>
      <c r="D708" s="48">
        <v>42399</v>
      </c>
      <c r="E708" s="47">
        <v>10</v>
      </c>
      <c r="F708" s="47">
        <v>19173</v>
      </c>
      <c r="G708" s="47">
        <v>16282</v>
      </c>
    </row>
    <row r="709" spans="3:7">
      <c r="C709" s="49">
        <f t="shared" si="13"/>
        <v>1</v>
      </c>
      <c r="D709" s="48">
        <v>42399</v>
      </c>
      <c r="E709" s="47">
        <v>11</v>
      </c>
      <c r="F709" s="47">
        <v>19183</v>
      </c>
      <c r="G709" s="47">
        <v>16323</v>
      </c>
    </row>
    <row r="710" spans="3:7">
      <c r="C710" s="49">
        <f t="shared" si="13"/>
        <v>1</v>
      </c>
      <c r="D710" s="48">
        <v>42399</v>
      </c>
      <c r="E710" s="47">
        <v>12</v>
      </c>
      <c r="F710" s="47">
        <v>19150</v>
      </c>
      <c r="G710" s="47">
        <v>16271</v>
      </c>
    </row>
    <row r="711" spans="3:7">
      <c r="C711" s="49">
        <f t="shared" si="13"/>
        <v>1</v>
      </c>
      <c r="D711" s="48">
        <v>42399</v>
      </c>
      <c r="E711" s="47">
        <v>13</v>
      </c>
      <c r="F711" s="47">
        <v>19096</v>
      </c>
      <c r="G711" s="47">
        <v>16230</v>
      </c>
    </row>
    <row r="712" spans="3:7">
      <c r="C712" s="49">
        <f t="shared" si="13"/>
        <v>1</v>
      </c>
      <c r="D712" s="48">
        <v>42399</v>
      </c>
      <c r="E712" s="47">
        <v>14</v>
      </c>
      <c r="F712" s="47">
        <v>19013</v>
      </c>
      <c r="G712" s="47">
        <v>16058</v>
      </c>
    </row>
    <row r="713" spans="3:7">
      <c r="C713" s="49">
        <f t="shared" si="13"/>
        <v>1</v>
      </c>
      <c r="D713" s="48">
        <v>42399</v>
      </c>
      <c r="E713" s="47">
        <v>15</v>
      </c>
      <c r="F713" s="47">
        <v>18915</v>
      </c>
      <c r="G713" s="47">
        <v>15977</v>
      </c>
    </row>
    <row r="714" spans="3:7">
      <c r="C714" s="49">
        <f t="shared" si="13"/>
        <v>1</v>
      </c>
      <c r="D714" s="48">
        <v>42399</v>
      </c>
      <c r="E714" s="47">
        <v>16</v>
      </c>
      <c r="F714" s="47">
        <v>18876</v>
      </c>
      <c r="G714" s="47">
        <v>15981</v>
      </c>
    </row>
    <row r="715" spans="3:7">
      <c r="C715" s="49">
        <f t="shared" si="13"/>
        <v>1</v>
      </c>
      <c r="D715" s="48">
        <v>42399</v>
      </c>
      <c r="E715" s="47">
        <v>17</v>
      </c>
      <c r="F715" s="47">
        <v>19285</v>
      </c>
      <c r="G715" s="47">
        <v>16416</v>
      </c>
    </row>
    <row r="716" spans="3:7">
      <c r="C716" s="49">
        <f t="shared" si="13"/>
        <v>1</v>
      </c>
      <c r="D716" s="48">
        <v>42399</v>
      </c>
      <c r="E716" s="47">
        <v>18</v>
      </c>
      <c r="F716" s="47">
        <v>19517</v>
      </c>
      <c r="G716" s="47">
        <v>17038</v>
      </c>
    </row>
    <row r="717" spans="3:7">
      <c r="C717" s="49">
        <f t="shared" si="13"/>
        <v>1</v>
      </c>
      <c r="D717" s="48">
        <v>42399</v>
      </c>
      <c r="E717" s="47">
        <v>19</v>
      </c>
      <c r="F717" s="47">
        <v>19978</v>
      </c>
      <c r="G717" s="47">
        <v>17412</v>
      </c>
    </row>
    <row r="718" spans="3:7">
      <c r="C718" s="49">
        <f t="shared" si="13"/>
        <v>1</v>
      </c>
      <c r="D718" s="48">
        <v>42399</v>
      </c>
      <c r="E718" s="47">
        <v>20</v>
      </c>
      <c r="F718" s="47">
        <v>19580</v>
      </c>
      <c r="G718" s="47">
        <v>16909</v>
      </c>
    </row>
    <row r="719" spans="3:7">
      <c r="C719" s="49">
        <f t="shared" si="13"/>
        <v>1</v>
      </c>
      <c r="D719" s="48">
        <v>42399</v>
      </c>
      <c r="E719" s="47">
        <v>21</v>
      </c>
      <c r="F719" s="47">
        <v>19284</v>
      </c>
      <c r="G719" s="47">
        <v>16428</v>
      </c>
    </row>
    <row r="720" spans="3:7">
      <c r="C720" s="49">
        <f t="shared" si="13"/>
        <v>1</v>
      </c>
      <c r="D720" s="48">
        <v>42399</v>
      </c>
      <c r="E720" s="47">
        <v>22</v>
      </c>
      <c r="F720" s="47">
        <v>18480</v>
      </c>
      <c r="G720" s="47">
        <v>15918</v>
      </c>
    </row>
    <row r="721" spans="3:7">
      <c r="C721" s="49">
        <f t="shared" si="13"/>
        <v>1</v>
      </c>
      <c r="D721" s="48">
        <v>42399</v>
      </c>
      <c r="E721" s="47">
        <v>23</v>
      </c>
      <c r="F721" s="47">
        <v>17678</v>
      </c>
      <c r="G721" s="47">
        <v>15135</v>
      </c>
    </row>
    <row r="722" spans="3:7">
      <c r="C722" s="49">
        <f t="shared" si="13"/>
        <v>1</v>
      </c>
      <c r="D722" s="48">
        <v>42399</v>
      </c>
      <c r="E722" s="47">
        <v>24</v>
      </c>
      <c r="F722" s="47">
        <v>17136</v>
      </c>
      <c r="G722" s="47">
        <v>14215</v>
      </c>
    </row>
    <row r="723" spans="3:7">
      <c r="C723" s="49">
        <f t="shared" si="13"/>
        <v>1</v>
      </c>
      <c r="D723" s="48">
        <v>42400</v>
      </c>
      <c r="E723" s="47">
        <v>1</v>
      </c>
      <c r="F723" s="47">
        <v>16981</v>
      </c>
      <c r="G723" s="47">
        <v>13586</v>
      </c>
    </row>
    <row r="724" spans="3:7">
      <c r="C724" s="49">
        <f t="shared" si="13"/>
        <v>1</v>
      </c>
      <c r="D724" s="48">
        <v>42400</v>
      </c>
      <c r="E724" s="47">
        <v>2</v>
      </c>
      <c r="F724" s="47">
        <v>16719</v>
      </c>
      <c r="G724" s="47">
        <v>13137</v>
      </c>
    </row>
    <row r="725" spans="3:7">
      <c r="C725" s="49">
        <f t="shared" si="13"/>
        <v>1</v>
      </c>
      <c r="D725" s="48">
        <v>42400</v>
      </c>
      <c r="E725" s="47">
        <v>3</v>
      </c>
      <c r="F725" s="47">
        <v>16310</v>
      </c>
      <c r="G725" s="47">
        <v>12788</v>
      </c>
    </row>
    <row r="726" spans="3:7">
      <c r="C726" s="49">
        <f t="shared" si="13"/>
        <v>1</v>
      </c>
      <c r="D726" s="48">
        <v>42400</v>
      </c>
      <c r="E726" s="47">
        <v>4</v>
      </c>
      <c r="F726" s="47">
        <v>16020</v>
      </c>
      <c r="G726" s="47">
        <v>12621</v>
      </c>
    </row>
    <row r="727" spans="3:7">
      <c r="C727" s="49">
        <f t="shared" si="13"/>
        <v>1</v>
      </c>
      <c r="D727" s="48">
        <v>42400</v>
      </c>
      <c r="E727" s="47">
        <v>5</v>
      </c>
      <c r="F727" s="47">
        <v>16329</v>
      </c>
      <c r="G727" s="47">
        <v>12655</v>
      </c>
    </row>
    <row r="728" spans="3:7">
      <c r="C728" s="49">
        <f t="shared" si="13"/>
        <v>1</v>
      </c>
      <c r="D728" s="48">
        <v>42400</v>
      </c>
      <c r="E728" s="47">
        <v>6</v>
      </c>
      <c r="F728" s="47">
        <v>16474</v>
      </c>
      <c r="G728" s="47">
        <v>12847</v>
      </c>
    </row>
    <row r="729" spans="3:7">
      <c r="C729" s="49">
        <f t="shared" si="13"/>
        <v>1</v>
      </c>
      <c r="D729" s="48">
        <v>42400</v>
      </c>
      <c r="E729" s="47">
        <v>7</v>
      </c>
      <c r="F729" s="47">
        <v>16740</v>
      </c>
      <c r="G729" s="47">
        <v>13210</v>
      </c>
    </row>
    <row r="730" spans="3:7">
      <c r="C730" s="49">
        <f t="shared" si="13"/>
        <v>1</v>
      </c>
      <c r="D730" s="48">
        <v>42400</v>
      </c>
      <c r="E730" s="47">
        <v>8</v>
      </c>
      <c r="F730" s="47">
        <v>17739</v>
      </c>
      <c r="G730" s="47">
        <v>14014</v>
      </c>
    </row>
    <row r="731" spans="3:7">
      <c r="C731" s="49">
        <f t="shared" si="13"/>
        <v>1</v>
      </c>
      <c r="D731" s="48">
        <v>42400</v>
      </c>
      <c r="E731" s="47">
        <v>9</v>
      </c>
      <c r="F731" s="47">
        <v>17833</v>
      </c>
      <c r="G731" s="47">
        <v>14502</v>
      </c>
    </row>
    <row r="732" spans="3:7">
      <c r="C732" s="49">
        <f t="shared" si="13"/>
        <v>1</v>
      </c>
      <c r="D732" s="48">
        <v>42400</v>
      </c>
      <c r="E732" s="47">
        <v>10</v>
      </c>
      <c r="F732" s="47">
        <v>18092</v>
      </c>
      <c r="G732" s="47">
        <v>15058</v>
      </c>
    </row>
    <row r="733" spans="3:7">
      <c r="C733" s="49">
        <f t="shared" si="13"/>
        <v>1</v>
      </c>
      <c r="D733" s="48">
        <v>42400</v>
      </c>
      <c r="E733" s="47">
        <v>11</v>
      </c>
      <c r="F733" s="47">
        <v>18330</v>
      </c>
      <c r="G733" s="47">
        <v>15299</v>
      </c>
    </row>
    <row r="734" spans="3:7">
      <c r="C734" s="49">
        <f t="shared" si="13"/>
        <v>1</v>
      </c>
      <c r="D734" s="48">
        <v>42400</v>
      </c>
      <c r="E734" s="47">
        <v>12</v>
      </c>
      <c r="F734" s="47">
        <v>18173</v>
      </c>
      <c r="G734" s="47">
        <v>15378</v>
      </c>
    </row>
    <row r="735" spans="3:7">
      <c r="C735" s="49">
        <f t="shared" si="13"/>
        <v>1</v>
      </c>
      <c r="D735" s="48">
        <v>42400</v>
      </c>
      <c r="E735" s="47">
        <v>13</v>
      </c>
      <c r="F735" s="47">
        <v>18100</v>
      </c>
      <c r="G735" s="47">
        <v>15227</v>
      </c>
    </row>
    <row r="736" spans="3:7">
      <c r="C736" s="49">
        <f t="shared" si="13"/>
        <v>1</v>
      </c>
      <c r="D736" s="48">
        <v>42400</v>
      </c>
      <c r="E736" s="47">
        <v>14</v>
      </c>
      <c r="F736" s="47">
        <v>18092</v>
      </c>
      <c r="G736" s="47">
        <v>15087</v>
      </c>
    </row>
    <row r="737" spans="3:7">
      <c r="C737" s="49">
        <f t="shared" si="13"/>
        <v>1</v>
      </c>
      <c r="D737" s="48">
        <v>42400</v>
      </c>
      <c r="E737" s="47">
        <v>15</v>
      </c>
      <c r="F737" s="47">
        <v>18065</v>
      </c>
      <c r="G737" s="47">
        <v>15141</v>
      </c>
    </row>
    <row r="738" spans="3:7">
      <c r="C738" s="49">
        <f t="shared" si="13"/>
        <v>1</v>
      </c>
      <c r="D738" s="48">
        <v>42400</v>
      </c>
      <c r="E738" s="47">
        <v>16</v>
      </c>
      <c r="F738" s="47">
        <v>18420</v>
      </c>
      <c r="G738" s="47">
        <v>15497</v>
      </c>
    </row>
    <row r="739" spans="3:7">
      <c r="C739" s="49">
        <f t="shared" si="13"/>
        <v>1</v>
      </c>
      <c r="D739" s="48">
        <v>42400</v>
      </c>
      <c r="E739" s="47">
        <v>17</v>
      </c>
      <c r="F739" s="47">
        <v>19686</v>
      </c>
      <c r="G739" s="47">
        <v>16674</v>
      </c>
    </row>
    <row r="740" spans="3:7">
      <c r="C740" s="49">
        <f t="shared" si="13"/>
        <v>1</v>
      </c>
      <c r="D740" s="48">
        <v>42400</v>
      </c>
      <c r="E740" s="47">
        <v>18</v>
      </c>
      <c r="F740" s="47">
        <v>20487</v>
      </c>
      <c r="G740" s="47">
        <v>17485</v>
      </c>
    </row>
    <row r="741" spans="3:7">
      <c r="C741" s="49">
        <f t="shared" si="13"/>
        <v>1</v>
      </c>
      <c r="D741" s="48">
        <v>42400</v>
      </c>
      <c r="E741" s="47">
        <v>19</v>
      </c>
      <c r="F741" s="47">
        <v>20143</v>
      </c>
      <c r="G741" s="47">
        <v>17316</v>
      </c>
    </row>
    <row r="742" spans="3:7">
      <c r="C742" s="49">
        <f t="shared" si="13"/>
        <v>1</v>
      </c>
      <c r="D742" s="48">
        <v>42400</v>
      </c>
      <c r="E742" s="47">
        <v>20</v>
      </c>
      <c r="F742" s="47">
        <v>19802</v>
      </c>
      <c r="G742" s="47">
        <v>16927</v>
      </c>
    </row>
    <row r="743" spans="3:7">
      <c r="C743" s="49">
        <f t="shared" si="13"/>
        <v>1</v>
      </c>
      <c r="D743" s="48">
        <v>42400</v>
      </c>
      <c r="E743" s="47">
        <v>21</v>
      </c>
      <c r="F743" s="47">
        <v>19459</v>
      </c>
      <c r="G743" s="47">
        <v>16398</v>
      </c>
    </row>
    <row r="744" spans="3:7">
      <c r="C744" s="49">
        <f t="shared" si="13"/>
        <v>1</v>
      </c>
      <c r="D744" s="48">
        <v>42400</v>
      </c>
      <c r="E744" s="47">
        <v>22</v>
      </c>
      <c r="F744" s="47">
        <v>18682</v>
      </c>
      <c r="G744" s="47">
        <v>15675</v>
      </c>
    </row>
    <row r="745" spans="3:7">
      <c r="C745" s="49">
        <f t="shared" si="13"/>
        <v>1</v>
      </c>
      <c r="D745" s="48">
        <v>42400</v>
      </c>
      <c r="E745" s="47">
        <v>23</v>
      </c>
      <c r="F745" s="47">
        <v>17615</v>
      </c>
      <c r="G745" s="47">
        <v>14743</v>
      </c>
    </row>
    <row r="746" spans="3:7">
      <c r="C746" s="49">
        <f t="shared" si="13"/>
        <v>1</v>
      </c>
      <c r="D746" s="48">
        <v>42400</v>
      </c>
      <c r="E746" s="47">
        <v>24</v>
      </c>
      <c r="F746" s="47">
        <v>16732</v>
      </c>
      <c r="G746" s="47">
        <v>13758</v>
      </c>
    </row>
    <row r="747" spans="3:7">
      <c r="C747" s="49">
        <f t="shared" si="13"/>
        <v>2</v>
      </c>
      <c r="D747" s="48">
        <v>42401</v>
      </c>
      <c r="E747" s="47">
        <v>1</v>
      </c>
      <c r="F747" s="47">
        <v>16666</v>
      </c>
      <c r="G747" s="47">
        <v>12998</v>
      </c>
    </row>
    <row r="748" spans="3:7">
      <c r="C748" s="49">
        <f t="shared" si="13"/>
        <v>2</v>
      </c>
      <c r="D748" s="48">
        <v>42401</v>
      </c>
      <c r="E748" s="47">
        <v>2</v>
      </c>
      <c r="F748" s="47">
        <v>16468</v>
      </c>
      <c r="G748" s="47">
        <v>12764</v>
      </c>
    </row>
    <row r="749" spans="3:7">
      <c r="C749" s="49">
        <f t="shared" si="13"/>
        <v>2</v>
      </c>
      <c r="D749" s="48">
        <v>42401</v>
      </c>
      <c r="E749" s="47">
        <v>3</v>
      </c>
      <c r="F749" s="47">
        <v>15900</v>
      </c>
      <c r="G749" s="47">
        <v>12533</v>
      </c>
    </row>
    <row r="750" spans="3:7">
      <c r="C750" s="49">
        <f t="shared" si="13"/>
        <v>2</v>
      </c>
      <c r="D750" s="48">
        <v>42401</v>
      </c>
      <c r="E750" s="47">
        <v>4</v>
      </c>
      <c r="F750" s="47">
        <v>16563</v>
      </c>
      <c r="G750" s="47">
        <v>12591</v>
      </c>
    </row>
    <row r="751" spans="3:7">
      <c r="C751" s="49">
        <f t="shared" si="13"/>
        <v>2</v>
      </c>
      <c r="D751" s="48">
        <v>42401</v>
      </c>
      <c r="E751" s="47">
        <v>5</v>
      </c>
      <c r="F751" s="47">
        <v>16672</v>
      </c>
      <c r="G751" s="47">
        <v>12872</v>
      </c>
    </row>
    <row r="752" spans="3:7">
      <c r="C752" s="49">
        <f t="shared" si="13"/>
        <v>2</v>
      </c>
      <c r="D752" s="48">
        <v>42401</v>
      </c>
      <c r="E752" s="47">
        <v>6</v>
      </c>
      <c r="F752" s="47">
        <v>16660</v>
      </c>
      <c r="G752" s="47">
        <v>13678</v>
      </c>
    </row>
    <row r="753" spans="3:7">
      <c r="C753" s="49">
        <f t="shared" si="13"/>
        <v>2</v>
      </c>
      <c r="D753" s="48">
        <v>42401</v>
      </c>
      <c r="E753" s="47">
        <v>7</v>
      </c>
      <c r="F753" s="47">
        <v>17598</v>
      </c>
      <c r="G753" s="47">
        <v>15183</v>
      </c>
    </row>
    <row r="754" spans="3:7">
      <c r="C754" s="49">
        <f t="shared" si="13"/>
        <v>2</v>
      </c>
      <c r="D754" s="48">
        <v>42401</v>
      </c>
      <c r="E754" s="47">
        <v>8</v>
      </c>
      <c r="F754" s="47">
        <v>19425</v>
      </c>
      <c r="G754" s="47">
        <v>16779</v>
      </c>
    </row>
    <row r="755" spans="3:7">
      <c r="C755" s="49">
        <f t="shared" si="13"/>
        <v>2</v>
      </c>
      <c r="D755" s="48">
        <v>42401</v>
      </c>
      <c r="E755" s="47">
        <v>9</v>
      </c>
      <c r="F755" s="47">
        <v>19486</v>
      </c>
      <c r="G755" s="47">
        <v>16811</v>
      </c>
    </row>
    <row r="756" spans="3:7">
      <c r="C756" s="49">
        <f t="shared" si="13"/>
        <v>2</v>
      </c>
      <c r="D756" s="48">
        <v>42401</v>
      </c>
      <c r="E756" s="47">
        <v>10</v>
      </c>
      <c r="F756" s="47">
        <v>19221</v>
      </c>
      <c r="G756" s="47">
        <v>16401</v>
      </c>
    </row>
    <row r="757" spans="3:7">
      <c r="C757" s="49">
        <f t="shared" si="13"/>
        <v>2</v>
      </c>
      <c r="D757" s="48">
        <v>42401</v>
      </c>
      <c r="E757" s="47">
        <v>11</v>
      </c>
      <c r="F757" s="47">
        <v>18627</v>
      </c>
      <c r="G757" s="47">
        <v>15984</v>
      </c>
    </row>
    <row r="758" spans="3:7">
      <c r="C758" s="49">
        <f t="shared" si="13"/>
        <v>2</v>
      </c>
      <c r="D758" s="48">
        <v>42401</v>
      </c>
      <c r="E758" s="47">
        <v>12</v>
      </c>
      <c r="F758" s="47">
        <v>18500</v>
      </c>
      <c r="G758" s="47">
        <v>15894</v>
      </c>
    </row>
    <row r="759" spans="3:7">
      <c r="C759" s="49">
        <f t="shared" si="13"/>
        <v>2</v>
      </c>
      <c r="D759" s="48">
        <v>42401</v>
      </c>
      <c r="E759" s="47">
        <v>13</v>
      </c>
      <c r="F759" s="47">
        <v>18414</v>
      </c>
      <c r="G759" s="47">
        <v>15879</v>
      </c>
    </row>
    <row r="760" spans="3:7">
      <c r="C760" s="49">
        <f t="shared" si="13"/>
        <v>2</v>
      </c>
      <c r="D760" s="48">
        <v>42401</v>
      </c>
      <c r="E760" s="47">
        <v>14</v>
      </c>
      <c r="F760" s="47">
        <v>18526</v>
      </c>
      <c r="G760" s="47">
        <v>16064</v>
      </c>
    </row>
    <row r="761" spans="3:7">
      <c r="C761" s="49">
        <f t="shared" si="13"/>
        <v>2</v>
      </c>
      <c r="D761" s="48">
        <v>42401</v>
      </c>
      <c r="E761" s="47">
        <v>15</v>
      </c>
      <c r="F761" s="47">
        <v>18708</v>
      </c>
      <c r="G761" s="47">
        <v>16164</v>
      </c>
    </row>
    <row r="762" spans="3:7">
      <c r="C762" s="49">
        <f t="shared" si="13"/>
        <v>2</v>
      </c>
      <c r="D762" s="48">
        <v>42401</v>
      </c>
      <c r="E762" s="47">
        <v>16</v>
      </c>
      <c r="F762" s="47">
        <v>18905</v>
      </c>
      <c r="G762" s="47">
        <v>16412</v>
      </c>
    </row>
    <row r="763" spans="3:7">
      <c r="C763" s="49">
        <f t="shared" si="13"/>
        <v>2</v>
      </c>
      <c r="D763" s="48">
        <v>42401</v>
      </c>
      <c r="E763" s="47">
        <v>17</v>
      </c>
      <c r="F763" s="47">
        <v>19817</v>
      </c>
      <c r="G763" s="47">
        <v>17211</v>
      </c>
    </row>
    <row r="764" spans="3:7">
      <c r="C764" s="49">
        <f t="shared" si="13"/>
        <v>2</v>
      </c>
      <c r="D764" s="48">
        <v>42401</v>
      </c>
      <c r="E764" s="47">
        <v>18</v>
      </c>
      <c r="F764" s="47">
        <v>20663</v>
      </c>
      <c r="G764" s="47">
        <v>18007</v>
      </c>
    </row>
    <row r="765" spans="3:7">
      <c r="C765" s="49">
        <f t="shared" si="13"/>
        <v>2</v>
      </c>
      <c r="D765" s="48">
        <v>42401</v>
      </c>
      <c r="E765" s="47">
        <v>19</v>
      </c>
      <c r="F765" s="47">
        <v>21417</v>
      </c>
      <c r="G765" s="47">
        <v>18735</v>
      </c>
    </row>
    <row r="766" spans="3:7">
      <c r="C766" s="49">
        <f t="shared" si="13"/>
        <v>2</v>
      </c>
      <c r="D766" s="48">
        <v>42401</v>
      </c>
      <c r="E766" s="47">
        <v>20</v>
      </c>
      <c r="F766" s="47">
        <v>21008</v>
      </c>
      <c r="G766" s="47">
        <v>18329</v>
      </c>
    </row>
    <row r="767" spans="3:7">
      <c r="C767" s="49">
        <f t="shared" si="13"/>
        <v>2</v>
      </c>
      <c r="D767" s="48">
        <v>42401</v>
      </c>
      <c r="E767" s="47">
        <v>21</v>
      </c>
      <c r="F767" s="47">
        <v>20847</v>
      </c>
      <c r="G767" s="47">
        <v>18243</v>
      </c>
    </row>
    <row r="768" spans="3:7">
      <c r="C768" s="49">
        <f t="shared" si="13"/>
        <v>2</v>
      </c>
      <c r="D768" s="48">
        <v>42401</v>
      </c>
      <c r="E768" s="47">
        <v>22</v>
      </c>
      <c r="F768" s="47">
        <v>20028</v>
      </c>
      <c r="G768" s="47">
        <v>17439</v>
      </c>
    </row>
    <row r="769" spans="3:7">
      <c r="C769" s="49">
        <f t="shared" si="13"/>
        <v>2</v>
      </c>
      <c r="D769" s="48">
        <v>42401</v>
      </c>
      <c r="E769" s="47">
        <v>23</v>
      </c>
      <c r="F769" s="47">
        <v>18621</v>
      </c>
      <c r="G769" s="47">
        <v>16224</v>
      </c>
    </row>
    <row r="770" spans="3:7">
      <c r="C770" s="49">
        <f t="shared" si="13"/>
        <v>2</v>
      </c>
      <c r="D770" s="48">
        <v>42401</v>
      </c>
      <c r="E770" s="47">
        <v>24</v>
      </c>
      <c r="F770" s="47">
        <v>17447</v>
      </c>
      <c r="G770" s="47">
        <v>14949</v>
      </c>
    </row>
    <row r="771" spans="3:7">
      <c r="C771" s="49">
        <f t="shared" si="13"/>
        <v>2</v>
      </c>
      <c r="D771" s="48">
        <v>42402</v>
      </c>
      <c r="E771" s="47">
        <v>1</v>
      </c>
      <c r="F771" s="47">
        <v>17238</v>
      </c>
      <c r="G771" s="47">
        <v>14212</v>
      </c>
    </row>
    <row r="772" spans="3:7">
      <c r="C772" s="49">
        <f t="shared" ref="C772:C835" si="14">MONTH(D772)</f>
        <v>2</v>
      </c>
      <c r="D772" s="48">
        <v>42402</v>
      </c>
      <c r="E772" s="47">
        <v>2</v>
      </c>
      <c r="F772" s="47">
        <v>16793</v>
      </c>
      <c r="G772" s="47">
        <v>13878</v>
      </c>
    </row>
    <row r="773" spans="3:7">
      <c r="C773" s="49">
        <f t="shared" si="14"/>
        <v>2</v>
      </c>
      <c r="D773" s="48">
        <v>42402</v>
      </c>
      <c r="E773" s="47">
        <v>3</v>
      </c>
      <c r="F773" s="47">
        <v>16552</v>
      </c>
      <c r="G773" s="47">
        <v>13701</v>
      </c>
    </row>
    <row r="774" spans="3:7">
      <c r="C774" s="49">
        <f t="shared" si="14"/>
        <v>2</v>
      </c>
      <c r="D774" s="48">
        <v>42402</v>
      </c>
      <c r="E774" s="47">
        <v>4</v>
      </c>
      <c r="F774" s="47">
        <v>16776</v>
      </c>
      <c r="G774" s="47">
        <v>13701</v>
      </c>
    </row>
    <row r="775" spans="3:7">
      <c r="C775" s="49">
        <f t="shared" si="14"/>
        <v>2</v>
      </c>
      <c r="D775" s="48">
        <v>42402</v>
      </c>
      <c r="E775" s="47">
        <v>5</v>
      </c>
      <c r="F775" s="47">
        <v>17063</v>
      </c>
      <c r="G775" s="47">
        <v>13861</v>
      </c>
    </row>
    <row r="776" spans="3:7">
      <c r="C776" s="49">
        <f t="shared" si="14"/>
        <v>2</v>
      </c>
      <c r="D776" s="48">
        <v>42402</v>
      </c>
      <c r="E776" s="47">
        <v>6</v>
      </c>
      <c r="F776" s="47">
        <v>17279</v>
      </c>
      <c r="G776" s="47">
        <v>14556</v>
      </c>
    </row>
    <row r="777" spans="3:7">
      <c r="C777" s="49">
        <f t="shared" si="14"/>
        <v>2</v>
      </c>
      <c r="D777" s="48">
        <v>42402</v>
      </c>
      <c r="E777" s="47">
        <v>7</v>
      </c>
      <c r="F777" s="47">
        <v>18599</v>
      </c>
      <c r="G777" s="47">
        <v>15877</v>
      </c>
    </row>
    <row r="778" spans="3:7">
      <c r="C778" s="49">
        <f t="shared" si="14"/>
        <v>2</v>
      </c>
      <c r="D778" s="48">
        <v>42402</v>
      </c>
      <c r="E778" s="47">
        <v>8</v>
      </c>
      <c r="F778" s="47">
        <v>19965</v>
      </c>
      <c r="G778" s="47">
        <v>17317</v>
      </c>
    </row>
    <row r="779" spans="3:7">
      <c r="C779" s="49">
        <f t="shared" si="14"/>
        <v>2</v>
      </c>
      <c r="D779" s="48">
        <v>42402</v>
      </c>
      <c r="E779" s="47">
        <v>9</v>
      </c>
      <c r="F779" s="47">
        <v>19928</v>
      </c>
      <c r="G779" s="47">
        <v>17301</v>
      </c>
    </row>
    <row r="780" spans="3:7">
      <c r="C780" s="49">
        <f t="shared" si="14"/>
        <v>2</v>
      </c>
      <c r="D780" s="48">
        <v>42402</v>
      </c>
      <c r="E780" s="47">
        <v>10</v>
      </c>
      <c r="F780" s="47">
        <v>19519</v>
      </c>
      <c r="G780" s="47">
        <v>16977</v>
      </c>
    </row>
    <row r="781" spans="3:7">
      <c r="C781" s="49">
        <f t="shared" si="14"/>
        <v>2</v>
      </c>
      <c r="D781" s="48">
        <v>42402</v>
      </c>
      <c r="E781" s="47">
        <v>11</v>
      </c>
      <c r="F781" s="47">
        <v>19067</v>
      </c>
      <c r="G781" s="47">
        <v>16528</v>
      </c>
    </row>
    <row r="782" spans="3:7">
      <c r="C782" s="49">
        <f t="shared" si="14"/>
        <v>2</v>
      </c>
      <c r="D782" s="48">
        <v>42402</v>
      </c>
      <c r="E782" s="47">
        <v>12</v>
      </c>
      <c r="F782" s="47">
        <v>18619</v>
      </c>
      <c r="G782" s="47">
        <v>16168</v>
      </c>
    </row>
    <row r="783" spans="3:7">
      <c r="C783" s="49">
        <f t="shared" si="14"/>
        <v>2</v>
      </c>
      <c r="D783" s="48">
        <v>42402</v>
      </c>
      <c r="E783" s="47">
        <v>13</v>
      </c>
      <c r="F783" s="47">
        <v>18551</v>
      </c>
      <c r="G783" s="47">
        <v>16125</v>
      </c>
    </row>
    <row r="784" spans="3:7">
      <c r="C784" s="49">
        <f t="shared" si="14"/>
        <v>2</v>
      </c>
      <c r="D784" s="48">
        <v>42402</v>
      </c>
      <c r="E784" s="47">
        <v>14</v>
      </c>
      <c r="F784" s="47">
        <v>19039</v>
      </c>
      <c r="G784" s="47">
        <v>16097</v>
      </c>
    </row>
    <row r="785" spans="3:7">
      <c r="C785" s="49">
        <f t="shared" si="14"/>
        <v>2</v>
      </c>
      <c r="D785" s="48">
        <v>42402</v>
      </c>
      <c r="E785" s="47">
        <v>15</v>
      </c>
      <c r="F785" s="47">
        <v>18726</v>
      </c>
      <c r="G785" s="47">
        <v>16105</v>
      </c>
    </row>
    <row r="786" spans="3:7">
      <c r="C786" s="49">
        <f t="shared" si="14"/>
        <v>2</v>
      </c>
      <c r="D786" s="48">
        <v>42402</v>
      </c>
      <c r="E786" s="47">
        <v>16</v>
      </c>
      <c r="F786" s="47">
        <v>19017</v>
      </c>
      <c r="G786" s="47">
        <v>16460</v>
      </c>
    </row>
    <row r="787" spans="3:7">
      <c r="C787" s="49">
        <f t="shared" si="14"/>
        <v>2</v>
      </c>
      <c r="D787" s="48">
        <v>42402</v>
      </c>
      <c r="E787" s="47">
        <v>17</v>
      </c>
      <c r="F787" s="47">
        <v>19881</v>
      </c>
      <c r="G787" s="47">
        <v>17351</v>
      </c>
    </row>
    <row r="788" spans="3:7">
      <c r="C788" s="49">
        <f t="shared" si="14"/>
        <v>2</v>
      </c>
      <c r="D788" s="48">
        <v>42402</v>
      </c>
      <c r="E788" s="47">
        <v>18</v>
      </c>
      <c r="F788" s="47">
        <v>20949</v>
      </c>
      <c r="G788" s="47">
        <v>18363</v>
      </c>
    </row>
    <row r="789" spans="3:7">
      <c r="C789" s="49">
        <f t="shared" si="14"/>
        <v>2</v>
      </c>
      <c r="D789" s="48">
        <v>42402</v>
      </c>
      <c r="E789" s="47">
        <v>19</v>
      </c>
      <c r="F789" s="47">
        <v>21171</v>
      </c>
      <c r="G789" s="47">
        <v>18534</v>
      </c>
    </row>
    <row r="790" spans="3:7">
      <c r="C790" s="49">
        <f t="shared" si="14"/>
        <v>2</v>
      </c>
      <c r="D790" s="48">
        <v>42402</v>
      </c>
      <c r="E790" s="47">
        <v>20</v>
      </c>
      <c r="F790" s="47">
        <v>20940</v>
      </c>
      <c r="G790" s="47">
        <v>18416</v>
      </c>
    </row>
    <row r="791" spans="3:7">
      <c r="C791" s="49">
        <f t="shared" si="14"/>
        <v>2</v>
      </c>
      <c r="D791" s="48">
        <v>42402</v>
      </c>
      <c r="E791" s="47">
        <v>21</v>
      </c>
      <c r="F791" s="47">
        <v>20709</v>
      </c>
      <c r="G791" s="47">
        <v>18136</v>
      </c>
    </row>
    <row r="792" spans="3:7">
      <c r="C792" s="49">
        <f t="shared" si="14"/>
        <v>2</v>
      </c>
      <c r="D792" s="48">
        <v>42402</v>
      </c>
      <c r="E792" s="47">
        <v>22</v>
      </c>
      <c r="F792" s="47">
        <v>20231</v>
      </c>
      <c r="G792" s="47">
        <v>17661</v>
      </c>
    </row>
    <row r="793" spans="3:7">
      <c r="C793" s="49">
        <f t="shared" si="14"/>
        <v>2</v>
      </c>
      <c r="D793" s="48">
        <v>42402</v>
      </c>
      <c r="E793" s="47">
        <v>23</v>
      </c>
      <c r="F793" s="47">
        <v>19711</v>
      </c>
      <c r="G793" s="47">
        <v>16753</v>
      </c>
    </row>
    <row r="794" spans="3:7">
      <c r="C794" s="49">
        <f t="shared" si="14"/>
        <v>2</v>
      </c>
      <c r="D794" s="48">
        <v>42402</v>
      </c>
      <c r="E794" s="47">
        <v>24</v>
      </c>
      <c r="F794" s="47">
        <v>18826</v>
      </c>
      <c r="G794" s="47">
        <v>15667</v>
      </c>
    </row>
    <row r="795" spans="3:7">
      <c r="C795" s="49">
        <f t="shared" si="14"/>
        <v>2</v>
      </c>
      <c r="D795" s="48">
        <v>42403</v>
      </c>
      <c r="E795" s="47">
        <v>1</v>
      </c>
      <c r="F795" s="47">
        <v>18536</v>
      </c>
      <c r="G795" s="47">
        <v>14802</v>
      </c>
    </row>
    <row r="796" spans="3:7">
      <c r="C796" s="49">
        <f t="shared" si="14"/>
        <v>2</v>
      </c>
      <c r="D796" s="48">
        <v>42403</v>
      </c>
      <c r="E796" s="47">
        <v>2</v>
      </c>
      <c r="F796" s="47">
        <v>17848</v>
      </c>
      <c r="G796" s="47">
        <v>14232</v>
      </c>
    </row>
    <row r="797" spans="3:7">
      <c r="C797" s="49">
        <f t="shared" si="14"/>
        <v>2</v>
      </c>
      <c r="D797" s="48">
        <v>42403</v>
      </c>
      <c r="E797" s="47">
        <v>3</v>
      </c>
      <c r="F797" s="47">
        <v>17552</v>
      </c>
      <c r="G797" s="47">
        <v>13996</v>
      </c>
    </row>
    <row r="798" spans="3:7">
      <c r="C798" s="49">
        <f t="shared" si="14"/>
        <v>2</v>
      </c>
      <c r="D798" s="48">
        <v>42403</v>
      </c>
      <c r="E798" s="47">
        <v>4</v>
      </c>
      <c r="F798" s="47">
        <v>17253</v>
      </c>
      <c r="G798" s="47">
        <v>13731</v>
      </c>
    </row>
    <row r="799" spans="3:7">
      <c r="C799" s="49">
        <f t="shared" si="14"/>
        <v>2</v>
      </c>
      <c r="D799" s="48">
        <v>42403</v>
      </c>
      <c r="E799" s="47">
        <v>5</v>
      </c>
      <c r="F799" s="47">
        <v>17219</v>
      </c>
      <c r="G799" s="47">
        <v>13761</v>
      </c>
    </row>
    <row r="800" spans="3:7">
      <c r="C800" s="49">
        <f t="shared" si="14"/>
        <v>2</v>
      </c>
      <c r="D800" s="48">
        <v>42403</v>
      </c>
      <c r="E800" s="47">
        <v>6</v>
      </c>
      <c r="F800" s="47">
        <v>17903</v>
      </c>
      <c r="G800" s="47">
        <v>14298</v>
      </c>
    </row>
    <row r="801" spans="3:7">
      <c r="C801" s="49">
        <f t="shared" si="14"/>
        <v>2</v>
      </c>
      <c r="D801" s="48">
        <v>42403</v>
      </c>
      <c r="E801" s="47">
        <v>7</v>
      </c>
      <c r="F801" s="47">
        <v>18389</v>
      </c>
      <c r="G801" s="47">
        <v>15470</v>
      </c>
    </row>
    <row r="802" spans="3:7">
      <c r="C802" s="49">
        <f t="shared" si="14"/>
        <v>2</v>
      </c>
      <c r="D802" s="48">
        <v>42403</v>
      </c>
      <c r="E802" s="47">
        <v>8</v>
      </c>
      <c r="F802" s="47">
        <v>19403</v>
      </c>
      <c r="G802" s="47">
        <v>16759</v>
      </c>
    </row>
    <row r="803" spans="3:7">
      <c r="C803" s="49">
        <f t="shared" si="14"/>
        <v>2</v>
      </c>
      <c r="D803" s="48">
        <v>42403</v>
      </c>
      <c r="E803" s="47">
        <v>9</v>
      </c>
      <c r="F803" s="47">
        <v>19551</v>
      </c>
      <c r="G803" s="47">
        <v>16952</v>
      </c>
    </row>
    <row r="804" spans="3:7">
      <c r="C804" s="49">
        <f t="shared" si="14"/>
        <v>2</v>
      </c>
      <c r="D804" s="48">
        <v>42403</v>
      </c>
      <c r="E804" s="47">
        <v>10</v>
      </c>
      <c r="F804" s="47">
        <v>19558</v>
      </c>
      <c r="G804" s="47">
        <v>16853</v>
      </c>
    </row>
    <row r="805" spans="3:7">
      <c r="C805" s="49">
        <f t="shared" si="14"/>
        <v>2</v>
      </c>
      <c r="D805" s="48">
        <v>42403</v>
      </c>
      <c r="E805" s="47">
        <v>11</v>
      </c>
      <c r="F805" s="47">
        <v>19705</v>
      </c>
      <c r="G805" s="47">
        <v>16890</v>
      </c>
    </row>
    <row r="806" spans="3:7">
      <c r="C806" s="49">
        <f t="shared" si="14"/>
        <v>2</v>
      </c>
      <c r="D806" s="48">
        <v>42403</v>
      </c>
      <c r="E806" s="47">
        <v>12</v>
      </c>
      <c r="F806" s="47">
        <v>19595</v>
      </c>
      <c r="G806" s="47">
        <v>16763</v>
      </c>
    </row>
    <row r="807" spans="3:7">
      <c r="C807" s="49">
        <f t="shared" si="14"/>
        <v>2</v>
      </c>
      <c r="D807" s="48">
        <v>42403</v>
      </c>
      <c r="E807" s="47">
        <v>13</v>
      </c>
      <c r="F807" s="47">
        <v>19445</v>
      </c>
      <c r="G807" s="47">
        <v>16451</v>
      </c>
    </row>
    <row r="808" spans="3:7">
      <c r="C808" s="49">
        <f t="shared" si="14"/>
        <v>2</v>
      </c>
      <c r="D808" s="48">
        <v>42403</v>
      </c>
      <c r="E808" s="47">
        <v>14</v>
      </c>
      <c r="F808" s="47">
        <v>17173</v>
      </c>
      <c r="G808" s="47">
        <v>16305</v>
      </c>
    </row>
    <row r="809" spans="3:7">
      <c r="C809" s="49">
        <f t="shared" si="14"/>
        <v>2</v>
      </c>
      <c r="D809" s="48">
        <v>42403</v>
      </c>
      <c r="E809" s="47">
        <v>15</v>
      </c>
      <c r="F809" s="47">
        <v>19085</v>
      </c>
      <c r="G809" s="47">
        <v>15929</v>
      </c>
    </row>
    <row r="810" spans="3:7">
      <c r="C810" s="49">
        <f t="shared" si="14"/>
        <v>2</v>
      </c>
      <c r="D810" s="48">
        <v>42403</v>
      </c>
      <c r="E810" s="47">
        <v>16</v>
      </c>
      <c r="F810" s="47">
        <v>18753</v>
      </c>
      <c r="G810" s="47">
        <v>15927</v>
      </c>
    </row>
    <row r="811" spans="3:7">
      <c r="C811" s="49">
        <f t="shared" si="14"/>
        <v>2</v>
      </c>
      <c r="D811" s="48">
        <v>42403</v>
      </c>
      <c r="E811" s="47">
        <v>17</v>
      </c>
      <c r="F811" s="47">
        <v>19455</v>
      </c>
      <c r="G811" s="47">
        <v>16553</v>
      </c>
    </row>
    <row r="812" spans="3:7">
      <c r="C812" s="49">
        <f t="shared" si="14"/>
        <v>2</v>
      </c>
      <c r="D812" s="48">
        <v>42403</v>
      </c>
      <c r="E812" s="47">
        <v>18</v>
      </c>
      <c r="F812" s="47">
        <v>20210</v>
      </c>
      <c r="G812" s="47">
        <v>17345</v>
      </c>
    </row>
    <row r="813" spans="3:7">
      <c r="C813" s="49">
        <f t="shared" si="14"/>
        <v>2</v>
      </c>
      <c r="D813" s="48">
        <v>42403</v>
      </c>
      <c r="E813" s="47">
        <v>19</v>
      </c>
      <c r="F813" s="47">
        <v>20813</v>
      </c>
      <c r="G813" s="47">
        <v>18004</v>
      </c>
    </row>
    <row r="814" spans="3:7">
      <c r="C814" s="49">
        <f t="shared" si="14"/>
        <v>2</v>
      </c>
      <c r="D814" s="48">
        <v>42403</v>
      </c>
      <c r="E814" s="47">
        <v>20</v>
      </c>
      <c r="F814" s="47">
        <v>20898</v>
      </c>
      <c r="G814" s="47">
        <v>17935</v>
      </c>
    </row>
    <row r="815" spans="3:7">
      <c r="C815" s="49">
        <f t="shared" si="14"/>
        <v>2</v>
      </c>
      <c r="D815" s="48">
        <v>42403</v>
      </c>
      <c r="E815" s="47">
        <v>21</v>
      </c>
      <c r="F815" s="47">
        <v>20503</v>
      </c>
      <c r="G815" s="47">
        <v>17684</v>
      </c>
    </row>
    <row r="816" spans="3:7">
      <c r="C816" s="49">
        <f t="shared" si="14"/>
        <v>2</v>
      </c>
      <c r="D816" s="48">
        <v>42403</v>
      </c>
      <c r="E816" s="47">
        <v>22</v>
      </c>
      <c r="F816" s="47">
        <v>20091</v>
      </c>
      <c r="G816" s="47">
        <v>16916</v>
      </c>
    </row>
    <row r="817" spans="3:7">
      <c r="C817" s="49">
        <f t="shared" si="14"/>
        <v>2</v>
      </c>
      <c r="D817" s="48">
        <v>42403</v>
      </c>
      <c r="E817" s="47">
        <v>23</v>
      </c>
      <c r="F817" s="47">
        <v>19297</v>
      </c>
      <c r="G817" s="47">
        <v>15704</v>
      </c>
    </row>
    <row r="818" spans="3:7">
      <c r="C818" s="49">
        <f t="shared" si="14"/>
        <v>2</v>
      </c>
      <c r="D818" s="48">
        <v>42403</v>
      </c>
      <c r="E818" s="47">
        <v>24</v>
      </c>
      <c r="F818" s="47">
        <v>18358</v>
      </c>
      <c r="G818" s="47">
        <v>14668</v>
      </c>
    </row>
    <row r="819" spans="3:7">
      <c r="C819" s="49">
        <f t="shared" si="14"/>
        <v>2</v>
      </c>
      <c r="D819" s="48">
        <v>42404</v>
      </c>
      <c r="E819" s="47">
        <v>1</v>
      </c>
      <c r="F819" s="47">
        <v>16931</v>
      </c>
      <c r="G819" s="47">
        <v>13729</v>
      </c>
    </row>
    <row r="820" spans="3:7">
      <c r="C820" s="49">
        <f t="shared" si="14"/>
        <v>2</v>
      </c>
      <c r="D820" s="48">
        <v>42404</v>
      </c>
      <c r="E820" s="47">
        <v>2</v>
      </c>
      <c r="F820" s="47">
        <v>16959</v>
      </c>
      <c r="G820" s="47">
        <v>13402</v>
      </c>
    </row>
    <row r="821" spans="3:7">
      <c r="C821" s="49">
        <f t="shared" si="14"/>
        <v>2</v>
      </c>
      <c r="D821" s="48">
        <v>42404</v>
      </c>
      <c r="E821" s="47">
        <v>3</v>
      </c>
      <c r="F821" s="47">
        <v>16705</v>
      </c>
      <c r="G821" s="47">
        <v>13211</v>
      </c>
    </row>
    <row r="822" spans="3:7">
      <c r="C822" s="49">
        <f t="shared" si="14"/>
        <v>2</v>
      </c>
      <c r="D822" s="48">
        <v>42404</v>
      </c>
      <c r="E822" s="47">
        <v>4</v>
      </c>
      <c r="F822" s="47">
        <v>16772</v>
      </c>
      <c r="G822" s="47">
        <v>13121</v>
      </c>
    </row>
    <row r="823" spans="3:7">
      <c r="C823" s="49">
        <f t="shared" si="14"/>
        <v>2</v>
      </c>
      <c r="D823" s="48">
        <v>42404</v>
      </c>
      <c r="E823" s="47">
        <v>5</v>
      </c>
      <c r="F823" s="47">
        <v>16051</v>
      </c>
      <c r="G823" s="47">
        <v>13351</v>
      </c>
    </row>
    <row r="824" spans="3:7">
      <c r="C824" s="49">
        <f t="shared" si="14"/>
        <v>2</v>
      </c>
      <c r="D824" s="48">
        <v>42404</v>
      </c>
      <c r="E824" s="47">
        <v>6</v>
      </c>
      <c r="F824" s="47">
        <v>17493</v>
      </c>
      <c r="G824" s="47">
        <v>14026</v>
      </c>
    </row>
    <row r="825" spans="3:7">
      <c r="C825" s="49">
        <f t="shared" si="14"/>
        <v>2</v>
      </c>
      <c r="D825" s="48">
        <v>42404</v>
      </c>
      <c r="E825" s="47">
        <v>7</v>
      </c>
      <c r="F825" s="47">
        <v>18361</v>
      </c>
      <c r="G825" s="47">
        <v>15484</v>
      </c>
    </row>
    <row r="826" spans="3:7">
      <c r="C826" s="49">
        <f t="shared" si="14"/>
        <v>2</v>
      </c>
      <c r="D826" s="48">
        <v>42404</v>
      </c>
      <c r="E826" s="47">
        <v>8</v>
      </c>
      <c r="F826" s="47">
        <v>19674</v>
      </c>
      <c r="G826" s="47">
        <v>17023</v>
      </c>
    </row>
    <row r="827" spans="3:7">
      <c r="C827" s="49">
        <f t="shared" si="14"/>
        <v>2</v>
      </c>
      <c r="D827" s="48">
        <v>42404</v>
      </c>
      <c r="E827" s="47">
        <v>9</v>
      </c>
      <c r="F827" s="47">
        <v>19787</v>
      </c>
      <c r="G827" s="47">
        <v>17339</v>
      </c>
    </row>
    <row r="828" spans="3:7">
      <c r="C828" s="49">
        <f t="shared" si="14"/>
        <v>2</v>
      </c>
      <c r="D828" s="48">
        <v>42404</v>
      </c>
      <c r="E828" s="47">
        <v>10</v>
      </c>
      <c r="F828" s="47">
        <v>20080</v>
      </c>
      <c r="G828" s="47">
        <v>17305</v>
      </c>
    </row>
    <row r="829" spans="3:7">
      <c r="C829" s="49">
        <f t="shared" si="14"/>
        <v>2</v>
      </c>
      <c r="D829" s="48">
        <v>42404</v>
      </c>
      <c r="E829" s="47">
        <v>11</v>
      </c>
      <c r="F829" s="47">
        <v>19549</v>
      </c>
      <c r="G829" s="47">
        <v>17047</v>
      </c>
    </row>
    <row r="830" spans="3:7">
      <c r="C830" s="49">
        <f t="shared" si="14"/>
        <v>2</v>
      </c>
      <c r="D830" s="48">
        <v>42404</v>
      </c>
      <c r="E830" s="47">
        <v>12</v>
      </c>
      <c r="F830" s="47">
        <v>19355</v>
      </c>
      <c r="G830" s="47">
        <v>16802</v>
      </c>
    </row>
    <row r="831" spans="3:7">
      <c r="C831" s="49">
        <f t="shared" si="14"/>
        <v>2</v>
      </c>
      <c r="D831" s="48">
        <v>42404</v>
      </c>
      <c r="E831" s="47">
        <v>13</v>
      </c>
      <c r="F831" s="47">
        <v>19093</v>
      </c>
      <c r="G831" s="47">
        <v>16588</v>
      </c>
    </row>
    <row r="832" spans="3:7">
      <c r="C832" s="49">
        <f t="shared" si="14"/>
        <v>2</v>
      </c>
      <c r="D832" s="48">
        <v>42404</v>
      </c>
      <c r="E832" s="47">
        <v>14</v>
      </c>
      <c r="F832" s="47">
        <v>19087</v>
      </c>
      <c r="G832" s="47">
        <v>16612</v>
      </c>
    </row>
    <row r="833" spans="3:7">
      <c r="C833" s="49">
        <f t="shared" si="14"/>
        <v>2</v>
      </c>
      <c r="D833" s="48">
        <v>42404</v>
      </c>
      <c r="E833" s="47">
        <v>15</v>
      </c>
      <c r="F833" s="47">
        <v>19013</v>
      </c>
      <c r="G833" s="47">
        <v>16501</v>
      </c>
    </row>
    <row r="834" spans="3:7">
      <c r="C834" s="49">
        <f t="shared" si="14"/>
        <v>2</v>
      </c>
      <c r="D834" s="48">
        <v>42404</v>
      </c>
      <c r="E834" s="47">
        <v>16</v>
      </c>
      <c r="F834" s="47">
        <v>19285</v>
      </c>
      <c r="G834" s="47">
        <v>16737</v>
      </c>
    </row>
    <row r="835" spans="3:7">
      <c r="C835" s="49">
        <f t="shared" si="14"/>
        <v>2</v>
      </c>
      <c r="D835" s="48">
        <v>42404</v>
      </c>
      <c r="E835" s="47">
        <v>17</v>
      </c>
      <c r="F835" s="47">
        <v>19712</v>
      </c>
      <c r="G835" s="47">
        <v>17480</v>
      </c>
    </row>
    <row r="836" spans="3:7">
      <c r="C836" s="49">
        <f t="shared" ref="C836:C899" si="15">MONTH(D836)</f>
        <v>2</v>
      </c>
      <c r="D836" s="48">
        <v>42404</v>
      </c>
      <c r="E836" s="47">
        <v>18</v>
      </c>
      <c r="F836" s="47">
        <v>20591</v>
      </c>
      <c r="G836" s="47">
        <v>18307</v>
      </c>
    </row>
    <row r="837" spans="3:7">
      <c r="C837" s="49">
        <f t="shared" si="15"/>
        <v>2</v>
      </c>
      <c r="D837" s="48">
        <v>42404</v>
      </c>
      <c r="E837" s="47">
        <v>19</v>
      </c>
      <c r="F837" s="47">
        <v>21091</v>
      </c>
      <c r="G837" s="47">
        <v>18818</v>
      </c>
    </row>
    <row r="838" spans="3:7">
      <c r="C838" s="49">
        <f t="shared" si="15"/>
        <v>2</v>
      </c>
      <c r="D838" s="48">
        <v>42404</v>
      </c>
      <c r="E838" s="47">
        <v>20</v>
      </c>
      <c r="F838" s="47">
        <v>20697</v>
      </c>
      <c r="G838" s="47">
        <v>18504</v>
      </c>
    </row>
    <row r="839" spans="3:7">
      <c r="C839" s="49">
        <f t="shared" si="15"/>
        <v>2</v>
      </c>
      <c r="D839" s="48">
        <v>42404</v>
      </c>
      <c r="E839" s="47">
        <v>21</v>
      </c>
      <c r="F839" s="47">
        <v>20652</v>
      </c>
      <c r="G839" s="47">
        <v>18448</v>
      </c>
    </row>
    <row r="840" spans="3:7">
      <c r="C840" s="49">
        <f t="shared" si="15"/>
        <v>2</v>
      </c>
      <c r="D840" s="48">
        <v>42404</v>
      </c>
      <c r="E840" s="47">
        <v>22</v>
      </c>
      <c r="F840" s="47">
        <v>19934</v>
      </c>
      <c r="G840" s="47">
        <v>17665</v>
      </c>
    </row>
    <row r="841" spans="3:7">
      <c r="C841" s="49">
        <f t="shared" si="15"/>
        <v>2</v>
      </c>
      <c r="D841" s="48">
        <v>42404</v>
      </c>
      <c r="E841" s="47">
        <v>23</v>
      </c>
      <c r="F841" s="47">
        <v>19070</v>
      </c>
      <c r="G841" s="47">
        <v>16630</v>
      </c>
    </row>
    <row r="842" spans="3:7">
      <c r="C842" s="49">
        <f t="shared" si="15"/>
        <v>2</v>
      </c>
      <c r="D842" s="48">
        <v>42404</v>
      </c>
      <c r="E842" s="47">
        <v>24</v>
      </c>
      <c r="F842" s="47">
        <v>17965</v>
      </c>
      <c r="G842" s="47">
        <v>15418</v>
      </c>
    </row>
    <row r="843" spans="3:7">
      <c r="C843" s="49">
        <f t="shared" si="15"/>
        <v>2</v>
      </c>
      <c r="D843" s="48">
        <v>42405</v>
      </c>
      <c r="E843" s="47">
        <v>1</v>
      </c>
      <c r="F843" s="47">
        <v>17795</v>
      </c>
      <c r="G843" s="47">
        <v>14747</v>
      </c>
    </row>
    <row r="844" spans="3:7">
      <c r="C844" s="49">
        <f t="shared" si="15"/>
        <v>2</v>
      </c>
      <c r="D844" s="48">
        <v>42405</v>
      </c>
      <c r="E844" s="47">
        <v>2</v>
      </c>
      <c r="F844" s="47">
        <v>17417</v>
      </c>
      <c r="G844" s="47">
        <v>14256</v>
      </c>
    </row>
    <row r="845" spans="3:7">
      <c r="C845" s="49">
        <f t="shared" si="15"/>
        <v>2</v>
      </c>
      <c r="D845" s="48">
        <v>42405</v>
      </c>
      <c r="E845" s="47">
        <v>3</v>
      </c>
      <c r="F845" s="47">
        <v>17456</v>
      </c>
      <c r="G845" s="47">
        <v>14036</v>
      </c>
    </row>
    <row r="846" spans="3:7">
      <c r="C846" s="49">
        <f t="shared" si="15"/>
        <v>2</v>
      </c>
      <c r="D846" s="48">
        <v>42405</v>
      </c>
      <c r="E846" s="47">
        <v>4</v>
      </c>
      <c r="F846" s="47">
        <v>17292</v>
      </c>
      <c r="G846" s="47">
        <v>14067</v>
      </c>
    </row>
    <row r="847" spans="3:7">
      <c r="C847" s="49">
        <f t="shared" si="15"/>
        <v>2</v>
      </c>
      <c r="D847" s="48">
        <v>42405</v>
      </c>
      <c r="E847" s="47">
        <v>5</v>
      </c>
      <c r="F847" s="47">
        <v>17308</v>
      </c>
      <c r="G847" s="47">
        <v>14167</v>
      </c>
    </row>
    <row r="848" spans="3:7">
      <c r="C848" s="49">
        <f t="shared" si="15"/>
        <v>2</v>
      </c>
      <c r="D848" s="48">
        <v>42405</v>
      </c>
      <c r="E848" s="47">
        <v>6</v>
      </c>
      <c r="F848" s="47">
        <v>17669</v>
      </c>
      <c r="G848" s="47">
        <v>14759</v>
      </c>
    </row>
    <row r="849" spans="3:7">
      <c r="C849" s="49">
        <f t="shared" si="15"/>
        <v>2</v>
      </c>
      <c r="D849" s="48">
        <v>42405</v>
      </c>
      <c r="E849" s="47">
        <v>7</v>
      </c>
      <c r="F849" s="47">
        <v>18768</v>
      </c>
      <c r="G849" s="47">
        <v>16109</v>
      </c>
    </row>
    <row r="850" spans="3:7">
      <c r="C850" s="49">
        <f t="shared" si="15"/>
        <v>2</v>
      </c>
      <c r="D850" s="48">
        <v>42405</v>
      </c>
      <c r="E850" s="47">
        <v>8</v>
      </c>
      <c r="F850" s="47">
        <v>20452</v>
      </c>
      <c r="G850" s="47">
        <v>17723</v>
      </c>
    </row>
    <row r="851" spans="3:7">
      <c r="C851" s="49">
        <f t="shared" si="15"/>
        <v>2</v>
      </c>
      <c r="D851" s="48">
        <v>42405</v>
      </c>
      <c r="E851" s="47">
        <v>9</v>
      </c>
      <c r="F851" s="47">
        <v>19790</v>
      </c>
      <c r="G851" s="47">
        <v>17584</v>
      </c>
    </row>
    <row r="852" spans="3:7">
      <c r="C852" s="49">
        <f t="shared" si="15"/>
        <v>2</v>
      </c>
      <c r="D852" s="48">
        <v>42405</v>
      </c>
      <c r="E852" s="47">
        <v>10</v>
      </c>
      <c r="F852" s="47">
        <v>19449</v>
      </c>
      <c r="G852" s="47">
        <v>17134</v>
      </c>
    </row>
    <row r="853" spans="3:7">
      <c r="C853" s="49">
        <f t="shared" si="15"/>
        <v>2</v>
      </c>
      <c r="D853" s="48">
        <v>42405</v>
      </c>
      <c r="E853" s="47">
        <v>11</v>
      </c>
      <c r="F853" s="47">
        <v>18885</v>
      </c>
      <c r="G853" s="47">
        <v>16582</v>
      </c>
    </row>
    <row r="854" spans="3:7">
      <c r="C854" s="49">
        <f t="shared" si="15"/>
        <v>2</v>
      </c>
      <c r="D854" s="48">
        <v>42405</v>
      </c>
      <c r="E854" s="47">
        <v>12</v>
      </c>
      <c r="F854" s="47">
        <v>18901</v>
      </c>
      <c r="G854" s="47">
        <v>16419</v>
      </c>
    </row>
    <row r="855" spans="3:7">
      <c r="C855" s="49">
        <f t="shared" si="15"/>
        <v>2</v>
      </c>
      <c r="D855" s="48">
        <v>42405</v>
      </c>
      <c r="E855" s="47">
        <v>13</v>
      </c>
      <c r="F855" s="47">
        <v>18670</v>
      </c>
      <c r="G855" s="47">
        <v>16260</v>
      </c>
    </row>
    <row r="856" spans="3:7">
      <c r="C856" s="49">
        <f t="shared" si="15"/>
        <v>2</v>
      </c>
      <c r="D856" s="48">
        <v>42405</v>
      </c>
      <c r="E856" s="47">
        <v>14</v>
      </c>
      <c r="F856" s="47">
        <v>19005</v>
      </c>
      <c r="G856" s="47">
        <v>16334</v>
      </c>
    </row>
    <row r="857" spans="3:7">
      <c r="C857" s="49">
        <f t="shared" si="15"/>
        <v>2</v>
      </c>
      <c r="D857" s="48">
        <v>42405</v>
      </c>
      <c r="E857" s="47">
        <v>15</v>
      </c>
      <c r="F857" s="47">
        <v>19332</v>
      </c>
      <c r="G857" s="47">
        <v>16552</v>
      </c>
    </row>
    <row r="858" spans="3:7">
      <c r="C858" s="49">
        <f t="shared" si="15"/>
        <v>2</v>
      </c>
      <c r="D858" s="48">
        <v>42405</v>
      </c>
      <c r="E858" s="47">
        <v>16</v>
      </c>
      <c r="F858" s="47">
        <v>19449</v>
      </c>
      <c r="G858" s="47">
        <v>16762</v>
      </c>
    </row>
    <row r="859" spans="3:7">
      <c r="C859" s="49">
        <f t="shared" si="15"/>
        <v>2</v>
      </c>
      <c r="D859" s="48">
        <v>42405</v>
      </c>
      <c r="E859" s="47">
        <v>17</v>
      </c>
      <c r="F859" s="47">
        <v>20162</v>
      </c>
      <c r="G859" s="47">
        <v>17420</v>
      </c>
    </row>
    <row r="860" spans="3:7">
      <c r="C860" s="49">
        <f t="shared" si="15"/>
        <v>2</v>
      </c>
      <c r="D860" s="48">
        <v>42405</v>
      </c>
      <c r="E860" s="47">
        <v>18</v>
      </c>
      <c r="F860" s="47">
        <v>21021</v>
      </c>
      <c r="G860" s="47">
        <v>18290</v>
      </c>
    </row>
    <row r="861" spans="3:7">
      <c r="C861" s="49">
        <f t="shared" si="15"/>
        <v>2</v>
      </c>
      <c r="D861" s="48">
        <v>42405</v>
      </c>
      <c r="E861" s="47">
        <v>19</v>
      </c>
      <c r="F861" s="47">
        <v>21254</v>
      </c>
      <c r="G861" s="47">
        <v>18560</v>
      </c>
    </row>
    <row r="862" spans="3:7">
      <c r="C862" s="49">
        <f t="shared" si="15"/>
        <v>2</v>
      </c>
      <c r="D862" s="48">
        <v>42405</v>
      </c>
      <c r="E862" s="47">
        <v>20</v>
      </c>
      <c r="F862" s="47">
        <v>20906</v>
      </c>
      <c r="G862" s="47">
        <v>18321</v>
      </c>
    </row>
    <row r="863" spans="3:7">
      <c r="C863" s="49">
        <f t="shared" si="15"/>
        <v>2</v>
      </c>
      <c r="D863" s="48">
        <v>42405</v>
      </c>
      <c r="E863" s="47">
        <v>21</v>
      </c>
      <c r="F863" s="47">
        <v>20684</v>
      </c>
      <c r="G863" s="47">
        <v>18014</v>
      </c>
    </row>
    <row r="864" spans="3:7">
      <c r="C864" s="49">
        <f t="shared" si="15"/>
        <v>2</v>
      </c>
      <c r="D864" s="48">
        <v>42405</v>
      </c>
      <c r="E864" s="47">
        <v>22</v>
      </c>
      <c r="F864" s="47">
        <v>20086</v>
      </c>
      <c r="G864" s="47">
        <v>17446</v>
      </c>
    </row>
    <row r="865" spans="3:7">
      <c r="C865" s="49">
        <f t="shared" si="15"/>
        <v>2</v>
      </c>
      <c r="D865" s="48">
        <v>42405</v>
      </c>
      <c r="E865" s="47">
        <v>23</v>
      </c>
      <c r="F865" s="47">
        <v>18919</v>
      </c>
      <c r="G865" s="47">
        <v>16358</v>
      </c>
    </row>
    <row r="866" spans="3:7">
      <c r="C866" s="49">
        <f t="shared" si="15"/>
        <v>2</v>
      </c>
      <c r="D866" s="48">
        <v>42405</v>
      </c>
      <c r="E866" s="47">
        <v>24</v>
      </c>
      <c r="F866" s="47">
        <v>17886</v>
      </c>
      <c r="G866" s="47">
        <v>15317</v>
      </c>
    </row>
    <row r="867" spans="3:7">
      <c r="C867" s="49">
        <f t="shared" si="15"/>
        <v>2</v>
      </c>
      <c r="D867" s="48">
        <v>42406</v>
      </c>
      <c r="E867" s="47">
        <v>1</v>
      </c>
      <c r="F867" s="47">
        <v>17260</v>
      </c>
      <c r="G867" s="47">
        <v>14529</v>
      </c>
    </row>
    <row r="868" spans="3:7">
      <c r="C868" s="49">
        <f t="shared" si="15"/>
        <v>2</v>
      </c>
      <c r="D868" s="48">
        <v>42406</v>
      </c>
      <c r="E868" s="47">
        <v>2</v>
      </c>
      <c r="F868" s="47">
        <v>16831</v>
      </c>
      <c r="G868" s="47">
        <v>13885</v>
      </c>
    </row>
    <row r="869" spans="3:7">
      <c r="C869" s="49">
        <f t="shared" si="15"/>
        <v>2</v>
      </c>
      <c r="D869" s="48">
        <v>42406</v>
      </c>
      <c r="E869" s="47">
        <v>3</v>
      </c>
      <c r="F869" s="47">
        <v>16783</v>
      </c>
      <c r="G869" s="47">
        <v>13633</v>
      </c>
    </row>
    <row r="870" spans="3:7">
      <c r="C870" s="49">
        <f t="shared" si="15"/>
        <v>2</v>
      </c>
      <c r="D870" s="48">
        <v>42406</v>
      </c>
      <c r="E870" s="47">
        <v>4</v>
      </c>
      <c r="F870" s="47">
        <v>16597</v>
      </c>
      <c r="G870" s="47">
        <v>13519</v>
      </c>
    </row>
    <row r="871" spans="3:7">
      <c r="C871" s="49">
        <f t="shared" si="15"/>
        <v>2</v>
      </c>
      <c r="D871" s="48">
        <v>42406</v>
      </c>
      <c r="E871" s="47">
        <v>5</v>
      </c>
      <c r="F871" s="47">
        <v>16657</v>
      </c>
      <c r="G871" s="47">
        <v>13441</v>
      </c>
    </row>
    <row r="872" spans="3:7">
      <c r="C872" s="49">
        <f t="shared" si="15"/>
        <v>2</v>
      </c>
      <c r="D872" s="48">
        <v>42406</v>
      </c>
      <c r="E872" s="47">
        <v>6</v>
      </c>
      <c r="F872" s="47">
        <v>16945</v>
      </c>
      <c r="G872" s="47">
        <v>13743</v>
      </c>
    </row>
    <row r="873" spans="3:7">
      <c r="C873" s="49">
        <f t="shared" si="15"/>
        <v>2</v>
      </c>
      <c r="D873" s="48">
        <v>42406</v>
      </c>
      <c r="E873" s="47">
        <v>7</v>
      </c>
      <c r="F873" s="47">
        <v>17190</v>
      </c>
      <c r="G873" s="47">
        <v>14339</v>
      </c>
    </row>
    <row r="874" spans="3:7">
      <c r="C874" s="49">
        <f t="shared" si="15"/>
        <v>2</v>
      </c>
      <c r="D874" s="48">
        <v>42406</v>
      </c>
      <c r="E874" s="47">
        <v>8</v>
      </c>
      <c r="F874" s="47">
        <v>18106</v>
      </c>
      <c r="G874" s="47">
        <v>15287</v>
      </c>
    </row>
    <row r="875" spans="3:7">
      <c r="C875" s="49">
        <f t="shared" si="15"/>
        <v>2</v>
      </c>
      <c r="D875" s="48">
        <v>42406</v>
      </c>
      <c r="E875" s="47">
        <v>9</v>
      </c>
      <c r="F875" s="47">
        <v>18835</v>
      </c>
      <c r="G875" s="47">
        <v>15834</v>
      </c>
    </row>
    <row r="876" spans="3:7">
      <c r="C876" s="49">
        <f t="shared" si="15"/>
        <v>2</v>
      </c>
      <c r="D876" s="48">
        <v>42406</v>
      </c>
      <c r="E876" s="47">
        <v>10</v>
      </c>
      <c r="F876" s="47">
        <v>19012</v>
      </c>
      <c r="G876" s="47">
        <v>16075</v>
      </c>
    </row>
    <row r="877" spans="3:7">
      <c r="C877" s="49">
        <f t="shared" si="15"/>
        <v>2</v>
      </c>
      <c r="D877" s="48">
        <v>42406</v>
      </c>
      <c r="E877" s="47">
        <v>11</v>
      </c>
      <c r="F877" s="47">
        <v>18958</v>
      </c>
      <c r="G877" s="47">
        <v>16078</v>
      </c>
    </row>
    <row r="878" spans="3:7">
      <c r="C878" s="49">
        <f t="shared" si="15"/>
        <v>2</v>
      </c>
      <c r="D878" s="48">
        <v>42406</v>
      </c>
      <c r="E878" s="47">
        <v>12</v>
      </c>
      <c r="F878" s="47">
        <v>18829</v>
      </c>
      <c r="G878" s="47">
        <v>15982</v>
      </c>
    </row>
    <row r="879" spans="3:7">
      <c r="C879" s="49">
        <f t="shared" si="15"/>
        <v>2</v>
      </c>
      <c r="D879" s="48">
        <v>42406</v>
      </c>
      <c r="E879" s="47">
        <v>13</v>
      </c>
      <c r="F879" s="47">
        <v>18670</v>
      </c>
      <c r="G879" s="47">
        <v>15792</v>
      </c>
    </row>
    <row r="880" spans="3:7">
      <c r="C880" s="49">
        <f t="shared" si="15"/>
        <v>2</v>
      </c>
      <c r="D880" s="48">
        <v>42406</v>
      </c>
      <c r="E880" s="47">
        <v>14</v>
      </c>
      <c r="F880" s="47">
        <v>18035</v>
      </c>
      <c r="G880" s="47">
        <v>15384</v>
      </c>
    </row>
    <row r="881" spans="3:7">
      <c r="C881" s="49">
        <f t="shared" si="15"/>
        <v>2</v>
      </c>
      <c r="D881" s="48">
        <v>42406</v>
      </c>
      <c r="E881" s="47">
        <v>15</v>
      </c>
      <c r="F881" s="47">
        <v>17847</v>
      </c>
      <c r="G881" s="47">
        <v>15190</v>
      </c>
    </row>
    <row r="882" spans="3:7">
      <c r="C882" s="49">
        <f t="shared" si="15"/>
        <v>2</v>
      </c>
      <c r="D882" s="48">
        <v>42406</v>
      </c>
      <c r="E882" s="47">
        <v>16</v>
      </c>
      <c r="F882" s="47">
        <v>17961</v>
      </c>
      <c r="G882" s="47">
        <v>15318</v>
      </c>
    </row>
    <row r="883" spans="3:7">
      <c r="C883" s="49">
        <f t="shared" si="15"/>
        <v>2</v>
      </c>
      <c r="D883" s="48">
        <v>42406</v>
      </c>
      <c r="E883" s="47">
        <v>17</v>
      </c>
      <c r="F883" s="47">
        <v>18620</v>
      </c>
      <c r="G883" s="47">
        <v>15921</v>
      </c>
    </row>
    <row r="884" spans="3:7">
      <c r="C884" s="49">
        <f t="shared" si="15"/>
        <v>2</v>
      </c>
      <c r="D884" s="48">
        <v>42406</v>
      </c>
      <c r="E884" s="47">
        <v>18</v>
      </c>
      <c r="F884" s="47">
        <v>19607</v>
      </c>
      <c r="G884" s="47">
        <v>16775</v>
      </c>
    </row>
    <row r="885" spans="3:7">
      <c r="C885" s="49">
        <f t="shared" si="15"/>
        <v>2</v>
      </c>
      <c r="D885" s="48">
        <v>42406</v>
      </c>
      <c r="E885" s="47">
        <v>19</v>
      </c>
      <c r="F885" s="47">
        <v>20342</v>
      </c>
      <c r="G885" s="47">
        <v>17467</v>
      </c>
    </row>
    <row r="886" spans="3:7">
      <c r="C886" s="49">
        <f t="shared" si="15"/>
        <v>2</v>
      </c>
      <c r="D886" s="48">
        <v>42406</v>
      </c>
      <c r="E886" s="47">
        <v>20</v>
      </c>
      <c r="F886" s="47">
        <v>19811</v>
      </c>
      <c r="G886" s="47">
        <v>16965</v>
      </c>
    </row>
    <row r="887" spans="3:7">
      <c r="C887" s="49">
        <f t="shared" si="15"/>
        <v>2</v>
      </c>
      <c r="D887" s="48">
        <v>42406</v>
      </c>
      <c r="E887" s="47">
        <v>21</v>
      </c>
      <c r="F887" s="47">
        <v>19296</v>
      </c>
      <c r="G887" s="47">
        <v>16441</v>
      </c>
    </row>
    <row r="888" spans="3:7">
      <c r="C888" s="49">
        <f t="shared" si="15"/>
        <v>2</v>
      </c>
      <c r="D888" s="48">
        <v>42406</v>
      </c>
      <c r="E888" s="47">
        <v>22</v>
      </c>
      <c r="F888" s="47">
        <v>18546</v>
      </c>
      <c r="G888" s="47">
        <v>15858</v>
      </c>
    </row>
    <row r="889" spans="3:7">
      <c r="C889" s="49">
        <f t="shared" si="15"/>
        <v>2</v>
      </c>
      <c r="D889" s="48">
        <v>42406</v>
      </c>
      <c r="E889" s="47">
        <v>23</v>
      </c>
      <c r="F889" s="47">
        <v>17919</v>
      </c>
      <c r="G889" s="47">
        <v>15179</v>
      </c>
    </row>
    <row r="890" spans="3:7">
      <c r="C890" s="49">
        <f t="shared" si="15"/>
        <v>2</v>
      </c>
      <c r="D890" s="48">
        <v>42406</v>
      </c>
      <c r="E890" s="47">
        <v>24</v>
      </c>
      <c r="F890" s="47">
        <v>17159</v>
      </c>
      <c r="G890" s="47">
        <v>14290</v>
      </c>
    </row>
    <row r="891" spans="3:7">
      <c r="C891" s="49">
        <f t="shared" si="15"/>
        <v>2</v>
      </c>
      <c r="D891" s="48">
        <v>42407</v>
      </c>
      <c r="E891" s="47">
        <v>1</v>
      </c>
      <c r="F891" s="47">
        <v>16564</v>
      </c>
      <c r="G891" s="47">
        <v>13540</v>
      </c>
    </row>
    <row r="892" spans="3:7">
      <c r="C892" s="49">
        <f t="shared" si="15"/>
        <v>2</v>
      </c>
      <c r="D892" s="48">
        <v>42407</v>
      </c>
      <c r="E892" s="47">
        <v>2</v>
      </c>
      <c r="F892" s="47">
        <v>16089</v>
      </c>
      <c r="G892" s="47">
        <v>13018</v>
      </c>
    </row>
    <row r="893" spans="3:7">
      <c r="C893" s="49">
        <f t="shared" si="15"/>
        <v>2</v>
      </c>
      <c r="D893" s="48">
        <v>42407</v>
      </c>
      <c r="E893" s="47">
        <v>3</v>
      </c>
      <c r="F893" s="47">
        <v>16403</v>
      </c>
      <c r="G893" s="47">
        <v>12825</v>
      </c>
    </row>
    <row r="894" spans="3:7">
      <c r="C894" s="49">
        <f t="shared" si="15"/>
        <v>2</v>
      </c>
      <c r="D894" s="48">
        <v>42407</v>
      </c>
      <c r="E894" s="47">
        <v>4</v>
      </c>
      <c r="F894" s="47">
        <v>16399</v>
      </c>
      <c r="G894" s="47">
        <v>12812</v>
      </c>
    </row>
    <row r="895" spans="3:7">
      <c r="C895" s="49">
        <f t="shared" si="15"/>
        <v>2</v>
      </c>
      <c r="D895" s="48">
        <v>42407</v>
      </c>
      <c r="E895" s="47">
        <v>5</v>
      </c>
      <c r="F895" s="47">
        <v>16355</v>
      </c>
      <c r="G895" s="47">
        <v>12813</v>
      </c>
    </row>
    <row r="896" spans="3:7">
      <c r="C896" s="49">
        <f t="shared" si="15"/>
        <v>2</v>
      </c>
      <c r="D896" s="48">
        <v>42407</v>
      </c>
      <c r="E896" s="47">
        <v>6</v>
      </c>
      <c r="F896" s="47">
        <v>16485</v>
      </c>
      <c r="G896" s="47">
        <v>12937</v>
      </c>
    </row>
    <row r="897" spans="3:7">
      <c r="C897" s="49">
        <f t="shared" si="15"/>
        <v>2</v>
      </c>
      <c r="D897" s="48">
        <v>42407</v>
      </c>
      <c r="E897" s="47">
        <v>7</v>
      </c>
      <c r="F897" s="47">
        <v>16849</v>
      </c>
      <c r="G897" s="47">
        <v>13363</v>
      </c>
    </row>
    <row r="898" spans="3:7">
      <c r="C898" s="49">
        <f t="shared" si="15"/>
        <v>2</v>
      </c>
      <c r="D898" s="48">
        <v>42407</v>
      </c>
      <c r="E898" s="47">
        <v>8</v>
      </c>
      <c r="F898" s="47">
        <v>17097</v>
      </c>
      <c r="G898" s="47">
        <v>14006</v>
      </c>
    </row>
    <row r="899" spans="3:7">
      <c r="C899" s="49">
        <f t="shared" si="15"/>
        <v>2</v>
      </c>
      <c r="D899" s="48">
        <v>42407</v>
      </c>
      <c r="E899" s="47">
        <v>9</v>
      </c>
      <c r="F899" s="47">
        <v>17385</v>
      </c>
      <c r="G899" s="47">
        <v>14405</v>
      </c>
    </row>
    <row r="900" spans="3:7">
      <c r="C900" s="49">
        <f t="shared" ref="C900:C963" si="16">MONTH(D900)</f>
        <v>2</v>
      </c>
      <c r="D900" s="48">
        <v>42407</v>
      </c>
      <c r="E900" s="47">
        <v>10</v>
      </c>
      <c r="F900" s="47">
        <v>17646</v>
      </c>
      <c r="G900" s="47">
        <v>14735</v>
      </c>
    </row>
    <row r="901" spans="3:7">
      <c r="C901" s="49">
        <f t="shared" si="16"/>
        <v>2</v>
      </c>
      <c r="D901" s="48">
        <v>42407</v>
      </c>
      <c r="E901" s="47">
        <v>11</v>
      </c>
      <c r="F901" s="47">
        <v>17844</v>
      </c>
      <c r="G901" s="47">
        <v>14949</v>
      </c>
    </row>
    <row r="902" spans="3:7">
      <c r="C902" s="49">
        <f t="shared" si="16"/>
        <v>2</v>
      </c>
      <c r="D902" s="48">
        <v>42407</v>
      </c>
      <c r="E902" s="47">
        <v>12</v>
      </c>
      <c r="F902" s="47">
        <v>18029</v>
      </c>
      <c r="G902" s="47">
        <v>15089</v>
      </c>
    </row>
    <row r="903" spans="3:7">
      <c r="C903" s="49">
        <f t="shared" si="16"/>
        <v>2</v>
      </c>
      <c r="D903" s="48">
        <v>42407</v>
      </c>
      <c r="E903" s="47">
        <v>13</v>
      </c>
      <c r="F903" s="47">
        <v>18239</v>
      </c>
      <c r="G903" s="47">
        <v>15173</v>
      </c>
    </row>
    <row r="904" spans="3:7">
      <c r="C904" s="49">
        <f t="shared" si="16"/>
        <v>2</v>
      </c>
      <c r="D904" s="48">
        <v>42407</v>
      </c>
      <c r="E904" s="47">
        <v>14</v>
      </c>
      <c r="F904" s="47">
        <v>18126</v>
      </c>
      <c r="G904" s="47">
        <v>15139</v>
      </c>
    </row>
    <row r="905" spans="3:7">
      <c r="C905" s="49">
        <f t="shared" si="16"/>
        <v>2</v>
      </c>
      <c r="D905" s="48">
        <v>42407</v>
      </c>
      <c r="E905" s="47">
        <v>15</v>
      </c>
      <c r="F905" s="47">
        <v>18284</v>
      </c>
      <c r="G905" s="47">
        <v>15281</v>
      </c>
    </row>
    <row r="906" spans="3:7">
      <c r="C906" s="49">
        <f t="shared" si="16"/>
        <v>2</v>
      </c>
      <c r="D906" s="48">
        <v>42407</v>
      </c>
      <c r="E906" s="47">
        <v>16</v>
      </c>
      <c r="F906" s="47">
        <v>18858</v>
      </c>
      <c r="G906" s="47">
        <v>15639</v>
      </c>
    </row>
    <row r="907" spans="3:7">
      <c r="C907" s="49">
        <f t="shared" si="16"/>
        <v>2</v>
      </c>
      <c r="D907" s="48">
        <v>42407</v>
      </c>
      <c r="E907" s="47">
        <v>17</v>
      </c>
      <c r="F907" s="47">
        <v>19551</v>
      </c>
      <c r="G907" s="47">
        <v>16448</v>
      </c>
    </row>
    <row r="908" spans="3:7">
      <c r="C908" s="49">
        <f t="shared" si="16"/>
        <v>2</v>
      </c>
      <c r="D908" s="48">
        <v>42407</v>
      </c>
      <c r="E908" s="47">
        <v>18</v>
      </c>
      <c r="F908" s="47">
        <v>20203</v>
      </c>
      <c r="G908" s="47">
        <v>17290</v>
      </c>
    </row>
    <row r="909" spans="3:7">
      <c r="C909" s="49">
        <f t="shared" si="16"/>
        <v>2</v>
      </c>
      <c r="D909" s="48">
        <v>42407</v>
      </c>
      <c r="E909" s="47">
        <v>19</v>
      </c>
      <c r="F909" s="47">
        <v>20485</v>
      </c>
      <c r="G909" s="47">
        <v>17606</v>
      </c>
    </row>
    <row r="910" spans="3:7">
      <c r="C910" s="49">
        <f t="shared" si="16"/>
        <v>2</v>
      </c>
      <c r="D910" s="48">
        <v>42407</v>
      </c>
      <c r="E910" s="47">
        <v>20</v>
      </c>
      <c r="F910" s="47">
        <v>19897</v>
      </c>
      <c r="G910" s="47">
        <v>17093</v>
      </c>
    </row>
    <row r="911" spans="3:7">
      <c r="C911" s="49">
        <f t="shared" si="16"/>
        <v>2</v>
      </c>
      <c r="D911" s="48">
        <v>42407</v>
      </c>
      <c r="E911" s="47">
        <v>21</v>
      </c>
      <c r="F911" s="47">
        <v>19373</v>
      </c>
      <c r="G911" s="47">
        <v>16439</v>
      </c>
    </row>
    <row r="912" spans="3:7">
      <c r="C912" s="49">
        <f t="shared" si="16"/>
        <v>2</v>
      </c>
      <c r="D912" s="48">
        <v>42407</v>
      </c>
      <c r="E912" s="47">
        <v>22</v>
      </c>
      <c r="F912" s="47">
        <v>18906</v>
      </c>
      <c r="G912" s="47">
        <v>16060</v>
      </c>
    </row>
    <row r="913" spans="3:7">
      <c r="C913" s="49">
        <f t="shared" si="16"/>
        <v>2</v>
      </c>
      <c r="D913" s="48">
        <v>42407</v>
      </c>
      <c r="E913" s="47">
        <v>23</v>
      </c>
      <c r="F913" s="47">
        <v>18360</v>
      </c>
      <c r="G913" s="47">
        <v>15457</v>
      </c>
    </row>
    <row r="914" spans="3:7">
      <c r="C914" s="49">
        <f t="shared" si="16"/>
        <v>2</v>
      </c>
      <c r="D914" s="48">
        <v>42407</v>
      </c>
      <c r="E914" s="47">
        <v>24</v>
      </c>
      <c r="F914" s="47">
        <v>17545</v>
      </c>
      <c r="G914" s="47">
        <v>14450</v>
      </c>
    </row>
    <row r="915" spans="3:7">
      <c r="C915" s="49">
        <f t="shared" si="16"/>
        <v>2</v>
      </c>
      <c r="D915" s="48">
        <v>42408</v>
      </c>
      <c r="E915" s="47">
        <v>1</v>
      </c>
      <c r="F915" s="47">
        <v>16943</v>
      </c>
      <c r="G915" s="47">
        <v>13800</v>
      </c>
    </row>
    <row r="916" spans="3:7">
      <c r="C916" s="49">
        <f t="shared" si="16"/>
        <v>2</v>
      </c>
      <c r="D916" s="48">
        <v>42408</v>
      </c>
      <c r="E916" s="47">
        <v>2</v>
      </c>
      <c r="F916" s="47">
        <v>16983</v>
      </c>
      <c r="G916" s="47">
        <v>13448</v>
      </c>
    </row>
    <row r="917" spans="3:7">
      <c r="C917" s="49">
        <f t="shared" si="16"/>
        <v>2</v>
      </c>
      <c r="D917" s="48">
        <v>42408</v>
      </c>
      <c r="E917" s="47">
        <v>3</v>
      </c>
      <c r="F917" s="47">
        <v>16600</v>
      </c>
      <c r="G917" s="47">
        <v>13285</v>
      </c>
    </row>
    <row r="918" spans="3:7">
      <c r="C918" s="49">
        <f t="shared" si="16"/>
        <v>2</v>
      </c>
      <c r="D918" s="48">
        <v>42408</v>
      </c>
      <c r="E918" s="47">
        <v>4</v>
      </c>
      <c r="F918" s="47">
        <v>16273</v>
      </c>
      <c r="G918" s="47">
        <v>13304</v>
      </c>
    </row>
    <row r="919" spans="3:7">
      <c r="C919" s="49">
        <f t="shared" si="16"/>
        <v>2</v>
      </c>
      <c r="D919" s="48">
        <v>42408</v>
      </c>
      <c r="E919" s="47">
        <v>5</v>
      </c>
      <c r="F919" s="47">
        <v>16401</v>
      </c>
      <c r="G919" s="47">
        <v>13495</v>
      </c>
    </row>
    <row r="920" spans="3:7">
      <c r="C920" s="49">
        <f t="shared" si="16"/>
        <v>2</v>
      </c>
      <c r="D920" s="48">
        <v>42408</v>
      </c>
      <c r="E920" s="47">
        <v>6</v>
      </c>
      <c r="F920" s="47">
        <v>16796</v>
      </c>
      <c r="G920" s="47">
        <v>14163</v>
      </c>
    </row>
    <row r="921" spans="3:7">
      <c r="C921" s="49">
        <f t="shared" si="16"/>
        <v>2</v>
      </c>
      <c r="D921" s="48">
        <v>42408</v>
      </c>
      <c r="E921" s="47">
        <v>7</v>
      </c>
      <c r="F921" s="47">
        <v>17910</v>
      </c>
      <c r="G921" s="47">
        <v>15539</v>
      </c>
    </row>
    <row r="922" spans="3:7">
      <c r="C922" s="49">
        <f t="shared" si="16"/>
        <v>2</v>
      </c>
      <c r="D922" s="48">
        <v>42408</v>
      </c>
      <c r="E922" s="47">
        <v>8</v>
      </c>
      <c r="F922" s="47">
        <v>19442</v>
      </c>
      <c r="G922" s="47">
        <v>17108</v>
      </c>
    </row>
    <row r="923" spans="3:7">
      <c r="C923" s="49">
        <f t="shared" si="16"/>
        <v>2</v>
      </c>
      <c r="D923" s="48">
        <v>42408</v>
      </c>
      <c r="E923" s="47">
        <v>9</v>
      </c>
      <c r="F923" s="47">
        <v>19437</v>
      </c>
      <c r="G923" s="47">
        <v>17192</v>
      </c>
    </row>
    <row r="924" spans="3:7">
      <c r="C924" s="49">
        <f t="shared" si="16"/>
        <v>2</v>
      </c>
      <c r="D924" s="48">
        <v>42408</v>
      </c>
      <c r="E924" s="47">
        <v>10</v>
      </c>
      <c r="F924" s="47">
        <v>19451</v>
      </c>
      <c r="G924" s="47">
        <v>17287</v>
      </c>
    </row>
    <row r="925" spans="3:7">
      <c r="C925" s="49">
        <f t="shared" si="16"/>
        <v>2</v>
      </c>
      <c r="D925" s="48">
        <v>42408</v>
      </c>
      <c r="E925" s="47">
        <v>11</v>
      </c>
      <c r="F925" s="47">
        <v>19524</v>
      </c>
      <c r="G925" s="47">
        <v>17223</v>
      </c>
    </row>
    <row r="926" spans="3:7">
      <c r="C926" s="49">
        <f t="shared" si="16"/>
        <v>2</v>
      </c>
      <c r="D926" s="48">
        <v>42408</v>
      </c>
      <c r="E926" s="47">
        <v>12</v>
      </c>
      <c r="F926" s="47">
        <v>19513</v>
      </c>
      <c r="G926" s="47">
        <v>17020</v>
      </c>
    </row>
    <row r="927" spans="3:7">
      <c r="C927" s="49">
        <f t="shared" si="16"/>
        <v>2</v>
      </c>
      <c r="D927" s="48">
        <v>42408</v>
      </c>
      <c r="E927" s="47">
        <v>13</v>
      </c>
      <c r="F927" s="47">
        <v>19539</v>
      </c>
      <c r="G927" s="47">
        <v>16918</v>
      </c>
    </row>
    <row r="928" spans="3:7">
      <c r="C928" s="49">
        <f t="shared" si="16"/>
        <v>2</v>
      </c>
      <c r="D928" s="48">
        <v>42408</v>
      </c>
      <c r="E928" s="47">
        <v>14</v>
      </c>
      <c r="F928" s="47">
        <v>20009</v>
      </c>
      <c r="G928" s="47">
        <v>17126</v>
      </c>
    </row>
    <row r="929" spans="3:7">
      <c r="C929" s="49">
        <f t="shared" si="16"/>
        <v>2</v>
      </c>
      <c r="D929" s="48">
        <v>42408</v>
      </c>
      <c r="E929" s="47">
        <v>15</v>
      </c>
      <c r="F929" s="47">
        <v>20055</v>
      </c>
      <c r="G929" s="47">
        <v>17148</v>
      </c>
    </row>
    <row r="930" spans="3:7">
      <c r="C930" s="49">
        <f t="shared" si="16"/>
        <v>2</v>
      </c>
      <c r="D930" s="48">
        <v>42408</v>
      </c>
      <c r="E930" s="47">
        <v>16</v>
      </c>
      <c r="F930" s="47">
        <v>20301</v>
      </c>
      <c r="G930" s="47">
        <v>17424</v>
      </c>
    </row>
    <row r="931" spans="3:7">
      <c r="C931" s="49">
        <f t="shared" si="16"/>
        <v>2</v>
      </c>
      <c r="D931" s="48">
        <v>42408</v>
      </c>
      <c r="E931" s="47">
        <v>17</v>
      </c>
      <c r="F931" s="47">
        <v>20739</v>
      </c>
      <c r="G931" s="47">
        <v>18199</v>
      </c>
    </row>
    <row r="932" spans="3:7">
      <c r="C932" s="49">
        <f t="shared" si="16"/>
        <v>2</v>
      </c>
      <c r="D932" s="48">
        <v>42408</v>
      </c>
      <c r="E932" s="47">
        <v>18</v>
      </c>
      <c r="F932" s="47">
        <v>21299</v>
      </c>
      <c r="G932" s="47">
        <v>18927</v>
      </c>
    </row>
    <row r="933" spans="3:7">
      <c r="C933" s="49">
        <f t="shared" si="16"/>
        <v>2</v>
      </c>
      <c r="D933" s="48">
        <v>42408</v>
      </c>
      <c r="E933" s="47">
        <v>19</v>
      </c>
      <c r="F933" s="47">
        <v>21565</v>
      </c>
      <c r="G933" s="47">
        <v>19225</v>
      </c>
    </row>
    <row r="934" spans="3:7">
      <c r="C934" s="49">
        <f t="shared" si="16"/>
        <v>2</v>
      </c>
      <c r="D934" s="48">
        <v>42408</v>
      </c>
      <c r="E934" s="47">
        <v>20</v>
      </c>
      <c r="F934" s="47">
        <v>21217</v>
      </c>
      <c r="G934" s="47">
        <v>18856</v>
      </c>
    </row>
    <row r="935" spans="3:7">
      <c r="C935" s="49">
        <f t="shared" si="16"/>
        <v>2</v>
      </c>
      <c r="D935" s="48">
        <v>42408</v>
      </c>
      <c r="E935" s="47">
        <v>21</v>
      </c>
      <c r="F935" s="47">
        <v>20705</v>
      </c>
      <c r="G935" s="47">
        <v>18595</v>
      </c>
    </row>
    <row r="936" spans="3:7">
      <c r="C936" s="49">
        <f t="shared" si="16"/>
        <v>2</v>
      </c>
      <c r="D936" s="48">
        <v>42408</v>
      </c>
      <c r="E936" s="47">
        <v>22</v>
      </c>
      <c r="F936" s="47">
        <v>20139</v>
      </c>
      <c r="G936" s="47">
        <v>17753</v>
      </c>
    </row>
    <row r="937" spans="3:7">
      <c r="C937" s="49">
        <f t="shared" si="16"/>
        <v>2</v>
      </c>
      <c r="D937" s="48">
        <v>42408</v>
      </c>
      <c r="E937" s="47">
        <v>23</v>
      </c>
      <c r="F937" s="47">
        <v>19090</v>
      </c>
      <c r="G937" s="47">
        <v>16609</v>
      </c>
    </row>
    <row r="938" spans="3:7">
      <c r="C938" s="49">
        <f t="shared" si="16"/>
        <v>2</v>
      </c>
      <c r="D938" s="48">
        <v>42408</v>
      </c>
      <c r="E938" s="47">
        <v>24</v>
      </c>
      <c r="F938" s="47">
        <v>18111</v>
      </c>
      <c r="G938" s="47">
        <v>15474</v>
      </c>
    </row>
    <row r="939" spans="3:7">
      <c r="C939" s="49">
        <f t="shared" si="16"/>
        <v>2</v>
      </c>
      <c r="D939" s="48">
        <v>42409</v>
      </c>
      <c r="E939" s="47">
        <v>1</v>
      </c>
      <c r="F939" s="47">
        <v>17556</v>
      </c>
      <c r="G939" s="47">
        <v>14836</v>
      </c>
    </row>
    <row r="940" spans="3:7">
      <c r="C940" s="49">
        <f t="shared" si="16"/>
        <v>2</v>
      </c>
      <c r="D940" s="48">
        <v>42409</v>
      </c>
      <c r="E940" s="47">
        <v>2</v>
      </c>
      <c r="F940" s="47">
        <v>17160</v>
      </c>
      <c r="G940" s="47">
        <v>14362</v>
      </c>
    </row>
    <row r="941" spans="3:7">
      <c r="C941" s="49">
        <f t="shared" si="16"/>
        <v>2</v>
      </c>
      <c r="D941" s="48">
        <v>42409</v>
      </c>
      <c r="E941" s="47">
        <v>3</v>
      </c>
      <c r="F941" s="47">
        <v>16852</v>
      </c>
      <c r="G941" s="47">
        <v>14119</v>
      </c>
    </row>
    <row r="942" spans="3:7">
      <c r="C942" s="49">
        <f t="shared" si="16"/>
        <v>2</v>
      </c>
      <c r="D942" s="48">
        <v>42409</v>
      </c>
      <c r="E942" s="47">
        <v>4</v>
      </c>
      <c r="F942" s="47">
        <v>16892</v>
      </c>
      <c r="G942" s="47">
        <v>14154</v>
      </c>
    </row>
    <row r="943" spans="3:7">
      <c r="C943" s="49">
        <f t="shared" si="16"/>
        <v>2</v>
      </c>
      <c r="D943" s="48">
        <v>42409</v>
      </c>
      <c r="E943" s="47">
        <v>5</v>
      </c>
      <c r="F943" s="47">
        <v>16985</v>
      </c>
      <c r="G943" s="47">
        <v>14189</v>
      </c>
    </row>
    <row r="944" spans="3:7">
      <c r="C944" s="49">
        <f t="shared" si="16"/>
        <v>2</v>
      </c>
      <c r="D944" s="48">
        <v>42409</v>
      </c>
      <c r="E944" s="47">
        <v>6</v>
      </c>
      <c r="F944" s="47">
        <v>17594</v>
      </c>
      <c r="G944" s="47">
        <v>14899</v>
      </c>
    </row>
    <row r="945" spans="3:7">
      <c r="C945" s="49">
        <f t="shared" si="16"/>
        <v>2</v>
      </c>
      <c r="D945" s="48">
        <v>42409</v>
      </c>
      <c r="E945" s="47">
        <v>7</v>
      </c>
      <c r="F945" s="47">
        <v>18568</v>
      </c>
      <c r="G945" s="47">
        <v>16284</v>
      </c>
    </row>
    <row r="946" spans="3:7">
      <c r="C946" s="49">
        <f t="shared" si="16"/>
        <v>2</v>
      </c>
      <c r="D946" s="48">
        <v>42409</v>
      </c>
      <c r="E946" s="47">
        <v>8</v>
      </c>
      <c r="F946" s="47">
        <v>20126</v>
      </c>
      <c r="G946" s="47">
        <v>17695</v>
      </c>
    </row>
    <row r="947" spans="3:7">
      <c r="C947" s="49">
        <f t="shared" si="16"/>
        <v>2</v>
      </c>
      <c r="D947" s="48">
        <v>42409</v>
      </c>
      <c r="E947" s="47">
        <v>9</v>
      </c>
      <c r="F947" s="47">
        <v>20336</v>
      </c>
      <c r="G947" s="47">
        <v>17834</v>
      </c>
    </row>
    <row r="948" spans="3:7">
      <c r="C948" s="49">
        <f t="shared" si="16"/>
        <v>2</v>
      </c>
      <c r="D948" s="48">
        <v>42409</v>
      </c>
      <c r="E948" s="47">
        <v>10</v>
      </c>
      <c r="F948" s="47">
        <v>20471</v>
      </c>
      <c r="G948" s="47">
        <v>17809</v>
      </c>
    </row>
    <row r="949" spans="3:7">
      <c r="C949" s="49">
        <f t="shared" si="16"/>
        <v>2</v>
      </c>
      <c r="D949" s="48">
        <v>42409</v>
      </c>
      <c r="E949" s="47">
        <v>11</v>
      </c>
      <c r="F949" s="47">
        <v>20629</v>
      </c>
      <c r="G949" s="47">
        <v>17850</v>
      </c>
    </row>
    <row r="950" spans="3:7">
      <c r="C950" s="49">
        <f t="shared" si="16"/>
        <v>2</v>
      </c>
      <c r="D950" s="48">
        <v>42409</v>
      </c>
      <c r="E950" s="47">
        <v>12</v>
      </c>
      <c r="F950" s="47">
        <v>19933</v>
      </c>
      <c r="G950" s="47">
        <v>17684</v>
      </c>
    </row>
    <row r="951" spans="3:7">
      <c r="C951" s="49">
        <f t="shared" si="16"/>
        <v>2</v>
      </c>
      <c r="D951" s="48">
        <v>42409</v>
      </c>
      <c r="E951" s="47">
        <v>13</v>
      </c>
      <c r="F951" s="47">
        <v>19931</v>
      </c>
      <c r="G951" s="47">
        <v>17612</v>
      </c>
    </row>
    <row r="952" spans="3:7">
      <c r="C952" s="49">
        <f t="shared" si="16"/>
        <v>2</v>
      </c>
      <c r="D952" s="48">
        <v>42409</v>
      </c>
      <c r="E952" s="47">
        <v>14</v>
      </c>
      <c r="F952" s="47">
        <v>20076</v>
      </c>
      <c r="G952" s="47">
        <v>17580</v>
      </c>
    </row>
    <row r="953" spans="3:7">
      <c r="C953" s="49">
        <f t="shared" si="16"/>
        <v>2</v>
      </c>
      <c r="D953" s="48">
        <v>42409</v>
      </c>
      <c r="E953" s="47">
        <v>15</v>
      </c>
      <c r="F953" s="47">
        <v>20080</v>
      </c>
      <c r="G953" s="47">
        <v>17556</v>
      </c>
    </row>
    <row r="954" spans="3:7">
      <c r="C954" s="49">
        <f t="shared" si="16"/>
        <v>2</v>
      </c>
      <c r="D954" s="48">
        <v>42409</v>
      </c>
      <c r="E954" s="47">
        <v>16</v>
      </c>
      <c r="F954" s="47">
        <v>20131</v>
      </c>
      <c r="G954" s="47">
        <v>17677</v>
      </c>
    </row>
    <row r="955" spans="3:7">
      <c r="C955" s="49">
        <f t="shared" si="16"/>
        <v>2</v>
      </c>
      <c r="D955" s="48">
        <v>42409</v>
      </c>
      <c r="E955" s="47">
        <v>17</v>
      </c>
      <c r="F955" s="47">
        <v>20408</v>
      </c>
      <c r="G955" s="47">
        <v>18331</v>
      </c>
    </row>
    <row r="956" spans="3:7">
      <c r="C956" s="49">
        <f t="shared" si="16"/>
        <v>2</v>
      </c>
      <c r="D956" s="48">
        <v>42409</v>
      </c>
      <c r="E956" s="47">
        <v>18</v>
      </c>
      <c r="F956" s="47">
        <v>20663</v>
      </c>
      <c r="G956" s="47">
        <v>18930</v>
      </c>
    </row>
    <row r="957" spans="3:7">
      <c r="C957" s="49">
        <f t="shared" si="16"/>
        <v>2</v>
      </c>
      <c r="D957" s="48">
        <v>42409</v>
      </c>
      <c r="E957" s="47">
        <v>19</v>
      </c>
      <c r="F957" s="47">
        <v>21342</v>
      </c>
      <c r="G957" s="47">
        <v>19256</v>
      </c>
    </row>
    <row r="958" spans="3:7">
      <c r="C958" s="49">
        <f t="shared" si="16"/>
        <v>2</v>
      </c>
      <c r="D958" s="48">
        <v>42409</v>
      </c>
      <c r="E958" s="47">
        <v>20</v>
      </c>
      <c r="F958" s="47">
        <v>21369</v>
      </c>
      <c r="G958" s="47">
        <v>18985</v>
      </c>
    </row>
    <row r="959" spans="3:7">
      <c r="C959" s="49">
        <f t="shared" si="16"/>
        <v>2</v>
      </c>
      <c r="D959" s="48">
        <v>42409</v>
      </c>
      <c r="E959" s="47">
        <v>21</v>
      </c>
      <c r="F959" s="47">
        <v>21114</v>
      </c>
      <c r="G959" s="47">
        <v>18589</v>
      </c>
    </row>
    <row r="960" spans="3:7">
      <c r="C960" s="49">
        <f t="shared" si="16"/>
        <v>2</v>
      </c>
      <c r="D960" s="48">
        <v>42409</v>
      </c>
      <c r="E960" s="47">
        <v>22</v>
      </c>
      <c r="F960" s="47">
        <v>20464</v>
      </c>
      <c r="G960" s="47">
        <v>17913</v>
      </c>
    </row>
    <row r="961" spans="3:7">
      <c r="C961" s="49">
        <f t="shared" si="16"/>
        <v>2</v>
      </c>
      <c r="D961" s="48">
        <v>42409</v>
      </c>
      <c r="E961" s="47">
        <v>23</v>
      </c>
      <c r="F961" s="47">
        <v>19446</v>
      </c>
      <c r="G961" s="47">
        <v>16838</v>
      </c>
    </row>
    <row r="962" spans="3:7">
      <c r="C962" s="49">
        <f t="shared" si="16"/>
        <v>2</v>
      </c>
      <c r="D962" s="48">
        <v>42409</v>
      </c>
      <c r="E962" s="47">
        <v>24</v>
      </c>
      <c r="F962" s="47">
        <v>18235</v>
      </c>
      <c r="G962" s="47">
        <v>15578</v>
      </c>
    </row>
    <row r="963" spans="3:7">
      <c r="C963" s="49">
        <f t="shared" si="16"/>
        <v>2</v>
      </c>
      <c r="D963" s="48">
        <v>42410</v>
      </c>
      <c r="E963" s="47">
        <v>1</v>
      </c>
      <c r="F963" s="47">
        <v>17273</v>
      </c>
      <c r="G963" s="47">
        <v>14813</v>
      </c>
    </row>
    <row r="964" spans="3:7">
      <c r="C964" s="49">
        <f t="shared" ref="C964:C1027" si="17">MONTH(D964)</f>
        <v>2</v>
      </c>
      <c r="D964" s="48">
        <v>42410</v>
      </c>
      <c r="E964" s="47">
        <v>2</v>
      </c>
      <c r="F964" s="47">
        <v>16782</v>
      </c>
      <c r="G964" s="47">
        <v>14390</v>
      </c>
    </row>
    <row r="965" spans="3:7">
      <c r="C965" s="49">
        <f t="shared" si="17"/>
        <v>2</v>
      </c>
      <c r="D965" s="48">
        <v>42410</v>
      </c>
      <c r="E965" s="47">
        <v>3</v>
      </c>
      <c r="F965" s="47">
        <v>16918</v>
      </c>
      <c r="G965" s="47">
        <v>14106</v>
      </c>
    </row>
    <row r="966" spans="3:7">
      <c r="C966" s="49">
        <f t="shared" si="17"/>
        <v>2</v>
      </c>
      <c r="D966" s="48">
        <v>42410</v>
      </c>
      <c r="E966" s="47">
        <v>4</v>
      </c>
      <c r="F966" s="47">
        <v>16916</v>
      </c>
      <c r="G966" s="47">
        <v>14082</v>
      </c>
    </row>
    <row r="967" spans="3:7">
      <c r="C967" s="49">
        <f t="shared" si="17"/>
        <v>2</v>
      </c>
      <c r="D967" s="48">
        <v>42410</v>
      </c>
      <c r="E967" s="47">
        <v>5</v>
      </c>
      <c r="F967" s="47">
        <v>17436</v>
      </c>
      <c r="G967" s="47">
        <v>14348</v>
      </c>
    </row>
    <row r="968" spans="3:7">
      <c r="C968" s="49">
        <f t="shared" si="17"/>
        <v>2</v>
      </c>
      <c r="D968" s="48">
        <v>42410</v>
      </c>
      <c r="E968" s="47">
        <v>6</v>
      </c>
      <c r="F968" s="47">
        <v>17744</v>
      </c>
      <c r="G968" s="47">
        <v>15130</v>
      </c>
    </row>
    <row r="969" spans="3:7">
      <c r="C969" s="49">
        <f t="shared" si="17"/>
        <v>2</v>
      </c>
      <c r="D969" s="48">
        <v>42410</v>
      </c>
      <c r="E969" s="47">
        <v>7</v>
      </c>
      <c r="F969" s="47">
        <v>19091</v>
      </c>
      <c r="G969" s="47">
        <v>16574</v>
      </c>
    </row>
    <row r="970" spans="3:7">
      <c r="C970" s="49">
        <f t="shared" si="17"/>
        <v>2</v>
      </c>
      <c r="D970" s="48">
        <v>42410</v>
      </c>
      <c r="E970" s="47">
        <v>8</v>
      </c>
      <c r="F970" s="47">
        <v>20149</v>
      </c>
      <c r="G970" s="47">
        <v>17963</v>
      </c>
    </row>
    <row r="971" spans="3:7">
      <c r="C971" s="49">
        <f t="shared" si="17"/>
        <v>2</v>
      </c>
      <c r="D971" s="48">
        <v>42410</v>
      </c>
      <c r="E971" s="47">
        <v>9</v>
      </c>
      <c r="F971" s="47">
        <v>20212</v>
      </c>
      <c r="G971" s="47">
        <v>17993</v>
      </c>
    </row>
    <row r="972" spans="3:7">
      <c r="C972" s="49">
        <f t="shared" si="17"/>
        <v>2</v>
      </c>
      <c r="D972" s="48">
        <v>42410</v>
      </c>
      <c r="E972" s="47">
        <v>10</v>
      </c>
      <c r="F972" s="47">
        <v>20477</v>
      </c>
      <c r="G972" s="47">
        <v>17900</v>
      </c>
    </row>
    <row r="973" spans="3:7">
      <c r="C973" s="49">
        <f t="shared" si="17"/>
        <v>2</v>
      </c>
      <c r="D973" s="48">
        <v>42410</v>
      </c>
      <c r="E973" s="47">
        <v>11</v>
      </c>
      <c r="F973" s="47">
        <v>20448</v>
      </c>
      <c r="G973" s="47">
        <v>17734</v>
      </c>
    </row>
    <row r="974" spans="3:7">
      <c r="C974" s="49">
        <f t="shared" si="17"/>
        <v>2</v>
      </c>
      <c r="D974" s="48">
        <v>42410</v>
      </c>
      <c r="E974" s="47">
        <v>12</v>
      </c>
      <c r="F974" s="47">
        <v>20609</v>
      </c>
      <c r="G974" s="47">
        <v>17698</v>
      </c>
    </row>
    <row r="975" spans="3:7">
      <c r="C975" s="49">
        <f t="shared" si="17"/>
        <v>2</v>
      </c>
      <c r="D975" s="48">
        <v>42410</v>
      </c>
      <c r="E975" s="47">
        <v>13</v>
      </c>
      <c r="F975" s="47">
        <v>20338</v>
      </c>
      <c r="G975" s="47">
        <v>17401</v>
      </c>
    </row>
    <row r="976" spans="3:7">
      <c r="C976" s="49">
        <f t="shared" si="17"/>
        <v>2</v>
      </c>
      <c r="D976" s="48">
        <v>42410</v>
      </c>
      <c r="E976" s="47">
        <v>14</v>
      </c>
      <c r="F976" s="47">
        <v>20256</v>
      </c>
      <c r="G976" s="47">
        <v>17412</v>
      </c>
    </row>
    <row r="977" spans="3:7">
      <c r="C977" s="49">
        <f t="shared" si="17"/>
        <v>2</v>
      </c>
      <c r="D977" s="48">
        <v>42410</v>
      </c>
      <c r="E977" s="47">
        <v>15</v>
      </c>
      <c r="F977" s="47">
        <v>20011</v>
      </c>
      <c r="G977" s="47">
        <v>17387</v>
      </c>
    </row>
    <row r="978" spans="3:7">
      <c r="C978" s="49">
        <f t="shared" si="17"/>
        <v>2</v>
      </c>
      <c r="D978" s="48">
        <v>42410</v>
      </c>
      <c r="E978" s="47">
        <v>16</v>
      </c>
      <c r="F978" s="47">
        <v>20508</v>
      </c>
      <c r="G978" s="47">
        <v>17743</v>
      </c>
    </row>
    <row r="979" spans="3:7">
      <c r="C979" s="49">
        <f t="shared" si="17"/>
        <v>2</v>
      </c>
      <c r="D979" s="48">
        <v>42410</v>
      </c>
      <c r="E979" s="47">
        <v>17</v>
      </c>
      <c r="F979" s="47">
        <v>21325</v>
      </c>
      <c r="G979" s="47">
        <v>18427</v>
      </c>
    </row>
    <row r="980" spans="3:7">
      <c r="C980" s="49">
        <f t="shared" si="17"/>
        <v>2</v>
      </c>
      <c r="D980" s="48">
        <v>42410</v>
      </c>
      <c r="E980" s="47">
        <v>18</v>
      </c>
      <c r="F980" s="47">
        <v>21689</v>
      </c>
      <c r="G980" s="47">
        <v>18997</v>
      </c>
    </row>
    <row r="981" spans="3:7">
      <c r="C981" s="49">
        <f t="shared" si="17"/>
        <v>2</v>
      </c>
      <c r="D981" s="48">
        <v>42410</v>
      </c>
      <c r="E981" s="47">
        <v>19</v>
      </c>
      <c r="F981" s="47">
        <v>22332</v>
      </c>
      <c r="G981" s="47">
        <v>19741</v>
      </c>
    </row>
    <row r="982" spans="3:7">
      <c r="C982" s="49">
        <f t="shared" si="17"/>
        <v>2</v>
      </c>
      <c r="D982" s="48">
        <v>42410</v>
      </c>
      <c r="E982" s="47">
        <v>20</v>
      </c>
      <c r="F982" s="47">
        <v>21853</v>
      </c>
      <c r="G982" s="47">
        <v>19569</v>
      </c>
    </row>
    <row r="983" spans="3:7">
      <c r="C983" s="49">
        <f t="shared" si="17"/>
        <v>2</v>
      </c>
      <c r="D983" s="48">
        <v>42410</v>
      </c>
      <c r="E983" s="47">
        <v>21</v>
      </c>
      <c r="F983" s="47">
        <v>21667</v>
      </c>
      <c r="G983" s="47">
        <v>19200</v>
      </c>
    </row>
    <row r="984" spans="3:7">
      <c r="C984" s="49">
        <f t="shared" si="17"/>
        <v>2</v>
      </c>
      <c r="D984" s="48">
        <v>42410</v>
      </c>
      <c r="E984" s="47">
        <v>22</v>
      </c>
      <c r="F984" s="47">
        <v>20789</v>
      </c>
      <c r="G984" s="47">
        <v>18479</v>
      </c>
    </row>
    <row r="985" spans="3:7">
      <c r="C985" s="49">
        <f t="shared" si="17"/>
        <v>2</v>
      </c>
      <c r="D985" s="48">
        <v>42410</v>
      </c>
      <c r="E985" s="47">
        <v>23</v>
      </c>
      <c r="F985" s="47">
        <v>20022</v>
      </c>
      <c r="G985" s="47">
        <v>17548</v>
      </c>
    </row>
    <row r="986" spans="3:7">
      <c r="C986" s="49">
        <f t="shared" si="17"/>
        <v>2</v>
      </c>
      <c r="D986" s="48">
        <v>42410</v>
      </c>
      <c r="E986" s="47">
        <v>24</v>
      </c>
      <c r="F986" s="47">
        <v>18981</v>
      </c>
      <c r="G986" s="47">
        <v>16373</v>
      </c>
    </row>
    <row r="987" spans="3:7">
      <c r="C987" s="49">
        <f t="shared" si="17"/>
        <v>2</v>
      </c>
      <c r="D987" s="48">
        <v>42411</v>
      </c>
      <c r="E987" s="47">
        <v>1</v>
      </c>
      <c r="F987" s="47">
        <v>18414</v>
      </c>
      <c r="G987" s="47">
        <v>15708</v>
      </c>
    </row>
    <row r="988" spans="3:7">
      <c r="C988" s="49">
        <f t="shared" si="17"/>
        <v>2</v>
      </c>
      <c r="D988" s="48">
        <v>42411</v>
      </c>
      <c r="E988" s="47">
        <v>2</v>
      </c>
      <c r="F988" s="47">
        <v>18492</v>
      </c>
      <c r="G988" s="47">
        <v>15401</v>
      </c>
    </row>
    <row r="989" spans="3:7">
      <c r="C989" s="49">
        <f t="shared" si="17"/>
        <v>2</v>
      </c>
      <c r="D989" s="48">
        <v>42411</v>
      </c>
      <c r="E989" s="47">
        <v>3</v>
      </c>
      <c r="F989" s="47">
        <v>18616</v>
      </c>
      <c r="G989" s="47">
        <v>15264</v>
      </c>
    </row>
    <row r="990" spans="3:7">
      <c r="C990" s="49">
        <f t="shared" si="17"/>
        <v>2</v>
      </c>
      <c r="D990" s="48">
        <v>42411</v>
      </c>
      <c r="E990" s="47">
        <v>4</v>
      </c>
      <c r="F990" s="47">
        <v>18633</v>
      </c>
      <c r="G990" s="47">
        <v>15283</v>
      </c>
    </row>
    <row r="991" spans="3:7">
      <c r="C991" s="49">
        <f t="shared" si="17"/>
        <v>2</v>
      </c>
      <c r="D991" s="48">
        <v>42411</v>
      </c>
      <c r="E991" s="47">
        <v>5</v>
      </c>
      <c r="F991" s="47">
        <v>18115</v>
      </c>
      <c r="G991" s="47">
        <v>15440</v>
      </c>
    </row>
    <row r="992" spans="3:7">
      <c r="C992" s="49">
        <f t="shared" si="17"/>
        <v>2</v>
      </c>
      <c r="D992" s="48">
        <v>42411</v>
      </c>
      <c r="E992" s="47">
        <v>6</v>
      </c>
      <c r="F992" s="47">
        <v>18879</v>
      </c>
      <c r="G992" s="47">
        <v>16165</v>
      </c>
    </row>
    <row r="993" spans="3:7">
      <c r="C993" s="49">
        <f t="shared" si="17"/>
        <v>2</v>
      </c>
      <c r="D993" s="48">
        <v>42411</v>
      </c>
      <c r="E993" s="47">
        <v>7</v>
      </c>
      <c r="F993" s="47">
        <v>20163</v>
      </c>
      <c r="G993" s="47">
        <v>17652</v>
      </c>
    </row>
    <row r="994" spans="3:7">
      <c r="C994" s="49">
        <f t="shared" si="17"/>
        <v>2</v>
      </c>
      <c r="D994" s="48">
        <v>42411</v>
      </c>
      <c r="E994" s="47">
        <v>8</v>
      </c>
      <c r="F994" s="47">
        <v>21506</v>
      </c>
      <c r="G994" s="47">
        <v>19037</v>
      </c>
    </row>
    <row r="995" spans="3:7">
      <c r="C995" s="49">
        <f t="shared" si="17"/>
        <v>2</v>
      </c>
      <c r="D995" s="48">
        <v>42411</v>
      </c>
      <c r="E995" s="47">
        <v>9</v>
      </c>
      <c r="F995" s="47">
        <v>21967</v>
      </c>
      <c r="G995" s="47">
        <v>19105</v>
      </c>
    </row>
    <row r="996" spans="3:7">
      <c r="C996" s="49">
        <f t="shared" si="17"/>
        <v>2</v>
      </c>
      <c r="D996" s="48">
        <v>42411</v>
      </c>
      <c r="E996" s="47">
        <v>10</v>
      </c>
      <c r="F996" s="47">
        <v>21609</v>
      </c>
      <c r="G996" s="47">
        <v>18777</v>
      </c>
    </row>
    <row r="997" spans="3:7">
      <c r="C997" s="49">
        <f t="shared" si="17"/>
        <v>2</v>
      </c>
      <c r="D997" s="48">
        <v>42411</v>
      </c>
      <c r="E997" s="47">
        <v>11</v>
      </c>
      <c r="F997" s="47">
        <v>21390</v>
      </c>
      <c r="G997" s="47">
        <v>18546</v>
      </c>
    </row>
    <row r="998" spans="3:7">
      <c r="C998" s="49">
        <f t="shared" si="17"/>
        <v>2</v>
      </c>
      <c r="D998" s="48">
        <v>42411</v>
      </c>
      <c r="E998" s="47">
        <v>12</v>
      </c>
      <c r="F998" s="47">
        <v>21388</v>
      </c>
      <c r="G998" s="47">
        <v>18429</v>
      </c>
    </row>
    <row r="999" spans="3:7">
      <c r="C999" s="49">
        <f t="shared" si="17"/>
        <v>2</v>
      </c>
      <c r="D999" s="48">
        <v>42411</v>
      </c>
      <c r="E999" s="47">
        <v>13</v>
      </c>
      <c r="F999" s="47">
        <v>20912</v>
      </c>
      <c r="G999" s="47">
        <v>18139</v>
      </c>
    </row>
    <row r="1000" spans="3:7">
      <c r="C1000" s="49">
        <f t="shared" si="17"/>
        <v>2</v>
      </c>
      <c r="D1000" s="48">
        <v>42411</v>
      </c>
      <c r="E1000" s="47">
        <v>14</v>
      </c>
      <c r="F1000" s="47">
        <v>20941</v>
      </c>
      <c r="G1000" s="47">
        <v>18157</v>
      </c>
    </row>
    <row r="1001" spans="3:7">
      <c r="C1001" s="49">
        <f t="shared" si="17"/>
        <v>2</v>
      </c>
      <c r="D1001" s="48">
        <v>42411</v>
      </c>
      <c r="E1001" s="47">
        <v>15</v>
      </c>
      <c r="F1001" s="47">
        <v>20427</v>
      </c>
      <c r="G1001" s="47">
        <v>18001</v>
      </c>
    </row>
    <row r="1002" spans="3:7">
      <c r="C1002" s="49">
        <f t="shared" si="17"/>
        <v>2</v>
      </c>
      <c r="D1002" s="48">
        <v>42411</v>
      </c>
      <c r="E1002" s="47">
        <v>16</v>
      </c>
      <c r="F1002" s="47">
        <v>20585</v>
      </c>
      <c r="G1002" s="47">
        <v>18232</v>
      </c>
    </row>
    <row r="1003" spans="3:7">
      <c r="C1003" s="49">
        <f t="shared" si="17"/>
        <v>2</v>
      </c>
      <c r="D1003" s="48">
        <v>42411</v>
      </c>
      <c r="E1003" s="47">
        <v>17</v>
      </c>
      <c r="F1003" s="47">
        <v>20837</v>
      </c>
      <c r="G1003" s="47">
        <v>18824</v>
      </c>
    </row>
    <row r="1004" spans="3:7">
      <c r="C1004" s="49">
        <f t="shared" si="17"/>
        <v>2</v>
      </c>
      <c r="D1004" s="48">
        <v>42411</v>
      </c>
      <c r="E1004" s="47">
        <v>18</v>
      </c>
      <c r="F1004" s="47">
        <v>21760</v>
      </c>
      <c r="G1004" s="47">
        <v>19949</v>
      </c>
    </row>
    <row r="1005" spans="3:7">
      <c r="C1005" s="49">
        <f t="shared" si="17"/>
        <v>2</v>
      </c>
      <c r="D1005" s="48">
        <v>42411</v>
      </c>
      <c r="E1005" s="47">
        <v>19</v>
      </c>
      <c r="F1005" s="47">
        <v>22046</v>
      </c>
      <c r="G1005" s="47">
        <v>20766</v>
      </c>
    </row>
    <row r="1006" spans="3:7">
      <c r="C1006" s="49">
        <f t="shared" si="17"/>
        <v>2</v>
      </c>
      <c r="D1006" s="48">
        <v>42411</v>
      </c>
      <c r="E1006" s="47">
        <v>20</v>
      </c>
      <c r="F1006" s="47">
        <v>21832</v>
      </c>
      <c r="G1006" s="47">
        <v>20660</v>
      </c>
    </row>
    <row r="1007" spans="3:7">
      <c r="C1007" s="49">
        <f t="shared" si="17"/>
        <v>2</v>
      </c>
      <c r="D1007" s="48">
        <v>42411</v>
      </c>
      <c r="E1007" s="47">
        <v>21</v>
      </c>
      <c r="F1007" s="47">
        <v>22016</v>
      </c>
      <c r="G1007" s="47">
        <v>20250</v>
      </c>
    </row>
    <row r="1008" spans="3:7">
      <c r="C1008" s="49">
        <f t="shared" si="17"/>
        <v>2</v>
      </c>
      <c r="D1008" s="48">
        <v>42411</v>
      </c>
      <c r="E1008" s="47">
        <v>22</v>
      </c>
      <c r="F1008" s="47">
        <v>21819</v>
      </c>
      <c r="G1008" s="47">
        <v>19576</v>
      </c>
    </row>
    <row r="1009" spans="3:7">
      <c r="C1009" s="49">
        <f t="shared" si="17"/>
        <v>2</v>
      </c>
      <c r="D1009" s="48">
        <v>42411</v>
      </c>
      <c r="E1009" s="47">
        <v>23</v>
      </c>
      <c r="F1009" s="47">
        <v>20770</v>
      </c>
      <c r="G1009" s="47">
        <v>18505</v>
      </c>
    </row>
    <row r="1010" spans="3:7">
      <c r="C1010" s="49">
        <f t="shared" si="17"/>
        <v>2</v>
      </c>
      <c r="D1010" s="48">
        <v>42411</v>
      </c>
      <c r="E1010" s="47">
        <v>24</v>
      </c>
      <c r="F1010" s="47">
        <v>19567</v>
      </c>
      <c r="G1010" s="47">
        <v>17150</v>
      </c>
    </row>
    <row r="1011" spans="3:7">
      <c r="C1011" s="49">
        <f t="shared" si="17"/>
        <v>2</v>
      </c>
      <c r="D1011" s="48">
        <v>42412</v>
      </c>
      <c r="E1011" s="47">
        <v>1</v>
      </c>
      <c r="F1011" s="47">
        <v>18869</v>
      </c>
      <c r="G1011" s="47">
        <v>16250</v>
      </c>
    </row>
    <row r="1012" spans="3:7">
      <c r="C1012" s="49">
        <f t="shared" si="17"/>
        <v>2</v>
      </c>
      <c r="D1012" s="48">
        <v>42412</v>
      </c>
      <c r="E1012" s="47">
        <v>2</v>
      </c>
      <c r="F1012" s="47">
        <v>18758</v>
      </c>
      <c r="G1012" s="47">
        <v>15918</v>
      </c>
    </row>
    <row r="1013" spans="3:7">
      <c r="C1013" s="49">
        <f t="shared" si="17"/>
        <v>2</v>
      </c>
      <c r="D1013" s="48">
        <v>42412</v>
      </c>
      <c r="E1013" s="47">
        <v>3</v>
      </c>
      <c r="F1013" s="47">
        <v>18668</v>
      </c>
      <c r="G1013" s="47">
        <v>15785</v>
      </c>
    </row>
    <row r="1014" spans="3:7">
      <c r="C1014" s="49">
        <f t="shared" si="17"/>
        <v>2</v>
      </c>
      <c r="D1014" s="48">
        <v>42412</v>
      </c>
      <c r="E1014" s="47">
        <v>4</v>
      </c>
      <c r="F1014" s="47">
        <v>18556</v>
      </c>
      <c r="G1014" s="47">
        <v>15808</v>
      </c>
    </row>
    <row r="1015" spans="3:7">
      <c r="C1015" s="49">
        <f t="shared" si="17"/>
        <v>2</v>
      </c>
      <c r="D1015" s="48">
        <v>42412</v>
      </c>
      <c r="E1015" s="47">
        <v>5</v>
      </c>
      <c r="F1015" s="47">
        <v>18599</v>
      </c>
      <c r="G1015" s="47">
        <v>15859</v>
      </c>
    </row>
    <row r="1016" spans="3:7">
      <c r="C1016" s="49">
        <f t="shared" si="17"/>
        <v>2</v>
      </c>
      <c r="D1016" s="48">
        <v>42412</v>
      </c>
      <c r="E1016" s="47">
        <v>6</v>
      </c>
      <c r="F1016" s="47">
        <v>19069</v>
      </c>
      <c r="G1016" s="47">
        <v>16337</v>
      </c>
    </row>
    <row r="1017" spans="3:7">
      <c r="C1017" s="49">
        <f t="shared" si="17"/>
        <v>2</v>
      </c>
      <c r="D1017" s="48">
        <v>42412</v>
      </c>
      <c r="E1017" s="47">
        <v>7</v>
      </c>
      <c r="F1017" s="47">
        <v>20148</v>
      </c>
      <c r="G1017" s="47">
        <v>17614</v>
      </c>
    </row>
    <row r="1018" spans="3:7">
      <c r="C1018" s="49">
        <f t="shared" si="17"/>
        <v>2</v>
      </c>
      <c r="D1018" s="48">
        <v>42412</v>
      </c>
      <c r="E1018" s="47">
        <v>8</v>
      </c>
      <c r="F1018" s="47">
        <v>21126</v>
      </c>
      <c r="G1018" s="47">
        <v>18685</v>
      </c>
    </row>
    <row r="1019" spans="3:7">
      <c r="C1019" s="49">
        <f t="shared" si="17"/>
        <v>2</v>
      </c>
      <c r="D1019" s="48">
        <v>42412</v>
      </c>
      <c r="E1019" s="47">
        <v>9</v>
      </c>
      <c r="F1019" s="47">
        <v>21350</v>
      </c>
      <c r="G1019" s="47">
        <v>18789</v>
      </c>
    </row>
    <row r="1020" spans="3:7">
      <c r="C1020" s="49">
        <f t="shared" si="17"/>
        <v>2</v>
      </c>
      <c r="D1020" s="48">
        <v>42412</v>
      </c>
      <c r="E1020" s="47">
        <v>10</v>
      </c>
      <c r="F1020" s="47">
        <v>21245</v>
      </c>
      <c r="G1020" s="47">
        <v>18675</v>
      </c>
    </row>
    <row r="1021" spans="3:7">
      <c r="C1021" s="49">
        <f t="shared" si="17"/>
        <v>2</v>
      </c>
      <c r="D1021" s="48">
        <v>42412</v>
      </c>
      <c r="E1021" s="47">
        <v>11</v>
      </c>
      <c r="F1021" s="47">
        <v>21356</v>
      </c>
      <c r="G1021" s="47">
        <v>18573</v>
      </c>
    </row>
    <row r="1022" spans="3:7">
      <c r="C1022" s="49">
        <f t="shared" si="17"/>
        <v>2</v>
      </c>
      <c r="D1022" s="48">
        <v>42412</v>
      </c>
      <c r="E1022" s="47">
        <v>12</v>
      </c>
      <c r="F1022" s="47">
        <v>21108</v>
      </c>
      <c r="G1022" s="47">
        <v>18317</v>
      </c>
    </row>
    <row r="1023" spans="3:7">
      <c r="C1023" s="49">
        <f t="shared" si="17"/>
        <v>2</v>
      </c>
      <c r="D1023" s="48">
        <v>42412</v>
      </c>
      <c r="E1023" s="47">
        <v>13</v>
      </c>
      <c r="F1023" s="47">
        <v>21106</v>
      </c>
      <c r="G1023" s="47">
        <v>18221</v>
      </c>
    </row>
    <row r="1024" spans="3:7">
      <c r="C1024" s="49">
        <f t="shared" si="17"/>
        <v>2</v>
      </c>
      <c r="D1024" s="48">
        <v>42412</v>
      </c>
      <c r="E1024" s="47">
        <v>14</v>
      </c>
      <c r="F1024" s="47">
        <v>21093</v>
      </c>
      <c r="G1024" s="47">
        <v>18327</v>
      </c>
    </row>
    <row r="1025" spans="3:7">
      <c r="C1025" s="49">
        <f t="shared" si="17"/>
        <v>2</v>
      </c>
      <c r="D1025" s="48">
        <v>42412</v>
      </c>
      <c r="E1025" s="47">
        <v>15</v>
      </c>
      <c r="F1025" s="47">
        <v>21038</v>
      </c>
      <c r="G1025" s="47">
        <v>18351</v>
      </c>
    </row>
    <row r="1026" spans="3:7">
      <c r="C1026" s="49">
        <f t="shared" si="17"/>
        <v>2</v>
      </c>
      <c r="D1026" s="48">
        <v>42412</v>
      </c>
      <c r="E1026" s="47">
        <v>16</v>
      </c>
      <c r="F1026" s="47">
        <v>21077</v>
      </c>
      <c r="G1026" s="47">
        <v>18191</v>
      </c>
    </row>
    <row r="1027" spans="3:7">
      <c r="C1027" s="49">
        <f t="shared" si="17"/>
        <v>2</v>
      </c>
      <c r="D1027" s="48">
        <v>42412</v>
      </c>
      <c r="E1027" s="47">
        <v>17</v>
      </c>
      <c r="F1027" s="47">
        <v>21387</v>
      </c>
      <c r="G1027" s="47">
        <v>18582</v>
      </c>
    </row>
    <row r="1028" spans="3:7">
      <c r="C1028" s="49">
        <f t="shared" ref="C1028:C1091" si="18">MONTH(D1028)</f>
        <v>2</v>
      </c>
      <c r="D1028" s="48">
        <v>42412</v>
      </c>
      <c r="E1028" s="47">
        <v>18</v>
      </c>
      <c r="F1028" s="47">
        <v>22148</v>
      </c>
      <c r="G1028" s="47">
        <v>19282</v>
      </c>
    </row>
    <row r="1029" spans="3:7">
      <c r="C1029" s="49">
        <f t="shared" si="18"/>
        <v>2</v>
      </c>
      <c r="D1029" s="48">
        <v>42412</v>
      </c>
      <c r="E1029" s="47">
        <v>19</v>
      </c>
      <c r="F1029" s="47">
        <v>22191</v>
      </c>
      <c r="G1029" s="47">
        <v>19805</v>
      </c>
    </row>
    <row r="1030" spans="3:7">
      <c r="C1030" s="49">
        <f t="shared" si="18"/>
        <v>2</v>
      </c>
      <c r="D1030" s="48">
        <v>42412</v>
      </c>
      <c r="E1030" s="47">
        <v>20</v>
      </c>
      <c r="F1030" s="47">
        <v>22377</v>
      </c>
      <c r="G1030" s="47">
        <v>19840</v>
      </c>
    </row>
    <row r="1031" spans="3:7">
      <c r="C1031" s="49">
        <f t="shared" si="18"/>
        <v>2</v>
      </c>
      <c r="D1031" s="48">
        <v>42412</v>
      </c>
      <c r="E1031" s="47">
        <v>21</v>
      </c>
      <c r="F1031" s="47">
        <v>21897</v>
      </c>
      <c r="G1031" s="47">
        <v>19406</v>
      </c>
    </row>
    <row r="1032" spans="3:7">
      <c r="C1032" s="49">
        <f t="shared" si="18"/>
        <v>2</v>
      </c>
      <c r="D1032" s="48">
        <v>42412</v>
      </c>
      <c r="E1032" s="47">
        <v>22</v>
      </c>
      <c r="F1032" s="47">
        <v>21182</v>
      </c>
      <c r="G1032" s="47">
        <v>18853</v>
      </c>
    </row>
    <row r="1033" spans="3:7">
      <c r="C1033" s="49">
        <f t="shared" si="18"/>
        <v>2</v>
      </c>
      <c r="D1033" s="48">
        <v>42412</v>
      </c>
      <c r="E1033" s="47">
        <v>23</v>
      </c>
      <c r="F1033" s="47">
        <v>20345</v>
      </c>
      <c r="G1033" s="47">
        <v>17961</v>
      </c>
    </row>
    <row r="1034" spans="3:7">
      <c r="C1034" s="49">
        <f t="shared" si="18"/>
        <v>2</v>
      </c>
      <c r="D1034" s="48">
        <v>42412</v>
      </c>
      <c r="E1034" s="47">
        <v>24</v>
      </c>
      <c r="F1034" s="47">
        <v>19612</v>
      </c>
      <c r="G1034" s="47">
        <v>17027</v>
      </c>
    </row>
    <row r="1035" spans="3:7">
      <c r="C1035" s="49">
        <f t="shared" si="18"/>
        <v>2</v>
      </c>
      <c r="D1035" s="48">
        <v>42413</v>
      </c>
      <c r="E1035" s="47">
        <v>1</v>
      </c>
      <c r="F1035" s="47">
        <v>19008</v>
      </c>
      <c r="G1035" s="47">
        <v>16328</v>
      </c>
    </row>
    <row r="1036" spans="3:7">
      <c r="C1036" s="49">
        <f t="shared" si="18"/>
        <v>2</v>
      </c>
      <c r="D1036" s="48">
        <v>42413</v>
      </c>
      <c r="E1036" s="47">
        <v>2</v>
      </c>
      <c r="F1036" s="47">
        <v>18910</v>
      </c>
      <c r="G1036" s="47">
        <v>16002</v>
      </c>
    </row>
    <row r="1037" spans="3:7">
      <c r="C1037" s="49">
        <f t="shared" si="18"/>
        <v>2</v>
      </c>
      <c r="D1037" s="48">
        <v>42413</v>
      </c>
      <c r="E1037" s="47">
        <v>3</v>
      </c>
      <c r="F1037" s="47">
        <v>18871</v>
      </c>
      <c r="G1037" s="47">
        <v>15811</v>
      </c>
    </row>
    <row r="1038" spans="3:7">
      <c r="C1038" s="49">
        <f t="shared" si="18"/>
        <v>2</v>
      </c>
      <c r="D1038" s="48">
        <v>42413</v>
      </c>
      <c r="E1038" s="47">
        <v>4</v>
      </c>
      <c r="F1038" s="47">
        <v>18996</v>
      </c>
      <c r="G1038" s="47">
        <v>15832</v>
      </c>
    </row>
    <row r="1039" spans="3:7">
      <c r="C1039" s="49">
        <f t="shared" si="18"/>
        <v>2</v>
      </c>
      <c r="D1039" s="48">
        <v>42413</v>
      </c>
      <c r="E1039" s="47">
        <v>5</v>
      </c>
      <c r="F1039" s="47">
        <v>19052</v>
      </c>
      <c r="G1039" s="47">
        <v>15929</v>
      </c>
    </row>
    <row r="1040" spans="3:7">
      <c r="C1040" s="49">
        <f t="shared" si="18"/>
        <v>2</v>
      </c>
      <c r="D1040" s="48">
        <v>42413</v>
      </c>
      <c r="E1040" s="47">
        <v>6</v>
      </c>
      <c r="F1040" s="47">
        <v>19328</v>
      </c>
      <c r="G1040" s="47">
        <v>16344</v>
      </c>
    </row>
    <row r="1041" spans="3:7">
      <c r="C1041" s="49">
        <f t="shared" si="18"/>
        <v>2</v>
      </c>
      <c r="D1041" s="48">
        <v>42413</v>
      </c>
      <c r="E1041" s="47">
        <v>7</v>
      </c>
      <c r="F1041" s="47">
        <v>19529</v>
      </c>
      <c r="G1041" s="47">
        <v>17035</v>
      </c>
    </row>
    <row r="1042" spans="3:7">
      <c r="C1042" s="49">
        <f t="shared" si="18"/>
        <v>2</v>
      </c>
      <c r="D1042" s="48">
        <v>42413</v>
      </c>
      <c r="E1042" s="47">
        <v>8</v>
      </c>
      <c r="F1042" s="47">
        <v>20306</v>
      </c>
      <c r="G1042" s="47">
        <v>17749</v>
      </c>
    </row>
    <row r="1043" spans="3:7">
      <c r="C1043" s="49">
        <f t="shared" si="18"/>
        <v>2</v>
      </c>
      <c r="D1043" s="48">
        <v>42413</v>
      </c>
      <c r="E1043" s="47">
        <v>9</v>
      </c>
      <c r="F1043" s="47">
        <v>20539</v>
      </c>
      <c r="G1043" s="47">
        <v>18128</v>
      </c>
    </row>
    <row r="1044" spans="3:7">
      <c r="C1044" s="49">
        <f t="shared" si="18"/>
        <v>2</v>
      </c>
      <c r="D1044" s="48">
        <v>42413</v>
      </c>
      <c r="E1044" s="47">
        <v>10</v>
      </c>
      <c r="F1044" s="47">
        <v>20621</v>
      </c>
      <c r="G1044" s="47">
        <v>18415</v>
      </c>
    </row>
    <row r="1045" spans="3:7">
      <c r="C1045" s="49">
        <f t="shared" si="18"/>
        <v>2</v>
      </c>
      <c r="D1045" s="48">
        <v>42413</v>
      </c>
      <c r="E1045" s="47">
        <v>11</v>
      </c>
      <c r="F1045" s="47">
        <v>20614</v>
      </c>
      <c r="G1045" s="47">
        <v>18512</v>
      </c>
    </row>
    <row r="1046" spans="3:7">
      <c r="C1046" s="49">
        <f t="shared" si="18"/>
        <v>2</v>
      </c>
      <c r="D1046" s="48">
        <v>42413</v>
      </c>
      <c r="E1046" s="47">
        <v>12</v>
      </c>
      <c r="F1046" s="47">
        <v>20548</v>
      </c>
      <c r="G1046" s="47">
        <v>18494</v>
      </c>
    </row>
    <row r="1047" spans="3:7">
      <c r="C1047" s="49">
        <f t="shared" si="18"/>
        <v>2</v>
      </c>
      <c r="D1047" s="48">
        <v>42413</v>
      </c>
      <c r="E1047" s="47">
        <v>13</v>
      </c>
      <c r="F1047" s="47">
        <v>20452</v>
      </c>
      <c r="G1047" s="47">
        <v>18230</v>
      </c>
    </row>
    <row r="1048" spans="3:7">
      <c r="C1048" s="49">
        <f t="shared" si="18"/>
        <v>2</v>
      </c>
      <c r="D1048" s="48">
        <v>42413</v>
      </c>
      <c r="E1048" s="47">
        <v>14</v>
      </c>
      <c r="F1048" s="47">
        <v>20672</v>
      </c>
      <c r="G1048" s="47">
        <v>17943</v>
      </c>
    </row>
    <row r="1049" spans="3:7">
      <c r="C1049" s="49">
        <f t="shared" si="18"/>
        <v>2</v>
      </c>
      <c r="D1049" s="48">
        <v>42413</v>
      </c>
      <c r="E1049" s="47">
        <v>15</v>
      </c>
      <c r="F1049" s="47">
        <v>20627</v>
      </c>
      <c r="G1049" s="47">
        <v>17863</v>
      </c>
    </row>
    <row r="1050" spans="3:7">
      <c r="C1050" s="49">
        <f t="shared" si="18"/>
        <v>2</v>
      </c>
      <c r="D1050" s="48">
        <v>42413</v>
      </c>
      <c r="E1050" s="47">
        <v>16</v>
      </c>
      <c r="F1050" s="47">
        <v>20760</v>
      </c>
      <c r="G1050" s="47">
        <v>17952</v>
      </c>
    </row>
    <row r="1051" spans="3:7">
      <c r="C1051" s="49">
        <f t="shared" si="18"/>
        <v>2</v>
      </c>
      <c r="D1051" s="48">
        <v>42413</v>
      </c>
      <c r="E1051" s="47">
        <v>17</v>
      </c>
      <c r="F1051" s="47">
        <v>21397</v>
      </c>
      <c r="G1051" s="47">
        <v>18699</v>
      </c>
    </row>
    <row r="1052" spans="3:7">
      <c r="C1052" s="49">
        <f t="shared" si="18"/>
        <v>2</v>
      </c>
      <c r="D1052" s="48">
        <v>42413</v>
      </c>
      <c r="E1052" s="47">
        <v>18</v>
      </c>
      <c r="F1052" s="47">
        <v>22727</v>
      </c>
      <c r="G1052" s="47">
        <v>19786</v>
      </c>
    </row>
    <row r="1053" spans="3:7">
      <c r="C1053" s="49">
        <f t="shared" si="18"/>
        <v>2</v>
      </c>
      <c r="D1053" s="48">
        <v>42413</v>
      </c>
      <c r="E1053" s="47">
        <v>19</v>
      </c>
      <c r="F1053" s="47">
        <v>23132</v>
      </c>
      <c r="G1053" s="47">
        <v>20597</v>
      </c>
    </row>
    <row r="1054" spans="3:7">
      <c r="C1054" s="49">
        <f t="shared" si="18"/>
        <v>2</v>
      </c>
      <c r="D1054" s="48">
        <v>42413</v>
      </c>
      <c r="E1054" s="47">
        <v>20</v>
      </c>
      <c r="F1054" s="47">
        <v>23156</v>
      </c>
      <c r="G1054" s="47">
        <v>20275</v>
      </c>
    </row>
    <row r="1055" spans="3:7">
      <c r="C1055" s="49">
        <f t="shared" si="18"/>
        <v>2</v>
      </c>
      <c r="D1055" s="48">
        <v>42413</v>
      </c>
      <c r="E1055" s="47">
        <v>21</v>
      </c>
      <c r="F1055" s="47">
        <v>22393</v>
      </c>
      <c r="G1055" s="47">
        <v>19881</v>
      </c>
    </row>
    <row r="1056" spans="3:7">
      <c r="C1056" s="49">
        <f t="shared" si="18"/>
        <v>2</v>
      </c>
      <c r="D1056" s="48">
        <v>42413</v>
      </c>
      <c r="E1056" s="47">
        <v>22</v>
      </c>
      <c r="F1056" s="47">
        <v>21231</v>
      </c>
      <c r="G1056" s="47">
        <v>19238</v>
      </c>
    </row>
    <row r="1057" spans="3:7">
      <c r="C1057" s="49">
        <f t="shared" si="18"/>
        <v>2</v>
      </c>
      <c r="D1057" s="48">
        <v>42413</v>
      </c>
      <c r="E1057" s="47">
        <v>23</v>
      </c>
      <c r="F1057" s="47">
        <v>20264</v>
      </c>
      <c r="G1057" s="47">
        <v>18535</v>
      </c>
    </row>
    <row r="1058" spans="3:7">
      <c r="C1058" s="49">
        <f t="shared" si="18"/>
        <v>2</v>
      </c>
      <c r="D1058" s="48">
        <v>42413</v>
      </c>
      <c r="E1058" s="47">
        <v>24</v>
      </c>
      <c r="F1058" s="47">
        <v>19541</v>
      </c>
      <c r="G1058" s="47">
        <v>17756</v>
      </c>
    </row>
    <row r="1059" spans="3:7">
      <c r="C1059" s="49">
        <f t="shared" si="18"/>
        <v>2</v>
      </c>
      <c r="D1059" s="48">
        <v>42414</v>
      </c>
      <c r="E1059" s="47">
        <v>1</v>
      </c>
      <c r="F1059" s="47">
        <v>18976</v>
      </c>
      <c r="G1059" s="47">
        <v>17098</v>
      </c>
    </row>
    <row r="1060" spans="3:7">
      <c r="C1060" s="49">
        <f t="shared" si="18"/>
        <v>2</v>
      </c>
      <c r="D1060" s="48">
        <v>42414</v>
      </c>
      <c r="E1060" s="47">
        <v>2</v>
      </c>
      <c r="F1060" s="47">
        <v>19115</v>
      </c>
      <c r="G1060" s="47">
        <v>16640</v>
      </c>
    </row>
    <row r="1061" spans="3:7">
      <c r="C1061" s="49">
        <f t="shared" si="18"/>
        <v>2</v>
      </c>
      <c r="D1061" s="48">
        <v>42414</v>
      </c>
      <c r="E1061" s="47">
        <v>3</v>
      </c>
      <c r="F1061" s="47">
        <v>18873</v>
      </c>
      <c r="G1061" s="47">
        <v>16469</v>
      </c>
    </row>
    <row r="1062" spans="3:7">
      <c r="C1062" s="49">
        <f t="shared" si="18"/>
        <v>2</v>
      </c>
      <c r="D1062" s="48">
        <v>42414</v>
      </c>
      <c r="E1062" s="47">
        <v>4</v>
      </c>
      <c r="F1062" s="47">
        <v>19054</v>
      </c>
      <c r="G1062" s="47">
        <v>16333</v>
      </c>
    </row>
    <row r="1063" spans="3:7">
      <c r="C1063" s="49">
        <f t="shared" si="18"/>
        <v>2</v>
      </c>
      <c r="D1063" s="48">
        <v>42414</v>
      </c>
      <c r="E1063" s="47">
        <v>5</v>
      </c>
      <c r="F1063" s="47">
        <v>19517</v>
      </c>
      <c r="G1063" s="47">
        <v>16457</v>
      </c>
    </row>
    <row r="1064" spans="3:7">
      <c r="C1064" s="49">
        <f t="shared" si="18"/>
        <v>2</v>
      </c>
      <c r="D1064" s="48">
        <v>42414</v>
      </c>
      <c r="E1064" s="47">
        <v>6</v>
      </c>
      <c r="F1064" s="47">
        <v>20010</v>
      </c>
      <c r="G1064" s="47">
        <v>16712</v>
      </c>
    </row>
    <row r="1065" spans="3:7">
      <c r="C1065" s="49">
        <f t="shared" si="18"/>
        <v>2</v>
      </c>
      <c r="D1065" s="48">
        <v>42414</v>
      </c>
      <c r="E1065" s="47">
        <v>7</v>
      </c>
      <c r="F1065" s="47">
        <v>20476</v>
      </c>
      <c r="G1065" s="47">
        <v>17146</v>
      </c>
    </row>
    <row r="1066" spans="3:7">
      <c r="C1066" s="49">
        <f t="shared" si="18"/>
        <v>2</v>
      </c>
      <c r="D1066" s="48">
        <v>42414</v>
      </c>
      <c r="E1066" s="47">
        <v>8</v>
      </c>
      <c r="F1066" s="47">
        <v>21021</v>
      </c>
      <c r="G1066" s="47">
        <v>17617</v>
      </c>
    </row>
    <row r="1067" spans="3:7">
      <c r="C1067" s="49">
        <f t="shared" si="18"/>
        <v>2</v>
      </c>
      <c r="D1067" s="48">
        <v>42414</v>
      </c>
      <c r="E1067" s="47">
        <v>9</v>
      </c>
      <c r="F1067" s="47">
        <v>20884</v>
      </c>
      <c r="G1067" s="47">
        <v>17712</v>
      </c>
    </row>
    <row r="1068" spans="3:7">
      <c r="C1068" s="49">
        <f t="shared" si="18"/>
        <v>2</v>
      </c>
      <c r="D1068" s="48">
        <v>42414</v>
      </c>
      <c r="E1068" s="47">
        <v>10</v>
      </c>
      <c r="F1068" s="47">
        <v>20830</v>
      </c>
      <c r="G1068" s="47">
        <v>17694</v>
      </c>
    </row>
    <row r="1069" spans="3:7">
      <c r="C1069" s="49">
        <f t="shared" si="18"/>
        <v>2</v>
      </c>
      <c r="D1069" s="48">
        <v>42414</v>
      </c>
      <c r="E1069" s="47">
        <v>11</v>
      </c>
      <c r="F1069" s="47">
        <v>21056</v>
      </c>
      <c r="G1069" s="47">
        <v>17626</v>
      </c>
    </row>
    <row r="1070" spans="3:7">
      <c r="C1070" s="49">
        <f t="shared" si="18"/>
        <v>2</v>
      </c>
      <c r="D1070" s="48">
        <v>42414</v>
      </c>
      <c r="E1070" s="47">
        <v>12</v>
      </c>
      <c r="F1070" s="47">
        <v>20024</v>
      </c>
      <c r="G1070" s="47">
        <v>17343</v>
      </c>
    </row>
    <row r="1071" spans="3:7">
      <c r="C1071" s="49">
        <f t="shared" si="18"/>
        <v>2</v>
      </c>
      <c r="D1071" s="48">
        <v>42414</v>
      </c>
      <c r="E1071" s="47">
        <v>13</v>
      </c>
      <c r="F1071" s="47">
        <v>19556</v>
      </c>
      <c r="G1071" s="47">
        <v>16981</v>
      </c>
    </row>
    <row r="1072" spans="3:7">
      <c r="C1072" s="49">
        <f t="shared" si="18"/>
        <v>2</v>
      </c>
      <c r="D1072" s="48">
        <v>42414</v>
      </c>
      <c r="E1072" s="47">
        <v>14</v>
      </c>
      <c r="F1072" s="47">
        <v>18868</v>
      </c>
      <c r="G1072" s="47">
        <v>16657</v>
      </c>
    </row>
    <row r="1073" spans="3:7">
      <c r="C1073" s="49">
        <f t="shared" si="18"/>
        <v>2</v>
      </c>
      <c r="D1073" s="48">
        <v>42414</v>
      </c>
      <c r="E1073" s="47">
        <v>15</v>
      </c>
      <c r="F1073" s="47">
        <v>19272</v>
      </c>
      <c r="G1073" s="47">
        <v>16654</v>
      </c>
    </row>
    <row r="1074" spans="3:7">
      <c r="C1074" s="49">
        <f t="shared" si="18"/>
        <v>2</v>
      </c>
      <c r="D1074" s="48">
        <v>42414</v>
      </c>
      <c r="E1074" s="47">
        <v>16</v>
      </c>
      <c r="F1074" s="47">
        <v>19454</v>
      </c>
      <c r="G1074" s="47">
        <v>16831</v>
      </c>
    </row>
    <row r="1075" spans="3:7">
      <c r="C1075" s="49">
        <f t="shared" si="18"/>
        <v>2</v>
      </c>
      <c r="D1075" s="48">
        <v>42414</v>
      </c>
      <c r="E1075" s="47">
        <v>17</v>
      </c>
      <c r="F1075" s="47">
        <v>20430</v>
      </c>
      <c r="G1075" s="47">
        <v>17597</v>
      </c>
    </row>
    <row r="1076" spans="3:7">
      <c r="C1076" s="49">
        <f t="shared" si="18"/>
        <v>2</v>
      </c>
      <c r="D1076" s="48">
        <v>42414</v>
      </c>
      <c r="E1076" s="47">
        <v>18</v>
      </c>
      <c r="F1076" s="47">
        <v>22267</v>
      </c>
      <c r="G1076" s="47">
        <v>18913</v>
      </c>
    </row>
    <row r="1077" spans="3:7">
      <c r="C1077" s="49">
        <f t="shared" si="18"/>
        <v>2</v>
      </c>
      <c r="D1077" s="48">
        <v>42414</v>
      </c>
      <c r="E1077" s="47">
        <v>19</v>
      </c>
      <c r="F1077" s="47">
        <v>22740</v>
      </c>
      <c r="G1077" s="47">
        <v>19577</v>
      </c>
    </row>
    <row r="1078" spans="3:7">
      <c r="C1078" s="49">
        <f t="shared" si="18"/>
        <v>2</v>
      </c>
      <c r="D1078" s="48">
        <v>42414</v>
      </c>
      <c r="E1078" s="47">
        <v>20</v>
      </c>
      <c r="F1078" s="47">
        <v>22338</v>
      </c>
      <c r="G1078" s="47">
        <v>19217</v>
      </c>
    </row>
    <row r="1079" spans="3:7">
      <c r="C1079" s="49">
        <f t="shared" si="18"/>
        <v>2</v>
      </c>
      <c r="D1079" s="48">
        <v>42414</v>
      </c>
      <c r="E1079" s="47">
        <v>21</v>
      </c>
      <c r="F1079" s="47">
        <v>21875</v>
      </c>
      <c r="G1079" s="47">
        <v>18714</v>
      </c>
    </row>
    <row r="1080" spans="3:7">
      <c r="C1080" s="49">
        <f t="shared" si="18"/>
        <v>2</v>
      </c>
      <c r="D1080" s="48">
        <v>42414</v>
      </c>
      <c r="E1080" s="47">
        <v>22</v>
      </c>
      <c r="F1080" s="47">
        <v>21273</v>
      </c>
      <c r="G1080" s="47">
        <v>18254</v>
      </c>
    </row>
    <row r="1081" spans="3:7">
      <c r="C1081" s="49">
        <f t="shared" si="18"/>
        <v>2</v>
      </c>
      <c r="D1081" s="48">
        <v>42414</v>
      </c>
      <c r="E1081" s="47">
        <v>23</v>
      </c>
      <c r="F1081" s="47">
        <v>20335</v>
      </c>
      <c r="G1081" s="47">
        <v>17674</v>
      </c>
    </row>
    <row r="1082" spans="3:7">
      <c r="C1082" s="49">
        <f t="shared" si="18"/>
        <v>2</v>
      </c>
      <c r="D1082" s="48">
        <v>42414</v>
      </c>
      <c r="E1082" s="47">
        <v>24</v>
      </c>
      <c r="F1082" s="47">
        <v>19584</v>
      </c>
      <c r="G1082" s="47">
        <v>16896</v>
      </c>
    </row>
    <row r="1083" spans="3:7">
      <c r="C1083" s="49">
        <f t="shared" si="18"/>
        <v>2</v>
      </c>
      <c r="D1083" s="48">
        <v>42415</v>
      </c>
      <c r="E1083" s="47">
        <v>1</v>
      </c>
      <c r="F1083" s="47">
        <v>19141</v>
      </c>
      <c r="G1083" s="47">
        <v>16284</v>
      </c>
    </row>
    <row r="1084" spans="3:7">
      <c r="C1084" s="49">
        <f t="shared" si="18"/>
        <v>2</v>
      </c>
      <c r="D1084" s="48">
        <v>42415</v>
      </c>
      <c r="E1084" s="47">
        <v>2</v>
      </c>
      <c r="F1084" s="47">
        <v>18868</v>
      </c>
      <c r="G1084" s="47">
        <v>15861</v>
      </c>
    </row>
    <row r="1085" spans="3:7">
      <c r="C1085" s="49">
        <f t="shared" si="18"/>
        <v>2</v>
      </c>
      <c r="D1085" s="48">
        <v>42415</v>
      </c>
      <c r="E1085" s="47">
        <v>3</v>
      </c>
      <c r="F1085" s="47">
        <v>18769</v>
      </c>
      <c r="G1085" s="47">
        <v>15696</v>
      </c>
    </row>
    <row r="1086" spans="3:7">
      <c r="C1086" s="49">
        <f t="shared" si="18"/>
        <v>2</v>
      </c>
      <c r="D1086" s="48">
        <v>42415</v>
      </c>
      <c r="E1086" s="47">
        <v>4</v>
      </c>
      <c r="F1086" s="47">
        <v>18558</v>
      </c>
      <c r="G1086" s="47">
        <v>15654</v>
      </c>
    </row>
    <row r="1087" spans="3:7">
      <c r="C1087" s="49">
        <f t="shared" si="18"/>
        <v>2</v>
      </c>
      <c r="D1087" s="48">
        <v>42415</v>
      </c>
      <c r="E1087" s="47">
        <v>5</v>
      </c>
      <c r="F1087" s="47">
        <v>18656</v>
      </c>
      <c r="G1087" s="47">
        <v>15666</v>
      </c>
    </row>
    <row r="1088" spans="3:7">
      <c r="C1088" s="49">
        <f t="shared" si="18"/>
        <v>2</v>
      </c>
      <c r="D1088" s="48">
        <v>42415</v>
      </c>
      <c r="E1088" s="47">
        <v>6</v>
      </c>
      <c r="F1088" s="47">
        <v>19112</v>
      </c>
      <c r="G1088" s="47">
        <v>15861</v>
      </c>
    </row>
    <row r="1089" spans="3:7">
      <c r="C1089" s="49">
        <f t="shared" si="18"/>
        <v>2</v>
      </c>
      <c r="D1089" s="48">
        <v>42415</v>
      </c>
      <c r="E1089" s="47">
        <v>7</v>
      </c>
      <c r="F1089" s="47">
        <v>20085</v>
      </c>
      <c r="G1089" s="47">
        <v>16355</v>
      </c>
    </row>
    <row r="1090" spans="3:7">
      <c r="C1090" s="49">
        <f t="shared" si="18"/>
        <v>2</v>
      </c>
      <c r="D1090" s="48">
        <v>42415</v>
      </c>
      <c r="E1090" s="47">
        <v>8</v>
      </c>
      <c r="F1090" s="47">
        <v>20333</v>
      </c>
      <c r="G1090" s="47">
        <v>16848</v>
      </c>
    </row>
    <row r="1091" spans="3:7">
      <c r="C1091" s="49">
        <f t="shared" si="18"/>
        <v>2</v>
      </c>
      <c r="D1091" s="48">
        <v>42415</v>
      </c>
      <c r="E1091" s="47">
        <v>9</v>
      </c>
      <c r="F1091" s="47">
        <v>20872</v>
      </c>
      <c r="G1091" s="47">
        <v>16835</v>
      </c>
    </row>
    <row r="1092" spans="3:7">
      <c r="C1092" s="49">
        <f t="shared" ref="C1092:C1155" si="19">MONTH(D1092)</f>
        <v>2</v>
      </c>
      <c r="D1092" s="48">
        <v>42415</v>
      </c>
      <c r="E1092" s="47">
        <v>10</v>
      </c>
      <c r="F1092" s="47">
        <v>20133</v>
      </c>
      <c r="G1092" s="47">
        <v>16949</v>
      </c>
    </row>
    <row r="1093" spans="3:7">
      <c r="C1093" s="49">
        <f t="shared" si="19"/>
        <v>2</v>
      </c>
      <c r="D1093" s="48">
        <v>42415</v>
      </c>
      <c r="E1093" s="47">
        <v>11</v>
      </c>
      <c r="F1093" s="47">
        <v>19911</v>
      </c>
      <c r="G1093" s="47">
        <v>17230</v>
      </c>
    </row>
    <row r="1094" spans="3:7">
      <c r="C1094" s="49">
        <f t="shared" si="19"/>
        <v>2</v>
      </c>
      <c r="D1094" s="48">
        <v>42415</v>
      </c>
      <c r="E1094" s="47">
        <v>12</v>
      </c>
      <c r="F1094" s="47">
        <v>20284</v>
      </c>
      <c r="G1094" s="47">
        <v>17528</v>
      </c>
    </row>
    <row r="1095" spans="3:7">
      <c r="C1095" s="49">
        <f t="shared" si="19"/>
        <v>2</v>
      </c>
      <c r="D1095" s="48">
        <v>42415</v>
      </c>
      <c r="E1095" s="47">
        <v>13</v>
      </c>
      <c r="F1095" s="47">
        <v>20689</v>
      </c>
      <c r="G1095" s="47">
        <v>17892</v>
      </c>
    </row>
    <row r="1096" spans="3:7">
      <c r="C1096" s="49">
        <f t="shared" si="19"/>
        <v>2</v>
      </c>
      <c r="D1096" s="48">
        <v>42415</v>
      </c>
      <c r="E1096" s="47">
        <v>14</v>
      </c>
      <c r="F1096" s="47">
        <v>20831</v>
      </c>
      <c r="G1096" s="47">
        <v>17876</v>
      </c>
    </row>
    <row r="1097" spans="3:7">
      <c r="C1097" s="49">
        <f t="shared" si="19"/>
        <v>2</v>
      </c>
      <c r="D1097" s="48">
        <v>42415</v>
      </c>
      <c r="E1097" s="47">
        <v>15</v>
      </c>
      <c r="F1097" s="47">
        <v>20950</v>
      </c>
      <c r="G1097" s="47">
        <v>17973</v>
      </c>
    </row>
    <row r="1098" spans="3:7">
      <c r="C1098" s="49">
        <f t="shared" si="19"/>
        <v>2</v>
      </c>
      <c r="D1098" s="48">
        <v>42415</v>
      </c>
      <c r="E1098" s="47">
        <v>16</v>
      </c>
      <c r="F1098" s="47">
        <v>21192</v>
      </c>
      <c r="G1098" s="47">
        <v>18208</v>
      </c>
    </row>
    <row r="1099" spans="3:7">
      <c r="C1099" s="49">
        <f t="shared" si="19"/>
        <v>2</v>
      </c>
      <c r="D1099" s="48">
        <v>42415</v>
      </c>
      <c r="E1099" s="47">
        <v>17</v>
      </c>
      <c r="F1099" s="47">
        <v>21409</v>
      </c>
      <c r="G1099" s="47">
        <v>18648</v>
      </c>
    </row>
    <row r="1100" spans="3:7">
      <c r="C1100" s="49">
        <f t="shared" si="19"/>
        <v>2</v>
      </c>
      <c r="D1100" s="48">
        <v>42415</v>
      </c>
      <c r="E1100" s="47">
        <v>18</v>
      </c>
      <c r="F1100" s="47">
        <v>21618</v>
      </c>
      <c r="G1100" s="47">
        <v>19412</v>
      </c>
    </row>
    <row r="1101" spans="3:7">
      <c r="C1101" s="49">
        <f t="shared" si="19"/>
        <v>2</v>
      </c>
      <c r="D1101" s="48">
        <v>42415</v>
      </c>
      <c r="E1101" s="47">
        <v>19</v>
      </c>
      <c r="F1101" s="47">
        <v>21835</v>
      </c>
      <c r="G1101" s="47">
        <v>19553</v>
      </c>
    </row>
    <row r="1102" spans="3:7">
      <c r="C1102" s="49">
        <f t="shared" si="19"/>
        <v>2</v>
      </c>
      <c r="D1102" s="48">
        <v>42415</v>
      </c>
      <c r="E1102" s="47">
        <v>20</v>
      </c>
      <c r="F1102" s="47">
        <v>21764</v>
      </c>
      <c r="G1102" s="47">
        <v>19424</v>
      </c>
    </row>
    <row r="1103" spans="3:7">
      <c r="C1103" s="49">
        <f t="shared" si="19"/>
        <v>2</v>
      </c>
      <c r="D1103" s="48">
        <v>42415</v>
      </c>
      <c r="E1103" s="47">
        <v>21</v>
      </c>
      <c r="F1103" s="47">
        <v>21244</v>
      </c>
      <c r="G1103" s="47">
        <v>19064</v>
      </c>
    </row>
    <row r="1104" spans="3:7">
      <c r="C1104" s="49">
        <f t="shared" si="19"/>
        <v>2</v>
      </c>
      <c r="D1104" s="48">
        <v>42415</v>
      </c>
      <c r="E1104" s="47">
        <v>22</v>
      </c>
      <c r="F1104" s="47">
        <v>20691</v>
      </c>
      <c r="G1104" s="47">
        <v>18076</v>
      </c>
    </row>
    <row r="1105" spans="3:7">
      <c r="C1105" s="49">
        <f t="shared" si="19"/>
        <v>2</v>
      </c>
      <c r="D1105" s="48">
        <v>42415</v>
      </c>
      <c r="E1105" s="47">
        <v>23</v>
      </c>
      <c r="F1105" s="47">
        <v>19801</v>
      </c>
      <c r="G1105" s="47">
        <v>17181</v>
      </c>
    </row>
    <row r="1106" spans="3:7">
      <c r="C1106" s="49">
        <f t="shared" si="19"/>
        <v>2</v>
      </c>
      <c r="D1106" s="48">
        <v>42415</v>
      </c>
      <c r="E1106" s="47">
        <v>24</v>
      </c>
      <c r="F1106" s="47">
        <v>18650</v>
      </c>
      <c r="G1106" s="47">
        <v>16129</v>
      </c>
    </row>
    <row r="1107" spans="3:7">
      <c r="C1107" s="49">
        <f t="shared" si="19"/>
        <v>2</v>
      </c>
      <c r="D1107" s="48">
        <v>42416</v>
      </c>
      <c r="E1107" s="47">
        <v>1</v>
      </c>
      <c r="F1107" s="47">
        <v>17930</v>
      </c>
      <c r="G1107" s="47">
        <v>15207</v>
      </c>
    </row>
    <row r="1108" spans="3:7">
      <c r="C1108" s="49">
        <f t="shared" si="19"/>
        <v>2</v>
      </c>
      <c r="D1108" s="48">
        <v>42416</v>
      </c>
      <c r="E1108" s="47">
        <v>2</v>
      </c>
      <c r="F1108" s="47">
        <v>17322</v>
      </c>
      <c r="G1108" s="47">
        <v>14595</v>
      </c>
    </row>
    <row r="1109" spans="3:7">
      <c r="C1109" s="49">
        <f t="shared" si="19"/>
        <v>2</v>
      </c>
      <c r="D1109" s="48">
        <v>42416</v>
      </c>
      <c r="E1109" s="47">
        <v>3</v>
      </c>
      <c r="F1109" s="47">
        <v>17341</v>
      </c>
      <c r="G1109" s="47">
        <v>14409</v>
      </c>
    </row>
    <row r="1110" spans="3:7">
      <c r="C1110" s="49">
        <f t="shared" si="19"/>
        <v>2</v>
      </c>
      <c r="D1110" s="48">
        <v>42416</v>
      </c>
      <c r="E1110" s="47">
        <v>4</v>
      </c>
      <c r="F1110" s="47">
        <v>17360</v>
      </c>
      <c r="G1110" s="47">
        <v>14382</v>
      </c>
    </row>
    <row r="1111" spans="3:7">
      <c r="C1111" s="49">
        <f t="shared" si="19"/>
        <v>2</v>
      </c>
      <c r="D1111" s="48">
        <v>42416</v>
      </c>
      <c r="E1111" s="47">
        <v>5</v>
      </c>
      <c r="F1111" s="47">
        <v>17304</v>
      </c>
      <c r="G1111" s="47">
        <v>14566</v>
      </c>
    </row>
    <row r="1112" spans="3:7">
      <c r="C1112" s="49">
        <f t="shared" si="19"/>
        <v>2</v>
      </c>
      <c r="D1112" s="48">
        <v>42416</v>
      </c>
      <c r="E1112" s="47">
        <v>6</v>
      </c>
      <c r="F1112" s="47">
        <v>17874</v>
      </c>
      <c r="G1112" s="47">
        <v>15268</v>
      </c>
    </row>
    <row r="1113" spans="3:7">
      <c r="C1113" s="49">
        <f t="shared" si="19"/>
        <v>2</v>
      </c>
      <c r="D1113" s="48">
        <v>42416</v>
      </c>
      <c r="E1113" s="47">
        <v>7</v>
      </c>
      <c r="F1113" s="47">
        <v>19361</v>
      </c>
      <c r="G1113" s="47">
        <v>16711</v>
      </c>
    </row>
    <row r="1114" spans="3:7">
      <c r="C1114" s="49">
        <f t="shared" si="19"/>
        <v>2</v>
      </c>
      <c r="D1114" s="48">
        <v>42416</v>
      </c>
      <c r="E1114" s="47">
        <v>8</v>
      </c>
      <c r="F1114" s="47">
        <v>20686</v>
      </c>
      <c r="G1114" s="47">
        <v>17912</v>
      </c>
    </row>
    <row r="1115" spans="3:7">
      <c r="C1115" s="49">
        <f t="shared" si="19"/>
        <v>2</v>
      </c>
      <c r="D1115" s="48">
        <v>42416</v>
      </c>
      <c r="E1115" s="47">
        <v>9</v>
      </c>
      <c r="F1115" s="47">
        <v>20791</v>
      </c>
      <c r="G1115" s="47">
        <v>18224</v>
      </c>
    </row>
    <row r="1116" spans="3:7">
      <c r="C1116" s="49">
        <f t="shared" si="19"/>
        <v>2</v>
      </c>
      <c r="D1116" s="48">
        <v>42416</v>
      </c>
      <c r="E1116" s="47">
        <v>10</v>
      </c>
      <c r="F1116" s="47">
        <v>21005</v>
      </c>
      <c r="G1116" s="47">
        <v>18427</v>
      </c>
    </row>
    <row r="1117" spans="3:7">
      <c r="C1117" s="49">
        <f t="shared" si="19"/>
        <v>2</v>
      </c>
      <c r="D1117" s="48">
        <v>42416</v>
      </c>
      <c r="E1117" s="47">
        <v>11</v>
      </c>
      <c r="F1117" s="47">
        <v>20385</v>
      </c>
      <c r="G1117" s="47">
        <v>18556</v>
      </c>
    </row>
    <row r="1118" spans="3:7">
      <c r="C1118" s="49">
        <f t="shared" si="19"/>
        <v>2</v>
      </c>
      <c r="D1118" s="48">
        <v>42416</v>
      </c>
      <c r="E1118" s="47">
        <v>12</v>
      </c>
      <c r="F1118" s="47">
        <v>20149</v>
      </c>
      <c r="G1118" s="47">
        <v>18577</v>
      </c>
    </row>
    <row r="1119" spans="3:7">
      <c r="C1119" s="49">
        <f t="shared" si="19"/>
        <v>2</v>
      </c>
      <c r="D1119" s="48">
        <v>42416</v>
      </c>
      <c r="E1119" s="47">
        <v>13</v>
      </c>
      <c r="F1119" s="47">
        <v>20168</v>
      </c>
      <c r="G1119" s="47">
        <v>18397</v>
      </c>
    </row>
    <row r="1120" spans="3:7">
      <c r="C1120" s="49">
        <f t="shared" si="19"/>
        <v>2</v>
      </c>
      <c r="D1120" s="48">
        <v>42416</v>
      </c>
      <c r="E1120" s="47">
        <v>14</v>
      </c>
      <c r="F1120" s="47">
        <v>20206</v>
      </c>
      <c r="G1120" s="47">
        <v>18311</v>
      </c>
    </row>
    <row r="1121" spans="3:7">
      <c r="C1121" s="49">
        <f t="shared" si="19"/>
        <v>2</v>
      </c>
      <c r="D1121" s="48">
        <v>42416</v>
      </c>
      <c r="E1121" s="47">
        <v>15</v>
      </c>
      <c r="F1121" s="47">
        <v>20617</v>
      </c>
      <c r="G1121" s="47">
        <v>18195</v>
      </c>
    </row>
    <row r="1122" spans="3:7">
      <c r="C1122" s="49">
        <f t="shared" si="19"/>
        <v>2</v>
      </c>
      <c r="D1122" s="48">
        <v>42416</v>
      </c>
      <c r="E1122" s="47">
        <v>16</v>
      </c>
      <c r="F1122" s="47">
        <v>20836</v>
      </c>
      <c r="G1122" s="47">
        <v>18267</v>
      </c>
    </row>
    <row r="1123" spans="3:7">
      <c r="C1123" s="49">
        <f t="shared" si="19"/>
        <v>2</v>
      </c>
      <c r="D1123" s="48">
        <v>42416</v>
      </c>
      <c r="E1123" s="47">
        <v>17</v>
      </c>
      <c r="F1123" s="47">
        <v>20821</v>
      </c>
      <c r="G1123" s="47">
        <v>18545</v>
      </c>
    </row>
    <row r="1124" spans="3:7">
      <c r="C1124" s="49">
        <f t="shared" si="19"/>
        <v>2</v>
      </c>
      <c r="D1124" s="48">
        <v>42416</v>
      </c>
      <c r="E1124" s="47">
        <v>18</v>
      </c>
      <c r="F1124" s="47">
        <v>21433</v>
      </c>
      <c r="G1124" s="47">
        <v>19109</v>
      </c>
    </row>
    <row r="1125" spans="3:7">
      <c r="C1125" s="49">
        <f t="shared" si="19"/>
        <v>2</v>
      </c>
      <c r="D1125" s="48">
        <v>42416</v>
      </c>
      <c r="E1125" s="47">
        <v>19</v>
      </c>
      <c r="F1125" s="47">
        <v>21896</v>
      </c>
      <c r="G1125" s="47">
        <v>19639</v>
      </c>
    </row>
    <row r="1126" spans="3:7">
      <c r="C1126" s="49">
        <f t="shared" si="19"/>
        <v>2</v>
      </c>
      <c r="D1126" s="48">
        <v>42416</v>
      </c>
      <c r="E1126" s="47">
        <v>20</v>
      </c>
      <c r="F1126" s="47">
        <v>21715</v>
      </c>
      <c r="G1126" s="47">
        <v>19482</v>
      </c>
    </row>
    <row r="1127" spans="3:7">
      <c r="C1127" s="49">
        <f t="shared" si="19"/>
        <v>2</v>
      </c>
      <c r="D1127" s="48">
        <v>42416</v>
      </c>
      <c r="E1127" s="47">
        <v>21</v>
      </c>
      <c r="F1127" s="47">
        <v>21444</v>
      </c>
      <c r="G1127" s="47">
        <v>19271</v>
      </c>
    </row>
    <row r="1128" spans="3:7">
      <c r="C1128" s="49">
        <f t="shared" si="19"/>
        <v>2</v>
      </c>
      <c r="D1128" s="48">
        <v>42416</v>
      </c>
      <c r="E1128" s="47">
        <v>22</v>
      </c>
      <c r="F1128" s="47">
        <v>20661</v>
      </c>
      <c r="G1128" s="47">
        <v>18482</v>
      </c>
    </row>
    <row r="1129" spans="3:7">
      <c r="C1129" s="49">
        <f t="shared" si="19"/>
        <v>2</v>
      </c>
      <c r="D1129" s="48">
        <v>42416</v>
      </c>
      <c r="E1129" s="47">
        <v>23</v>
      </c>
      <c r="F1129" s="47">
        <v>19228</v>
      </c>
      <c r="G1129" s="47">
        <v>17281</v>
      </c>
    </row>
    <row r="1130" spans="3:7">
      <c r="C1130" s="49">
        <f t="shared" si="19"/>
        <v>2</v>
      </c>
      <c r="D1130" s="48">
        <v>42416</v>
      </c>
      <c r="E1130" s="47">
        <v>24</v>
      </c>
      <c r="F1130" s="47">
        <v>17814</v>
      </c>
      <c r="G1130" s="47">
        <v>15971</v>
      </c>
    </row>
    <row r="1131" spans="3:7">
      <c r="C1131" s="49">
        <f t="shared" si="19"/>
        <v>2</v>
      </c>
      <c r="D1131" s="48">
        <v>42417</v>
      </c>
      <c r="E1131" s="47">
        <v>1</v>
      </c>
      <c r="F1131" s="47">
        <v>17623</v>
      </c>
      <c r="G1131" s="47">
        <v>15083</v>
      </c>
    </row>
    <row r="1132" spans="3:7">
      <c r="C1132" s="49">
        <f t="shared" si="19"/>
        <v>2</v>
      </c>
      <c r="D1132" s="48">
        <v>42417</v>
      </c>
      <c r="E1132" s="47">
        <v>2</v>
      </c>
      <c r="F1132" s="47">
        <v>17390</v>
      </c>
      <c r="G1132" s="47">
        <v>14774</v>
      </c>
    </row>
    <row r="1133" spans="3:7">
      <c r="C1133" s="49">
        <f t="shared" si="19"/>
        <v>2</v>
      </c>
      <c r="D1133" s="48">
        <v>42417</v>
      </c>
      <c r="E1133" s="47">
        <v>3</v>
      </c>
      <c r="F1133" s="47">
        <v>17314</v>
      </c>
      <c r="G1133" s="47">
        <v>14672</v>
      </c>
    </row>
    <row r="1134" spans="3:7">
      <c r="C1134" s="49">
        <f t="shared" si="19"/>
        <v>2</v>
      </c>
      <c r="D1134" s="48">
        <v>42417</v>
      </c>
      <c r="E1134" s="47">
        <v>4</v>
      </c>
      <c r="F1134" s="47">
        <v>17334</v>
      </c>
      <c r="G1134" s="47">
        <v>14649</v>
      </c>
    </row>
    <row r="1135" spans="3:7">
      <c r="C1135" s="49">
        <f t="shared" si="19"/>
        <v>2</v>
      </c>
      <c r="D1135" s="48">
        <v>42417</v>
      </c>
      <c r="E1135" s="47">
        <v>5</v>
      </c>
      <c r="F1135" s="47">
        <v>17325</v>
      </c>
      <c r="G1135" s="47">
        <v>14702</v>
      </c>
    </row>
    <row r="1136" spans="3:7">
      <c r="C1136" s="49">
        <f t="shared" si="19"/>
        <v>2</v>
      </c>
      <c r="D1136" s="48">
        <v>42417</v>
      </c>
      <c r="E1136" s="47">
        <v>6</v>
      </c>
      <c r="F1136" s="47">
        <v>17847</v>
      </c>
      <c r="G1136" s="47">
        <v>15264</v>
      </c>
    </row>
    <row r="1137" spans="3:7">
      <c r="C1137" s="49">
        <f t="shared" si="19"/>
        <v>2</v>
      </c>
      <c r="D1137" s="48">
        <v>42417</v>
      </c>
      <c r="E1137" s="47">
        <v>7</v>
      </c>
      <c r="F1137" s="47">
        <v>18847</v>
      </c>
      <c r="G1137" s="47">
        <v>16622</v>
      </c>
    </row>
    <row r="1138" spans="3:7">
      <c r="C1138" s="49">
        <f t="shared" si="19"/>
        <v>2</v>
      </c>
      <c r="D1138" s="48">
        <v>42417</v>
      </c>
      <c r="E1138" s="47">
        <v>8</v>
      </c>
      <c r="F1138" s="47">
        <v>19621</v>
      </c>
      <c r="G1138" s="47">
        <v>17818</v>
      </c>
    </row>
    <row r="1139" spans="3:7">
      <c r="C1139" s="49">
        <f t="shared" si="19"/>
        <v>2</v>
      </c>
      <c r="D1139" s="48">
        <v>42417</v>
      </c>
      <c r="E1139" s="47">
        <v>9</v>
      </c>
      <c r="F1139" s="47">
        <v>19615</v>
      </c>
      <c r="G1139" s="47">
        <v>17914</v>
      </c>
    </row>
    <row r="1140" spans="3:7">
      <c r="C1140" s="49">
        <f t="shared" si="19"/>
        <v>2</v>
      </c>
      <c r="D1140" s="48">
        <v>42417</v>
      </c>
      <c r="E1140" s="47">
        <v>10</v>
      </c>
      <c r="F1140" s="47">
        <v>19874</v>
      </c>
      <c r="G1140" s="47">
        <v>17796</v>
      </c>
    </row>
    <row r="1141" spans="3:7">
      <c r="C1141" s="49">
        <f t="shared" si="19"/>
        <v>2</v>
      </c>
      <c r="D1141" s="48">
        <v>42417</v>
      </c>
      <c r="E1141" s="47">
        <v>11</v>
      </c>
      <c r="F1141" s="47">
        <v>20405</v>
      </c>
      <c r="G1141" s="47">
        <v>17759</v>
      </c>
    </row>
    <row r="1142" spans="3:7">
      <c r="C1142" s="49">
        <f t="shared" si="19"/>
        <v>2</v>
      </c>
      <c r="D1142" s="48">
        <v>42417</v>
      </c>
      <c r="E1142" s="47">
        <v>12</v>
      </c>
      <c r="F1142" s="47">
        <v>20264</v>
      </c>
      <c r="G1142" s="47">
        <v>17639</v>
      </c>
    </row>
    <row r="1143" spans="3:7">
      <c r="C1143" s="49">
        <f t="shared" si="19"/>
        <v>2</v>
      </c>
      <c r="D1143" s="48">
        <v>42417</v>
      </c>
      <c r="E1143" s="47">
        <v>13</v>
      </c>
      <c r="F1143" s="47">
        <v>19902</v>
      </c>
      <c r="G1143" s="47">
        <v>17349</v>
      </c>
    </row>
    <row r="1144" spans="3:7">
      <c r="C1144" s="49">
        <f t="shared" si="19"/>
        <v>2</v>
      </c>
      <c r="D1144" s="48">
        <v>42417</v>
      </c>
      <c r="E1144" s="47">
        <v>14</v>
      </c>
      <c r="F1144" s="47">
        <v>19886</v>
      </c>
      <c r="G1144" s="47">
        <v>17355</v>
      </c>
    </row>
    <row r="1145" spans="3:7">
      <c r="C1145" s="49">
        <f t="shared" si="19"/>
        <v>2</v>
      </c>
      <c r="D1145" s="48">
        <v>42417</v>
      </c>
      <c r="E1145" s="47">
        <v>15</v>
      </c>
      <c r="F1145" s="47">
        <v>20122</v>
      </c>
      <c r="G1145" s="47">
        <v>17435</v>
      </c>
    </row>
    <row r="1146" spans="3:7">
      <c r="C1146" s="49">
        <f t="shared" si="19"/>
        <v>2</v>
      </c>
      <c r="D1146" s="48">
        <v>42417</v>
      </c>
      <c r="E1146" s="47">
        <v>16</v>
      </c>
      <c r="F1146" s="47">
        <v>20291</v>
      </c>
      <c r="G1146" s="47">
        <v>17508</v>
      </c>
    </row>
    <row r="1147" spans="3:7">
      <c r="C1147" s="49">
        <f t="shared" si="19"/>
        <v>2</v>
      </c>
      <c r="D1147" s="48">
        <v>42417</v>
      </c>
      <c r="E1147" s="47">
        <v>17</v>
      </c>
      <c r="F1147" s="47">
        <v>20654</v>
      </c>
      <c r="G1147" s="47">
        <v>17888</v>
      </c>
    </row>
    <row r="1148" spans="3:7">
      <c r="C1148" s="49">
        <f t="shared" si="19"/>
        <v>2</v>
      </c>
      <c r="D1148" s="48">
        <v>42417</v>
      </c>
      <c r="E1148" s="47">
        <v>18</v>
      </c>
      <c r="F1148" s="47">
        <v>21609</v>
      </c>
      <c r="G1148" s="47">
        <v>18803</v>
      </c>
    </row>
    <row r="1149" spans="3:7">
      <c r="C1149" s="49">
        <f t="shared" si="19"/>
        <v>2</v>
      </c>
      <c r="D1149" s="48">
        <v>42417</v>
      </c>
      <c r="E1149" s="47">
        <v>19</v>
      </c>
      <c r="F1149" s="47">
        <v>22366</v>
      </c>
      <c r="G1149" s="47">
        <v>19800</v>
      </c>
    </row>
    <row r="1150" spans="3:7">
      <c r="C1150" s="49">
        <f t="shared" si="19"/>
        <v>2</v>
      </c>
      <c r="D1150" s="48">
        <v>42417</v>
      </c>
      <c r="E1150" s="47">
        <v>20</v>
      </c>
      <c r="F1150" s="47">
        <v>22182</v>
      </c>
      <c r="G1150" s="47">
        <v>19863</v>
      </c>
    </row>
    <row r="1151" spans="3:7">
      <c r="C1151" s="49">
        <f t="shared" si="19"/>
        <v>2</v>
      </c>
      <c r="D1151" s="48">
        <v>42417</v>
      </c>
      <c r="E1151" s="47">
        <v>21</v>
      </c>
      <c r="F1151" s="47">
        <v>21855</v>
      </c>
      <c r="G1151" s="47">
        <v>19558</v>
      </c>
    </row>
    <row r="1152" spans="3:7">
      <c r="C1152" s="49">
        <f t="shared" si="19"/>
        <v>2</v>
      </c>
      <c r="D1152" s="48">
        <v>42417</v>
      </c>
      <c r="E1152" s="47">
        <v>22</v>
      </c>
      <c r="F1152" s="47">
        <v>21275</v>
      </c>
      <c r="G1152" s="47">
        <v>18868</v>
      </c>
    </row>
    <row r="1153" spans="3:7">
      <c r="C1153" s="49">
        <f t="shared" si="19"/>
        <v>2</v>
      </c>
      <c r="D1153" s="48">
        <v>42417</v>
      </c>
      <c r="E1153" s="47">
        <v>23</v>
      </c>
      <c r="F1153" s="47">
        <v>19901</v>
      </c>
      <c r="G1153" s="47">
        <v>17795</v>
      </c>
    </row>
    <row r="1154" spans="3:7">
      <c r="C1154" s="49">
        <f t="shared" si="19"/>
        <v>2</v>
      </c>
      <c r="D1154" s="48">
        <v>42417</v>
      </c>
      <c r="E1154" s="47">
        <v>24</v>
      </c>
      <c r="F1154" s="47">
        <v>18538</v>
      </c>
      <c r="G1154" s="47">
        <v>16701</v>
      </c>
    </row>
    <row r="1155" spans="3:7">
      <c r="C1155" s="49">
        <f t="shared" si="19"/>
        <v>2</v>
      </c>
      <c r="D1155" s="48">
        <v>42418</v>
      </c>
      <c r="E1155" s="47">
        <v>1</v>
      </c>
      <c r="F1155" s="47">
        <v>18005</v>
      </c>
      <c r="G1155" s="47">
        <v>15934</v>
      </c>
    </row>
    <row r="1156" spans="3:7">
      <c r="C1156" s="49">
        <f t="shared" ref="C1156:C1219" si="20">MONTH(D1156)</f>
        <v>2</v>
      </c>
      <c r="D1156" s="48">
        <v>42418</v>
      </c>
      <c r="E1156" s="47">
        <v>2</v>
      </c>
      <c r="F1156" s="47">
        <v>17784</v>
      </c>
      <c r="G1156" s="47">
        <v>15571</v>
      </c>
    </row>
    <row r="1157" spans="3:7">
      <c r="C1157" s="49">
        <f t="shared" si="20"/>
        <v>2</v>
      </c>
      <c r="D1157" s="48">
        <v>42418</v>
      </c>
      <c r="E1157" s="47">
        <v>3</v>
      </c>
      <c r="F1157" s="47">
        <v>17898</v>
      </c>
      <c r="G1157" s="47">
        <v>15499</v>
      </c>
    </row>
    <row r="1158" spans="3:7">
      <c r="C1158" s="49">
        <f t="shared" si="20"/>
        <v>2</v>
      </c>
      <c r="D1158" s="48">
        <v>42418</v>
      </c>
      <c r="E1158" s="47">
        <v>4</v>
      </c>
      <c r="F1158" s="47">
        <v>17831</v>
      </c>
      <c r="G1158" s="47">
        <v>15490</v>
      </c>
    </row>
    <row r="1159" spans="3:7">
      <c r="C1159" s="49">
        <f t="shared" si="20"/>
        <v>2</v>
      </c>
      <c r="D1159" s="48">
        <v>42418</v>
      </c>
      <c r="E1159" s="47">
        <v>5</v>
      </c>
      <c r="F1159" s="47">
        <v>18167</v>
      </c>
      <c r="G1159" s="47">
        <v>15764</v>
      </c>
    </row>
    <row r="1160" spans="3:7">
      <c r="C1160" s="49">
        <f t="shared" si="20"/>
        <v>2</v>
      </c>
      <c r="D1160" s="48">
        <v>42418</v>
      </c>
      <c r="E1160" s="47">
        <v>6</v>
      </c>
      <c r="F1160" s="47">
        <v>18359</v>
      </c>
      <c r="G1160" s="47">
        <v>16271</v>
      </c>
    </row>
    <row r="1161" spans="3:7">
      <c r="C1161" s="49">
        <f t="shared" si="20"/>
        <v>2</v>
      </c>
      <c r="D1161" s="48">
        <v>42418</v>
      </c>
      <c r="E1161" s="47">
        <v>7</v>
      </c>
      <c r="F1161" s="47">
        <v>19353</v>
      </c>
      <c r="G1161" s="47">
        <v>17602</v>
      </c>
    </row>
    <row r="1162" spans="3:7">
      <c r="C1162" s="49">
        <f t="shared" si="20"/>
        <v>2</v>
      </c>
      <c r="D1162" s="48">
        <v>42418</v>
      </c>
      <c r="E1162" s="47">
        <v>8</v>
      </c>
      <c r="F1162" s="47">
        <v>20629</v>
      </c>
      <c r="G1162" s="47">
        <v>18932</v>
      </c>
    </row>
    <row r="1163" spans="3:7">
      <c r="C1163" s="49">
        <f t="shared" si="20"/>
        <v>2</v>
      </c>
      <c r="D1163" s="48">
        <v>42418</v>
      </c>
      <c r="E1163" s="47">
        <v>9</v>
      </c>
      <c r="F1163" s="47">
        <v>20517</v>
      </c>
      <c r="G1163" s="47">
        <v>18498</v>
      </c>
    </row>
    <row r="1164" spans="3:7">
      <c r="C1164" s="49">
        <f t="shared" si="20"/>
        <v>2</v>
      </c>
      <c r="D1164" s="48">
        <v>42418</v>
      </c>
      <c r="E1164" s="47">
        <v>10</v>
      </c>
      <c r="F1164" s="47">
        <v>20183</v>
      </c>
      <c r="G1164" s="47">
        <v>17994</v>
      </c>
    </row>
    <row r="1165" spans="3:7">
      <c r="C1165" s="49">
        <f t="shared" si="20"/>
        <v>2</v>
      </c>
      <c r="D1165" s="48">
        <v>42418</v>
      </c>
      <c r="E1165" s="47">
        <v>11</v>
      </c>
      <c r="F1165" s="47">
        <v>20088</v>
      </c>
      <c r="G1165" s="47">
        <v>17579</v>
      </c>
    </row>
    <row r="1166" spans="3:7">
      <c r="C1166" s="49">
        <f t="shared" si="20"/>
        <v>2</v>
      </c>
      <c r="D1166" s="48">
        <v>42418</v>
      </c>
      <c r="E1166" s="47">
        <v>12</v>
      </c>
      <c r="F1166" s="47">
        <v>20002</v>
      </c>
      <c r="G1166" s="47">
        <v>17380</v>
      </c>
    </row>
    <row r="1167" spans="3:7">
      <c r="C1167" s="49">
        <f t="shared" si="20"/>
        <v>2</v>
      </c>
      <c r="D1167" s="48">
        <v>42418</v>
      </c>
      <c r="E1167" s="47">
        <v>13</v>
      </c>
      <c r="F1167" s="47">
        <v>19914</v>
      </c>
      <c r="G1167" s="47">
        <v>17068</v>
      </c>
    </row>
    <row r="1168" spans="3:7">
      <c r="C1168" s="49">
        <f t="shared" si="20"/>
        <v>2</v>
      </c>
      <c r="D1168" s="48">
        <v>42418</v>
      </c>
      <c r="E1168" s="47">
        <v>14</v>
      </c>
      <c r="F1168" s="47">
        <v>19442</v>
      </c>
      <c r="G1168" s="47">
        <v>16874</v>
      </c>
    </row>
    <row r="1169" spans="3:7">
      <c r="C1169" s="49">
        <f t="shared" si="20"/>
        <v>2</v>
      </c>
      <c r="D1169" s="48">
        <v>42418</v>
      </c>
      <c r="E1169" s="47">
        <v>15</v>
      </c>
      <c r="F1169" s="47">
        <v>19322</v>
      </c>
      <c r="G1169" s="47">
        <v>16700</v>
      </c>
    </row>
    <row r="1170" spans="3:7">
      <c r="C1170" s="49">
        <f t="shared" si="20"/>
        <v>2</v>
      </c>
      <c r="D1170" s="48">
        <v>42418</v>
      </c>
      <c r="E1170" s="47">
        <v>16</v>
      </c>
      <c r="F1170" s="47">
        <v>19460</v>
      </c>
      <c r="G1170" s="47">
        <v>16811</v>
      </c>
    </row>
    <row r="1171" spans="3:7">
      <c r="C1171" s="49">
        <f t="shared" si="20"/>
        <v>2</v>
      </c>
      <c r="D1171" s="48">
        <v>42418</v>
      </c>
      <c r="E1171" s="47">
        <v>17</v>
      </c>
      <c r="F1171" s="47">
        <v>19976</v>
      </c>
      <c r="G1171" s="47">
        <v>17559</v>
      </c>
    </row>
    <row r="1172" spans="3:7">
      <c r="C1172" s="49">
        <f t="shared" si="20"/>
        <v>2</v>
      </c>
      <c r="D1172" s="48">
        <v>42418</v>
      </c>
      <c r="E1172" s="47">
        <v>18</v>
      </c>
      <c r="F1172" s="47">
        <v>20979</v>
      </c>
      <c r="G1172" s="47">
        <v>18611</v>
      </c>
    </row>
    <row r="1173" spans="3:7">
      <c r="C1173" s="49">
        <f t="shared" si="20"/>
        <v>2</v>
      </c>
      <c r="D1173" s="48">
        <v>42418</v>
      </c>
      <c r="E1173" s="47">
        <v>19</v>
      </c>
      <c r="F1173" s="47">
        <v>22067</v>
      </c>
      <c r="G1173" s="47">
        <v>19425</v>
      </c>
    </row>
    <row r="1174" spans="3:7">
      <c r="C1174" s="49">
        <f t="shared" si="20"/>
        <v>2</v>
      </c>
      <c r="D1174" s="48">
        <v>42418</v>
      </c>
      <c r="E1174" s="47">
        <v>20</v>
      </c>
      <c r="F1174" s="47">
        <v>22044</v>
      </c>
      <c r="G1174" s="47">
        <v>19427</v>
      </c>
    </row>
    <row r="1175" spans="3:7">
      <c r="C1175" s="49">
        <f t="shared" si="20"/>
        <v>2</v>
      </c>
      <c r="D1175" s="48">
        <v>42418</v>
      </c>
      <c r="E1175" s="47">
        <v>21</v>
      </c>
      <c r="F1175" s="47">
        <v>21259</v>
      </c>
      <c r="G1175" s="47">
        <v>19111</v>
      </c>
    </row>
    <row r="1176" spans="3:7">
      <c r="C1176" s="49">
        <f t="shared" si="20"/>
        <v>2</v>
      </c>
      <c r="D1176" s="48">
        <v>42418</v>
      </c>
      <c r="E1176" s="47">
        <v>22</v>
      </c>
      <c r="F1176" s="47">
        <v>20865</v>
      </c>
      <c r="G1176" s="47">
        <v>18480</v>
      </c>
    </row>
    <row r="1177" spans="3:7">
      <c r="C1177" s="49">
        <f t="shared" si="20"/>
        <v>2</v>
      </c>
      <c r="D1177" s="48">
        <v>42418</v>
      </c>
      <c r="E1177" s="47">
        <v>23</v>
      </c>
      <c r="F1177" s="47">
        <v>19705</v>
      </c>
      <c r="G1177" s="47">
        <v>17241</v>
      </c>
    </row>
    <row r="1178" spans="3:7">
      <c r="C1178" s="49">
        <f t="shared" si="20"/>
        <v>2</v>
      </c>
      <c r="D1178" s="48">
        <v>42418</v>
      </c>
      <c r="E1178" s="47">
        <v>24</v>
      </c>
      <c r="F1178" s="47">
        <v>18663</v>
      </c>
      <c r="G1178" s="47">
        <v>16133</v>
      </c>
    </row>
    <row r="1179" spans="3:7">
      <c r="C1179" s="49">
        <f t="shared" si="20"/>
        <v>2</v>
      </c>
      <c r="D1179" s="48">
        <v>42419</v>
      </c>
      <c r="E1179" s="47">
        <v>1</v>
      </c>
      <c r="F1179" s="47">
        <v>18244</v>
      </c>
      <c r="G1179" s="47">
        <v>15350</v>
      </c>
    </row>
    <row r="1180" spans="3:7">
      <c r="C1180" s="49">
        <f t="shared" si="20"/>
        <v>2</v>
      </c>
      <c r="D1180" s="48">
        <v>42419</v>
      </c>
      <c r="E1180" s="47">
        <v>2</v>
      </c>
      <c r="F1180" s="47">
        <v>18208</v>
      </c>
      <c r="G1180" s="47">
        <v>15037</v>
      </c>
    </row>
    <row r="1181" spans="3:7">
      <c r="C1181" s="49">
        <f t="shared" si="20"/>
        <v>2</v>
      </c>
      <c r="D1181" s="48">
        <v>42419</v>
      </c>
      <c r="E1181" s="47">
        <v>3</v>
      </c>
      <c r="F1181" s="47">
        <v>17986</v>
      </c>
      <c r="G1181" s="47">
        <v>14771</v>
      </c>
    </row>
    <row r="1182" spans="3:7">
      <c r="C1182" s="49">
        <f t="shared" si="20"/>
        <v>2</v>
      </c>
      <c r="D1182" s="48">
        <v>42419</v>
      </c>
      <c r="E1182" s="47">
        <v>4</v>
      </c>
      <c r="F1182" s="47">
        <v>17871</v>
      </c>
      <c r="G1182" s="47">
        <v>14671</v>
      </c>
    </row>
    <row r="1183" spans="3:7">
      <c r="C1183" s="49">
        <f t="shared" si="20"/>
        <v>2</v>
      </c>
      <c r="D1183" s="48">
        <v>42419</v>
      </c>
      <c r="E1183" s="47">
        <v>5</v>
      </c>
      <c r="F1183" s="47">
        <v>17972</v>
      </c>
      <c r="G1183" s="47">
        <v>14739</v>
      </c>
    </row>
    <row r="1184" spans="3:7">
      <c r="C1184" s="49">
        <f t="shared" si="20"/>
        <v>2</v>
      </c>
      <c r="D1184" s="48">
        <v>42419</v>
      </c>
      <c r="E1184" s="47">
        <v>6</v>
      </c>
      <c r="F1184" s="47">
        <v>18429</v>
      </c>
      <c r="G1184" s="47">
        <v>15233</v>
      </c>
    </row>
    <row r="1185" spans="3:7">
      <c r="C1185" s="49">
        <f t="shared" si="20"/>
        <v>2</v>
      </c>
      <c r="D1185" s="48">
        <v>42419</v>
      </c>
      <c r="E1185" s="47">
        <v>7</v>
      </c>
      <c r="F1185" s="47">
        <v>19241</v>
      </c>
      <c r="G1185" s="47">
        <v>16579</v>
      </c>
    </row>
    <row r="1186" spans="3:7">
      <c r="C1186" s="49">
        <f t="shared" si="20"/>
        <v>2</v>
      </c>
      <c r="D1186" s="48">
        <v>42419</v>
      </c>
      <c r="E1186" s="47">
        <v>8</v>
      </c>
      <c r="F1186" s="47">
        <v>20594</v>
      </c>
      <c r="G1186" s="47">
        <v>17778</v>
      </c>
    </row>
    <row r="1187" spans="3:7">
      <c r="C1187" s="49">
        <f t="shared" si="20"/>
        <v>2</v>
      </c>
      <c r="D1187" s="48">
        <v>42419</v>
      </c>
      <c r="E1187" s="47">
        <v>9</v>
      </c>
      <c r="F1187" s="47">
        <v>20665</v>
      </c>
      <c r="G1187" s="47">
        <v>17931</v>
      </c>
    </row>
    <row r="1188" spans="3:7">
      <c r="C1188" s="49">
        <f t="shared" si="20"/>
        <v>2</v>
      </c>
      <c r="D1188" s="48">
        <v>42419</v>
      </c>
      <c r="E1188" s="47">
        <v>10</v>
      </c>
      <c r="F1188" s="47">
        <v>20408</v>
      </c>
      <c r="G1188" s="47">
        <v>17767</v>
      </c>
    </row>
    <row r="1189" spans="3:7">
      <c r="C1189" s="49">
        <f t="shared" si="20"/>
        <v>2</v>
      </c>
      <c r="D1189" s="48">
        <v>42419</v>
      </c>
      <c r="E1189" s="47">
        <v>11</v>
      </c>
      <c r="F1189" s="47">
        <v>20240</v>
      </c>
      <c r="G1189" s="47">
        <v>17634</v>
      </c>
    </row>
    <row r="1190" spans="3:7">
      <c r="C1190" s="49">
        <f t="shared" si="20"/>
        <v>2</v>
      </c>
      <c r="D1190" s="48">
        <v>42419</v>
      </c>
      <c r="E1190" s="47">
        <v>12</v>
      </c>
      <c r="F1190" s="47">
        <v>20086</v>
      </c>
      <c r="G1190" s="47">
        <v>17340</v>
      </c>
    </row>
    <row r="1191" spans="3:7">
      <c r="C1191" s="49">
        <f t="shared" si="20"/>
        <v>2</v>
      </c>
      <c r="D1191" s="48">
        <v>42419</v>
      </c>
      <c r="E1191" s="47">
        <v>13</v>
      </c>
      <c r="F1191" s="47">
        <v>20149</v>
      </c>
      <c r="G1191" s="47">
        <v>17190</v>
      </c>
    </row>
    <row r="1192" spans="3:7">
      <c r="C1192" s="49">
        <f t="shared" si="20"/>
        <v>2</v>
      </c>
      <c r="D1192" s="48">
        <v>42419</v>
      </c>
      <c r="E1192" s="47">
        <v>14</v>
      </c>
      <c r="F1192" s="47">
        <v>19811</v>
      </c>
      <c r="G1192" s="47">
        <v>16989</v>
      </c>
    </row>
    <row r="1193" spans="3:7">
      <c r="C1193" s="49">
        <f t="shared" si="20"/>
        <v>2</v>
      </c>
      <c r="D1193" s="48">
        <v>42419</v>
      </c>
      <c r="E1193" s="47">
        <v>15</v>
      </c>
      <c r="F1193" s="47">
        <v>19826</v>
      </c>
      <c r="G1193" s="47">
        <v>17123</v>
      </c>
    </row>
    <row r="1194" spans="3:7">
      <c r="C1194" s="49">
        <f t="shared" si="20"/>
        <v>2</v>
      </c>
      <c r="D1194" s="48">
        <v>42419</v>
      </c>
      <c r="E1194" s="47">
        <v>16</v>
      </c>
      <c r="F1194" s="47">
        <v>19918</v>
      </c>
      <c r="G1194" s="47">
        <v>17165</v>
      </c>
    </row>
    <row r="1195" spans="3:7">
      <c r="C1195" s="49">
        <f t="shared" si="20"/>
        <v>2</v>
      </c>
      <c r="D1195" s="48">
        <v>42419</v>
      </c>
      <c r="E1195" s="47">
        <v>17</v>
      </c>
      <c r="F1195" s="47">
        <v>20422</v>
      </c>
      <c r="G1195" s="47">
        <v>17700</v>
      </c>
    </row>
    <row r="1196" spans="3:7">
      <c r="C1196" s="49">
        <f t="shared" si="20"/>
        <v>2</v>
      </c>
      <c r="D1196" s="48">
        <v>42419</v>
      </c>
      <c r="E1196" s="47">
        <v>18</v>
      </c>
      <c r="F1196" s="47">
        <v>20621</v>
      </c>
      <c r="G1196" s="47">
        <v>18038</v>
      </c>
    </row>
    <row r="1197" spans="3:7">
      <c r="C1197" s="49">
        <f t="shared" si="20"/>
        <v>2</v>
      </c>
      <c r="D1197" s="48">
        <v>42419</v>
      </c>
      <c r="E1197" s="47">
        <v>19</v>
      </c>
      <c r="F1197" s="47">
        <v>21055</v>
      </c>
      <c r="G1197" s="47">
        <v>18421</v>
      </c>
    </row>
    <row r="1198" spans="3:7">
      <c r="C1198" s="49">
        <f t="shared" si="20"/>
        <v>2</v>
      </c>
      <c r="D1198" s="48">
        <v>42419</v>
      </c>
      <c r="E1198" s="47">
        <v>20</v>
      </c>
      <c r="F1198" s="47">
        <v>20704</v>
      </c>
      <c r="G1198" s="47">
        <v>18179</v>
      </c>
    </row>
    <row r="1199" spans="3:7">
      <c r="C1199" s="49">
        <f t="shared" si="20"/>
        <v>2</v>
      </c>
      <c r="D1199" s="48">
        <v>42419</v>
      </c>
      <c r="E1199" s="47">
        <v>21</v>
      </c>
      <c r="F1199" s="47">
        <v>20579</v>
      </c>
      <c r="G1199" s="47">
        <v>17919</v>
      </c>
    </row>
    <row r="1200" spans="3:7">
      <c r="C1200" s="49">
        <f t="shared" si="20"/>
        <v>2</v>
      </c>
      <c r="D1200" s="48">
        <v>42419</v>
      </c>
      <c r="E1200" s="47">
        <v>22</v>
      </c>
      <c r="F1200" s="47">
        <v>19655</v>
      </c>
      <c r="G1200" s="47">
        <v>17134</v>
      </c>
    </row>
    <row r="1201" spans="3:7">
      <c r="C1201" s="49">
        <f t="shared" si="20"/>
        <v>2</v>
      </c>
      <c r="D1201" s="48">
        <v>42419</v>
      </c>
      <c r="E1201" s="47">
        <v>23</v>
      </c>
      <c r="F1201" s="47">
        <v>18498</v>
      </c>
      <c r="G1201" s="47">
        <v>15984</v>
      </c>
    </row>
    <row r="1202" spans="3:7">
      <c r="C1202" s="49">
        <f t="shared" si="20"/>
        <v>2</v>
      </c>
      <c r="D1202" s="48">
        <v>42419</v>
      </c>
      <c r="E1202" s="47">
        <v>24</v>
      </c>
      <c r="F1202" s="47">
        <v>17434</v>
      </c>
      <c r="G1202" s="47">
        <v>14859</v>
      </c>
    </row>
    <row r="1203" spans="3:7">
      <c r="C1203" s="49">
        <f t="shared" si="20"/>
        <v>2</v>
      </c>
      <c r="D1203" s="48">
        <v>42420</v>
      </c>
      <c r="E1203" s="47">
        <v>1</v>
      </c>
      <c r="F1203" s="47">
        <v>17098</v>
      </c>
      <c r="G1203" s="47">
        <v>14157</v>
      </c>
    </row>
    <row r="1204" spans="3:7">
      <c r="C1204" s="49">
        <f t="shared" si="20"/>
        <v>2</v>
      </c>
      <c r="D1204" s="48">
        <v>42420</v>
      </c>
      <c r="E1204" s="47">
        <v>2</v>
      </c>
      <c r="F1204" s="47">
        <v>16390</v>
      </c>
      <c r="G1204" s="47">
        <v>13525</v>
      </c>
    </row>
    <row r="1205" spans="3:7">
      <c r="C1205" s="49">
        <f t="shared" si="20"/>
        <v>2</v>
      </c>
      <c r="D1205" s="48">
        <v>42420</v>
      </c>
      <c r="E1205" s="47">
        <v>3</v>
      </c>
      <c r="F1205" s="47">
        <v>16393</v>
      </c>
      <c r="G1205" s="47">
        <v>13206</v>
      </c>
    </row>
    <row r="1206" spans="3:7">
      <c r="C1206" s="49">
        <f t="shared" si="20"/>
        <v>2</v>
      </c>
      <c r="D1206" s="48">
        <v>42420</v>
      </c>
      <c r="E1206" s="47">
        <v>4</v>
      </c>
      <c r="F1206" s="47">
        <v>16399</v>
      </c>
      <c r="G1206" s="47">
        <v>13103</v>
      </c>
    </row>
    <row r="1207" spans="3:7">
      <c r="C1207" s="49">
        <f t="shared" si="20"/>
        <v>2</v>
      </c>
      <c r="D1207" s="48">
        <v>42420</v>
      </c>
      <c r="E1207" s="47">
        <v>5</v>
      </c>
      <c r="F1207" s="47">
        <v>16264</v>
      </c>
      <c r="G1207" s="47">
        <v>12994</v>
      </c>
    </row>
    <row r="1208" spans="3:7">
      <c r="C1208" s="49">
        <f t="shared" si="20"/>
        <v>2</v>
      </c>
      <c r="D1208" s="48">
        <v>42420</v>
      </c>
      <c r="E1208" s="47">
        <v>6</v>
      </c>
      <c r="F1208" s="47">
        <v>16337</v>
      </c>
      <c r="G1208" s="47">
        <v>13196</v>
      </c>
    </row>
    <row r="1209" spans="3:7">
      <c r="C1209" s="49">
        <f t="shared" si="20"/>
        <v>2</v>
      </c>
      <c r="D1209" s="48">
        <v>42420</v>
      </c>
      <c r="E1209" s="47">
        <v>7</v>
      </c>
      <c r="F1209" s="47">
        <v>16413</v>
      </c>
      <c r="G1209" s="47">
        <v>13705</v>
      </c>
    </row>
    <row r="1210" spans="3:7">
      <c r="C1210" s="49">
        <f t="shared" si="20"/>
        <v>2</v>
      </c>
      <c r="D1210" s="48">
        <v>42420</v>
      </c>
      <c r="E1210" s="47">
        <v>8</v>
      </c>
      <c r="F1210" s="47">
        <v>16958</v>
      </c>
      <c r="G1210" s="47">
        <v>14196</v>
      </c>
    </row>
    <row r="1211" spans="3:7">
      <c r="C1211" s="49">
        <f t="shared" si="20"/>
        <v>2</v>
      </c>
      <c r="D1211" s="48">
        <v>42420</v>
      </c>
      <c r="E1211" s="47">
        <v>9</v>
      </c>
      <c r="F1211" s="47">
        <v>17061</v>
      </c>
      <c r="G1211" s="47">
        <v>14647</v>
      </c>
    </row>
    <row r="1212" spans="3:7">
      <c r="C1212" s="49">
        <f t="shared" si="20"/>
        <v>2</v>
      </c>
      <c r="D1212" s="48">
        <v>42420</v>
      </c>
      <c r="E1212" s="47">
        <v>10</v>
      </c>
      <c r="F1212" s="47">
        <v>17491</v>
      </c>
      <c r="G1212" s="47">
        <v>14940</v>
      </c>
    </row>
    <row r="1213" spans="3:7">
      <c r="C1213" s="49">
        <f t="shared" si="20"/>
        <v>2</v>
      </c>
      <c r="D1213" s="48">
        <v>42420</v>
      </c>
      <c r="E1213" s="47">
        <v>11</v>
      </c>
      <c r="F1213" s="47">
        <v>17670</v>
      </c>
      <c r="G1213" s="47">
        <v>15286</v>
      </c>
    </row>
    <row r="1214" spans="3:7">
      <c r="C1214" s="49">
        <f t="shared" si="20"/>
        <v>2</v>
      </c>
      <c r="D1214" s="48">
        <v>42420</v>
      </c>
      <c r="E1214" s="47">
        <v>12</v>
      </c>
      <c r="F1214" s="47">
        <v>17659</v>
      </c>
      <c r="G1214" s="47">
        <v>15097</v>
      </c>
    </row>
    <row r="1215" spans="3:7">
      <c r="C1215" s="49">
        <f t="shared" si="20"/>
        <v>2</v>
      </c>
      <c r="D1215" s="48">
        <v>42420</v>
      </c>
      <c r="E1215" s="47">
        <v>13</v>
      </c>
      <c r="F1215" s="47">
        <v>17878</v>
      </c>
      <c r="G1215" s="47">
        <v>15120</v>
      </c>
    </row>
    <row r="1216" spans="3:7">
      <c r="C1216" s="49">
        <f t="shared" si="20"/>
        <v>2</v>
      </c>
      <c r="D1216" s="48">
        <v>42420</v>
      </c>
      <c r="E1216" s="47">
        <v>14</v>
      </c>
      <c r="F1216" s="47">
        <v>17670</v>
      </c>
      <c r="G1216" s="47">
        <v>14765</v>
      </c>
    </row>
    <row r="1217" spans="3:7">
      <c r="C1217" s="49">
        <f t="shared" si="20"/>
        <v>2</v>
      </c>
      <c r="D1217" s="48">
        <v>42420</v>
      </c>
      <c r="E1217" s="47">
        <v>15</v>
      </c>
      <c r="F1217" s="47">
        <v>17561</v>
      </c>
      <c r="G1217" s="47">
        <v>14572</v>
      </c>
    </row>
    <row r="1218" spans="3:7">
      <c r="C1218" s="49">
        <f t="shared" si="20"/>
        <v>2</v>
      </c>
      <c r="D1218" s="48">
        <v>42420</v>
      </c>
      <c r="E1218" s="47">
        <v>16</v>
      </c>
      <c r="F1218" s="47">
        <v>17708</v>
      </c>
      <c r="G1218" s="47">
        <v>14499</v>
      </c>
    </row>
    <row r="1219" spans="3:7">
      <c r="C1219" s="49">
        <f t="shared" si="20"/>
        <v>2</v>
      </c>
      <c r="D1219" s="48">
        <v>42420</v>
      </c>
      <c r="E1219" s="47">
        <v>17</v>
      </c>
      <c r="F1219" s="47">
        <v>17831</v>
      </c>
      <c r="G1219" s="47">
        <v>15132</v>
      </c>
    </row>
    <row r="1220" spans="3:7">
      <c r="C1220" s="49">
        <f t="shared" ref="C1220:C1283" si="21">MONTH(D1220)</f>
        <v>2</v>
      </c>
      <c r="D1220" s="48">
        <v>42420</v>
      </c>
      <c r="E1220" s="47">
        <v>18</v>
      </c>
      <c r="F1220" s="47">
        <v>18972</v>
      </c>
      <c r="G1220" s="47">
        <v>16127</v>
      </c>
    </row>
    <row r="1221" spans="3:7">
      <c r="C1221" s="49">
        <f t="shared" si="21"/>
        <v>2</v>
      </c>
      <c r="D1221" s="48">
        <v>42420</v>
      </c>
      <c r="E1221" s="47">
        <v>19</v>
      </c>
      <c r="F1221" s="47">
        <v>19809</v>
      </c>
      <c r="G1221" s="47">
        <v>17021</v>
      </c>
    </row>
    <row r="1222" spans="3:7">
      <c r="C1222" s="49">
        <f t="shared" si="21"/>
        <v>2</v>
      </c>
      <c r="D1222" s="48">
        <v>42420</v>
      </c>
      <c r="E1222" s="47">
        <v>20</v>
      </c>
      <c r="F1222" s="47">
        <v>19080</v>
      </c>
      <c r="G1222" s="47">
        <v>16501</v>
      </c>
    </row>
    <row r="1223" spans="3:7">
      <c r="C1223" s="49">
        <f t="shared" si="21"/>
        <v>2</v>
      </c>
      <c r="D1223" s="48">
        <v>42420</v>
      </c>
      <c r="E1223" s="47">
        <v>21</v>
      </c>
      <c r="F1223" s="47">
        <v>18629</v>
      </c>
      <c r="G1223" s="47">
        <v>16096</v>
      </c>
    </row>
    <row r="1224" spans="3:7">
      <c r="C1224" s="49">
        <f t="shared" si="21"/>
        <v>2</v>
      </c>
      <c r="D1224" s="48">
        <v>42420</v>
      </c>
      <c r="E1224" s="47">
        <v>22</v>
      </c>
      <c r="F1224" s="47">
        <v>18186</v>
      </c>
      <c r="G1224" s="47">
        <v>15530</v>
      </c>
    </row>
    <row r="1225" spans="3:7">
      <c r="C1225" s="49">
        <f t="shared" si="21"/>
        <v>2</v>
      </c>
      <c r="D1225" s="48">
        <v>42420</v>
      </c>
      <c r="E1225" s="47">
        <v>23</v>
      </c>
      <c r="F1225" s="47">
        <v>17946</v>
      </c>
      <c r="G1225" s="47">
        <v>14878</v>
      </c>
    </row>
    <row r="1226" spans="3:7">
      <c r="C1226" s="49">
        <f t="shared" si="21"/>
        <v>2</v>
      </c>
      <c r="D1226" s="48">
        <v>42420</v>
      </c>
      <c r="E1226" s="47">
        <v>24</v>
      </c>
      <c r="F1226" s="47">
        <v>17551</v>
      </c>
      <c r="G1226" s="47">
        <v>14187</v>
      </c>
    </row>
    <row r="1227" spans="3:7">
      <c r="C1227" s="49">
        <f t="shared" si="21"/>
        <v>2</v>
      </c>
      <c r="D1227" s="48">
        <v>42421</v>
      </c>
      <c r="E1227" s="47">
        <v>1</v>
      </c>
      <c r="F1227" s="47">
        <v>16857</v>
      </c>
      <c r="G1227" s="47">
        <v>13569</v>
      </c>
    </row>
    <row r="1228" spans="3:7">
      <c r="C1228" s="49">
        <f t="shared" si="21"/>
        <v>2</v>
      </c>
      <c r="D1228" s="48">
        <v>42421</v>
      </c>
      <c r="E1228" s="47">
        <v>2</v>
      </c>
      <c r="F1228" s="47">
        <v>16345</v>
      </c>
      <c r="G1228" s="47">
        <v>13147</v>
      </c>
    </row>
    <row r="1229" spans="3:7">
      <c r="C1229" s="49">
        <f t="shared" si="21"/>
        <v>2</v>
      </c>
      <c r="D1229" s="48">
        <v>42421</v>
      </c>
      <c r="E1229" s="47">
        <v>3</v>
      </c>
      <c r="F1229" s="47">
        <v>15765</v>
      </c>
      <c r="G1229" s="47">
        <v>12748</v>
      </c>
    </row>
    <row r="1230" spans="3:7">
      <c r="C1230" s="49">
        <f t="shared" si="21"/>
        <v>2</v>
      </c>
      <c r="D1230" s="48">
        <v>42421</v>
      </c>
      <c r="E1230" s="47">
        <v>4</v>
      </c>
      <c r="F1230" s="47">
        <v>16009</v>
      </c>
      <c r="G1230" s="47">
        <v>12793</v>
      </c>
    </row>
    <row r="1231" spans="3:7">
      <c r="C1231" s="49">
        <f t="shared" si="21"/>
        <v>2</v>
      </c>
      <c r="D1231" s="48">
        <v>42421</v>
      </c>
      <c r="E1231" s="47">
        <v>5</v>
      </c>
      <c r="F1231" s="47">
        <v>16129</v>
      </c>
      <c r="G1231" s="47">
        <v>12801</v>
      </c>
    </row>
    <row r="1232" spans="3:7">
      <c r="C1232" s="49">
        <f t="shared" si="21"/>
        <v>2</v>
      </c>
      <c r="D1232" s="48">
        <v>42421</v>
      </c>
      <c r="E1232" s="47">
        <v>6</v>
      </c>
      <c r="F1232" s="47">
        <v>16291</v>
      </c>
      <c r="G1232" s="47">
        <v>12991</v>
      </c>
    </row>
    <row r="1233" spans="3:7">
      <c r="C1233" s="49">
        <f t="shared" si="21"/>
        <v>2</v>
      </c>
      <c r="D1233" s="48">
        <v>42421</v>
      </c>
      <c r="E1233" s="47">
        <v>7</v>
      </c>
      <c r="F1233" s="47">
        <v>16249</v>
      </c>
      <c r="G1233" s="47">
        <v>13375</v>
      </c>
    </row>
    <row r="1234" spans="3:7">
      <c r="C1234" s="49">
        <f t="shared" si="21"/>
        <v>2</v>
      </c>
      <c r="D1234" s="48">
        <v>42421</v>
      </c>
      <c r="E1234" s="47">
        <v>8</v>
      </c>
      <c r="F1234" s="47">
        <v>16268</v>
      </c>
      <c r="G1234" s="47">
        <v>13824</v>
      </c>
    </row>
    <row r="1235" spans="3:7">
      <c r="C1235" s="49">
        <f t="shared" si="21"/>
        <v>2</v>
      </c>
      <c r="D1235" s="48">
        <v>42421</v>
      </c>
      <c r="E1235" s="47">
        <v>9</v>
      </c>
      <c r="F1235" s="47">
        <v>16738</v>
      </c>
      <c r="G1235" s="47">
        <v>14171</v>
      </c>
    </row>
    <row r="1236" spans="3:7">
      <c r="C1236" s="49">
        <f t="shared" si="21"/>
        <v>2</v>
      </c>
      <c r="D1236" s="48">
        <v>42421</v>
      </c>
      <c r="E1236" s="47">
        <v>10</v>
      </c>
      <c r="F1236" s="47">
        <v>16840</v>
      </c>
      <c r="G1236" s="47">
        <v>14392</v>
      </c>
    </row>
    <row r="1237" spans="3:7">
      <c r="C1237" s="49">
        <f t="shared" si="21"/>
        <v>2</v>
      </c>
      <c r="D1237" s="48">
        <v>42421</v>
      </c>
      <c r="E1237" s="47">
        <v>11</v>
      </c>
      <c r="F1237" s="47">
        <v>16915</v>
      </c>
      <c r="G1237" s="47">
        <v>14502</v>
      </c>
    </row>
    <row r="1238" spans="3:7">
      <c r="C1238" s="49">
        <f t="shared" si="21"/>
        <v>2</v>
      </c>
      <c r="D1238" s="48">
        <v>42421</v>
      </c>
      <c r="E1238" s="47">
        <v>12</v>
      </c>
      <c r="F1238" s="47">
        <v>17308</v>
      </c>
      <c r="G1238" s="47">
        <v>14489</v>
      </c>
    </row>
    <row r="1239" spans="3:7">
      <c r="C1239" s="49">
        <f t="shared" si="21"/>
        <v>2</v>
      </c>
      <c r="D1239" s="48">
        <v>42421</v>
      </c>
      <c r="E1239" s="47">
        <v>13</v>
      </c>
      <c r="F1239" s="47">
        <v>17690</v>
      </c>
      <c r="G1239" s="47">
        <v>14676</v>
      </c>
    </row>
    <row r="1240" spans="3:7">
      <c r="C1240" s="49">
        <f t="shared" si="21"/>
        <v>2</v>
      </c>
      <c r="D1240" s="48">
        <v>42421</v>
      </c>
      <c r="E1240" s="47">
        <v>14</v>
      </c>
      <c r="F1240" s="47">
        <v>17993</v>
      </c>
      <c r="G1240" s="47">
        <v>14774</v>
      </c>
    </row>
    <row r="1241" spans="3:7">
      <c r="C1241" s="49">
        <f t="shared" si="21"/>
        <v>2</v>
      </c>
      <c r="D1241" s="48">
        <v>42421</v>
      </c>
      <c r="E1241" s="47">
        <v>15</v>
      </c>
      <c r="F1241" s="47">
        <v>17894</v>
      </c>
      <c r="G1241" s="47">
        <v>14819</v>
      </c>
    </row>
    <row r="1242" spans="3:7">
      <c r="C1242" s="49">
        <f t="shared" si="21"/>
        <v>2</v>
      </c>
      <c r="D1242" s="48">
        <v>42421</v>
      </c>
      <c r="E1242" s="47">
        <v>16</v>
      </c>
      <c r="F1242" s="47">
        <v>18242</v>
      </c>
      <c r="G1242" s="47">
        <v>15074</v>
      </c>
    </row>
    <row r="1243" spans="3:7">
      <c r="C1243" s="49">
        <f t="shared" si="21"/>
        <v>2</v>
      </c>
      <c r="D1243" s="48">
        <v>42421</v>
      </c>
      <c r="E1243" s="47">
        <v>17</v>
      </c>
      <c r="F1243" s="47">
        <v>18726</v>
      </c>
      <c r="G1243" s="47">
        <v>15684</v>
      </c>
    </row>
    <row r="1244" spans="3:7">
      <c r="C1244" s="49">
        <f t="shared" si="21"/>
        <v>2</v>
      </c>
      <c r="D1244" s="48">
        <v>42421</v>
      </c>
      <c r="E1244" s="47">
        <v>18</v>
      </c>
      <c r="F1244" s="47">
        <v>19343</v>
      </c>
      <c r="G1244" s="47">
        <v>16657</v>
      </c>
    </row>
    <row r="1245" spans="3:7">
      <c r="C1245" s="49">
        <f t="shared" si="21"/>
        <v>2</v>
      </c>
      <c r="D1245" s="48">
        <v>42421</v>
      </c>
      <c r="E1245" s="47">
        <v>19</v>
      </c>
      <c r="F1245" s="47">
        <v>19993</v>
      </c>
      <c r="G1245" s="47">
        <v>17454</v>
      </c>
    </row>
    <row r="1246" spans="3:7">
      <c r="C1246" s="49">
        <f t="shared" si="21"/>
        <v>2</v>
      </c>
      <c r="D1246" s="48">
        <v>42421</v>
      </c>
      <c r="E1246" s="47">
        <v>20</v>
      </c>
      <c r="F1246" s="47">
        <v>19463</v>
      </c>
      <c r="G1246" s="47">
        <v>17377</v>
      </c>
    </row>
    <row r="1247" spans="3:7">
      <c r="C1247" s="49">
        <f t="shared" si="21"/>
        <v>2</v>
      </c>
      <c r="D1247" s="48">
        <v>42421</v>
      </c>
      <c r="E1247" s="47">
        <v>21</v>
      </c>
      <c r="F1247" s="47">
        <v>19238</v>
      </c>
      <c r="G1247" s="47">
        <v>17196</v>
      </c>
    </row>
    <row r="1248" spans="3:7">
      <c r="C1248" s="49">
        <f t="shared" si="21"/>
        <v>2</v>
      </c>
      <c r="D1248" s="48">
        <v>42421</v>
      </c>
      <c r="E1248" s="47">
        <v>22</v>
      </c>
      <c r="F1248" s="47">
        <v>18857</v>
      </c>
      <c r="G1248" s="47">
        <v>16577</v>
      </c>
    </row>
    <row r="1249" spans="3:7">
      <c r="C1249" s="49">
        <f t="shared" si="21"/>
        <v>2</v>
      </c>
      <c r="D1249" s="48">
        <v>42421</v>
      </c>
      <c r="E1249" s="47">
        <v>23</v>
      </c>
      <c r="F1249" s="47">
        <v>18101</v>
      </c>
      <c r="G1249" s="47">
        <v>15686</v>
      </c>
    </row>
    <row r="1250" spans="3:7">
      <c r="C1250" s="49">
        <f t="shared" si="21"/>
        <v>2</v>
      </c>
      <c r="D1250" s="48">
        <v>42421</v>
      </c>
      <c r="E1250" s="47">
        <v>24</v>
      </c>
      <c r="F1250" s="47">
        <v>17626</v>
      </c>
      <c r="G1250" s="47">
        <v>14781</v>
      </c>
    </row>
    <row r="1251" spans="3:7">
      <c r="C1251" s="49">
        <f t="shared" si="21"/>
        <v>2</v>
      </c>
      <c r="D1251" s="48">
        <v>42422</v>
      </c>
      <c r="E1251" s="47">
        <v>1</v>
      </c>
      <c r="F1251" s="47">
        <v>16970</v>
      </c>
      <c r="G1251" s="47">
        <v>14196</v>
      </c>
    </row>
    <row r="1252" spans="3:7">
      <c r="C1252" s="49">
        <f t="shared" si="21"/>
        <v>2</v>
      </c>
      <c r="D1252" s="48">
        <v>42422</v>
      </c>
      <c r="E1252" s="47">
        <v>2</v>
      </c>
      <c r="F1252" s="47">
        <v>17092</v>
      </c>
      <c r="G1252" s="47">
        <v>13947</v>
      </c>
    </row>
    <row r="1253" spans="3:7">
      <c r="C1253" s="49">
        <f t="shared" si="21"/>
        <v>2</v>
      </c>
      <c r="D1253" s="48">
        <v>42422</v>
      </c>
      <c r="E1253" s="47">
        <v>3</v>
      </c>
      <c r="F1253" s="47">
        <v>17099</v>
      </c>
      <c r="G1253" s="47">
        <v>13856</v>
      </c>
    </row>
    <row r="1254" spans="3:7">
      <c r="C1254" s="49">
        <f t="shared" si="21"/>
        <v>2</v>
      </c>
      <c r="D1254" s="48">
        <v>42422</v>
      </c>
      <c r="E1254" s="47">
        <v>4</v>
      </c>
      <c r="F1254" s="47">
        <v>17220</v>
      </c>
      <c r="G1254" s="47">
        <v>13937</v>
      </c>
    </row>
    <row r="1255" spans="3:7">
      <c r="C1255" s="49">
        <f t="shared" si="21"/>
        <v>2</v>
      </c>
      <c r="D1255" s="48">
        <v>42422</v>
      </c>
      <c r="E1255" s="47">
        <v>5</v>
      </c>
      <c r="F1255" s="47">
        <v>17178</v>
      </c>
      <c r="G1255" s="47">
        <v>14139</v>
      </c>
    </row>
    <row r="1256" spans="3:7">
      <c r="C1256" s="49">
        <f t="shared" si="21"/>
        <v>2</v>
      </c>
      <c r="D1256" s="48">
        <v>42422</v>
      </c>
      <c r="E1256" s="47">
        <v>6</v>
      </c>
      <c r="F1256" s="47">
        <v>17694</v>
      </c>
      <c r="G1256" s="47">
        <v>14862</v>
      </c>
    </row>
    <row r="1257" spans="3:7">
      <c r="C1257" s="49">
        <f t="shared" si="21"/>
        <v>2</v>
      </c>
      <c r="D1257" s="48">
        <v>42422</v>
      </c>
      <c r="E1257" s="47">
        <v>7</v>
      </c>
      <c r="F1257" s="47">
        <v>18895</v>
      </c>
      <c r="G1257" s="47">
        <v>16312</v>
      </c>
    </row>
    <row r="1258" spans="3:7">
      <c r="C1258" s="49">
        <f t="shared" si="21"/>
        <v>2</v>
      </c>
      <c r="D1258" s="48">
        <v>42422</v>
      </c>
      <c r="E1258" s="47">
        <v>8</v>
      </c>
      <c r="F1258" s="47">
        <v>19826</v>
      </c>
      <c r="G1258" s="47">
        <v>17487</v>
      </c>
    </row>
    <row r="1259" spans="3:7">
      <c r="C1259" s="49">
        <f t="shared" si="21"/>
        <v>2</v>
      </c>
      <c r="D1259" s="48">
        <v>42422</v>
      </c>
      <c r="E1259" s="47">
        <v>9</v>
      </c>
      <c r="F1259" s="47">
        <v>19508</v>
      </c>
      <c r="G1259" s="47">
        <v>17211</v>
      </c>
    </row>
    <row r="1260" spans="3:7">
      <c r="C1260" s="49">
        <f t="shared" si="21"/>
        <v>2</v>
      </c>
      <c r="D1260" s="48">
        <v>42422</v>
      </c>
      <c r="E1260" s="47">
        <v>10</v>
      </c>
      <c r="F1260" s="47">
        <v>18672</v>
      </c>
      <c r="G1260" s="47">
        <v>16626</v>
      </c>
    </row>
    <row r="1261" spans="3:7">
      <c r="C1261" s="49">
        <f t="shared" si="21"/>
        <v>2</v>
      </c>
      <c r="D1261" s="48">
        <v>42422</v>
      </c>
      <c r="E1261" s="47">
        <v>11</v>
      </c>
      <c r="F1261" s="47">
        <v>18132</v>
      </c>
      <c r="G1261" s="47">
        <v>16307</v>
      </c>
    </row>
    <row r="1262" spans="3:7">
      <c r="C1262" s="49">
        <f t="shared" si="21"/>
        <v>2</v>
      </c>
      <c r="D1262" s="48">
        <v>42422</v>
      </c>
      <c r="E1262" s="47">
        <v>12</v>
      </c>
      <c r="F1262" s="47">
        <v>18295</v>
      </c>
      <c r="G1262" s="47">
        <v>16331</v>
      </c>
    </row>
    <row r="1263" spans="3:7">
      <c r="C1263" s="49">
        <f t="shared" si="21"/>
        <v>2</v>
      </c>
      <c r="D1263" s="48">
        <v>42422</v>
      </c>
      <c r="E1263" s="47">
        <v>13</v>
      </c>
      <c r="F1263" s="47">
        <v>18244</v>
      </c>
      <c r="G1263" s="47">
        <v>16275</v>
      </c>
    </row>
    <row r="1264" spans="3:7">
      <c r="C1264" s="49">
        <f t="shared" si="21"/>
        <v>2</v>
      </c>
      <c r="D1264" s="48">
        <v>42422</v>
      </c>
      <c r="E1264" s="47">
        <v>14</v>
      </c>
      <c r="F1264" s="47">
        <v>18534</v>
      </c>
      <c r="G1264" s="47">
        <v>16190</v>
      </c>
    </row>
    <row r="1265" spans="3:7">
      <c r="C1265" s="49">
        <f t="shared" si="21"/>
        <v>2</v>
      </c>
      <c r="D1265" s="48">
        <v>42422</v>
      </c>
      <c r="E1265" s="47">
        <v>15</v>
      </c>
      <c r="F1265" s="47">
        <v>18486</v>
      </c>
      <c r="G1265" s="47">
        <v>16159</v>
      </c>
    </row>
    <row r="1266" spans="3:7">
      <c r="C1266" s="49">
        <f t="shared" si="21"/>
        <v>2</v>
      </c>
      <c r="D1266" s="48">
        <v>42422</v>
      </c>
      <c r="E1266" s="47">
        <v>16</v>
      </c>
      <c r="F1266" s="47">
        <v>18715</v>
      </c>
      <c r="G1266" s="47">
        <v>16467</v>
      </c>
    </row>
    <row r="1267" spans="3:7">
      <c r="C1267" s="49">
        <f t="shared" si="21"/>
        <v>2</v>
      </c>
      <c r="D1267" s="48">
        <v>42422</v>
      </c>
      <c r="E1267" s="47">
        <v>17</v>
      </c>
      <c r="F1267" s="47">
        <v>19366</v>
      </c>
      <c r="G1267" s="47">
        <v>17190</v>
      </c>
    </row>
    <row r="1268" spans="3:7">
      <c r="C1268" s="49">
        <f t="shared" si="21"/>
        <v>2</v>
      </c>
      <c r="D1268" s="48">
        <v>42422</v>
      </c>
      <c r="E1268" s="47">
        <v>18</v>
      </c>
      <c r="F1268" s="47">
        <v>20354</v>
      </c>
      <c r="G1268" s="47">
        <v>18155</v>
      </c>
    </row>
    <row r="1269" spans="3:7">
      <c r="C1269" s="49">
        <f t="shared" si="21"/>
        <v>2</v>
      </c>
      <c r="D1269" s="48">
        <v>42422</v>
      </c>
      <c r="E1269" s="47">
        <v>19</v>
      </c>
      <c r="F1269" s="47">
        <v>21173</v>
      </c>
      <c r="G1269" s="47">
        <v>19130</v>
      </c>
    </row>
    <row r="1270" spans="3:7">
      <c r="C1270" s="49">
        <f t="shared" si="21"/>
        <v>2</v>
      </c>
      <c r="D1270" s="48">
        <v>42422</v>
      </c>
      <c r="E1270" s="47">
        <v>20</v>
      </c>
      <c r="F1270" s="47">
        <v>21043</v>
      </c>
      <c r="G1270" s="47">
        <v>19195</v>
      </c>
    </row>
    <row r="1271" spans="3:7">
      <c r="C1271" s="49">
        <f t="shared" si="21"/>
        <v>2</v>
      </c>
      <c r="D1271" s="48">
        <v>42422</v>
      </c>
      <c r="E1271" s="47">
        <v>21</v>
      </c>
      <c r="F1271" s="47">
        <v>20969</v>
      </c>
      <c r="G1271" s="47">
        <v>18906</v>
      </c>
    </row>
    <row r="1272" spans="3:7">
      <c r="C1272" s="49">
        <f t="shared" si="21"/>
        <v>2</v>
      </c>
      <c r="D1272" s="48">
        <v>42422</v>
      </c>
      <c r="E1272" s="47">
        <v>22</v>
      </c>
      <c r="F1272" s="47">
        <v>20638</v>
      </c>
      <c r="G1272" s="47">
        <v>18275</v>
      </c>
    </row>
    <row r="1273" spans="3:7">
      <c r="C1273" s="49">
        <f t="shared" si="21"/>
        <v>2</v>
      </c>
      <c r="D1273" s="48">
        <v>42422</v>
      </c>
      <c r="E1273" s="47">
        <v>23</v>
      </c>
      <c r="F1273" s="47">
        <v>19592</v>
      </c>
      <c r="G1273" s="47">
        <v>17077</v>
      </c>
    </row>
    <row r="1274" spans="3:7">
      <c r="C1274" s="49">
        <f t="shared" si="21"/>
        <v>2</v>
      </c>
      <c r="D1274" s="48">
        <v>42422</v>
      </c>
      <c r="E1274" s="47">
        <v>24</v>
      </c>
      <c r="F1274" s="47">
        <v>18402</v>
      </c>
      <c r="G1274" s="47">
        <v>15905</v>
      </c>
    </row>
    <row r="1275" spans="3:7">
      <c r="C1275" s="49">
        <f t="shared" si="21"/>
        <v>2</v>
      </c>
      <c r="D1275" s="48">
        <v>42423</v>
      </c>
      <c r="E1275" s="47">
        <v>1</v>
      </c>
      <c r="F1275" s="47">
        <v>17597</v>
      </c>
      <c r="G1275" s="47">
        <v>15063</v>
      </c>
    </row>
    <row r="1276" spans="3:7">
      <c r="C1276" s="49">
        <f t="shared" si="21"/>
        <v>2</v>
      </c>
      <c r="D1276" s="48">
        <v>42423</v>
      </c>
      <c r="E1276" s="47">
        <v>2</v>
      </c>
      <c r="F1276" s="47">
        <v>17203</v>
      </c>
      <c r="G1276" s="47">
        <v>14674</v>
      </c>
    </row>
    <row r="1277" spans="3:7">
      <c r="C1277" s="49">
        <f t="shared" si="21"/>
        <v>2</v>
      </c>
      <c r="D1277" s="48">
        <v>42423</v>
      </c>
      <c r="E1277" s="47">
        <v>3</v>
      </c>
      <c r="F1277" s="47">
        <v>17514</v>
      </c>
      <c r="G1277" s="47">
        <v>14586</v>
      </c>
    </row>
    <row r="1278" spans="3:7">
      <c r="C1278" s="49">
        <f t="shared" si="21"/>
        <v>2</v>
      </c>
      <c r="D1278" s="48">
        <v>42423</v>
      </c>
      <c r="E1278" s="47">
        <v>4</v>
      </c>
      <c r="F1278" s="47">
        <v>17562</v>
      </c>
      <c r="G1278" s="47">
        <v>14536</v>
      </c>
    </row>
    <row r="1279" spans="3:7">
      <c r="C1279" s="49">
        <f t="shared" si="21"/>
        <v>2</v>
      </c>
      <c r="D1279" s="48">
        <v>42423</v>
      </c>
      <c r="E1279" s="47">
        <v>5</v>
      </c>
      <c r="F1279" s="47">
        <v>17516</v>
      </c>
      <c r="G1279" s="47">
        <v>14611</v>
      </c>
    </row>
    <row r="1280" spans="3:7">
      <c r="C1280" s="49">
        <f t="shared" si="21"/>
        <v>2</v>
      </c>
      <c r="D1280" s="48">
        <v>42423</v>
      </c>
      <c r="E1280" s="47">
        <v>6</v>
      </c>
      <c r="F1280" s="47">
        <v>17600</v>
      </c>
      <c r="G1280" s="47">
        <v>15167</v>
      </c>
    </row>
    <row r="1281" spans="3:7">
      <c r="C1281" s="49">
        <f t="shared" si="21"/>
        <v>2</v>
      </c>
      <c r="D1281" s="48">
        <v>42423</v>
      </c>
      <c r="E1281" s="47">
        <v>7</v>
      </c>
      <c r="F1281" s="47">
        <v>18821</v>
      </c>
      <c r="G1281" s="47">
        <v>16542</v>
      </c>
    </row>
    <row r="1282" spans="3:7">
      <c r="C1282" s="49">
        <f t="shared" si="21"/>
        <v>2</v>
      </c>
      <c r="D1282" s="48">
        <v>42423</v>
      </c>
      <c r="E1282" s="47">
        <v>8</v>
      </c>
      <c r="F1282" s="47">
        <v>19447</v>
      </c>
      <c r="G1282" s="47">
        <v>17588</v>
      </c>
    </row>
    <row r="1283" spans="3:7">
      <c r="C1283" s="49">
        <f t="shared" si="21"/>
        <v>2</v>
      </c>
      <c r="D1283" s="48">
        <v>42423</v>
      </c>
      <c r="E1283" s="47">
        <v>9</v>
      </c>
      <c r="F1283" s="47">
        <v>19481</v>
      </c>
      <c r="G1283" s="47">
        <v>17425</v>
      </c>
    </row>
    <row r="1284" spans="3:7">
      <c r="C1284" s="49">
        <f t="shared" ref="C1284:C1347" si="22">MONTH(D1284)</f>
        <v>2</v>
      </c>
      <c r="D1284" s="48">
        <v>42423</v>
      </c>
      <c r="E1284" s="47">
        <v>10</v>
      </c>
      <c r="F1284" s="47">
        <v>19495</v>
      </c>
      <c r="G1284" s="47">
        <v>16954</v>
      </c>
    </row>
    <row r="1285" spans="3:7">
      <c r="C1285" s="49">
        <f t="shared" si="22"/>
        <v>2</v>
      </c>
      <c r="D1285" s="48">
        <v>42423</v>
      </c>
      <c r="E1285" s="47">
        <v>11</v>
      </c>
      <c r="F1285" s="47">
        <v>19591</v>
      </c>
      <c r="G1285" s="47">
        <v>16770</v>
      </c>
    </row>
    <row r="1286" spans="3:7">
      <c r="C1286" s="49">
        <f t="shared" si="22"/>
        <v>2</v>
      </c>
      <c r="D1286" s="48">
        <v>42423</v>
      </c>
      <c r="E1286" s="47">
        <v>12</v>
      </c>
      <c r="F1286" s="47">
        <v>19518</v>
      </c>
      <c r="G1286" s="47">
        <v>16648</v>
      </c>
    </row>
    <row r="1287" spans="3:7">
      <c r="C1287" s="49">
        <f t="shared" si="22"/>
        <v>2</v>
      </c>
      <c r="D1287" s="48">
        <v>42423</v>
      </c>
      <c r="E1287" s="47">
        <v>13</v>
      </c>
      <c r="F1287" s="47">
        <v>19406</v>
      </c>
      <c r="G1287" s="47">
        <v>16434</v>
      </c>
    </row>
    <row r="1288" spans="3:7">
      <c r="C1288" s="49">
        <f t="shared" si="22"/>
        <v>2</v>
      </c>
      <c r="D1288" s="48">
        <v>42423</v>
      </c>
      <c r="E1288" s="47">
        <v>14</v>
      </c>
      <c r="F1288" s="47">
        <v>19404</v>
      </c>
      <c r="G1288" s="47">
        <v>16443</v>
      </c>
    </row>
    <row r="1289" spans="3:7">
      <c r="C1289" s="49">
        <f t="shared" si="22"/>
        <v>2</v>
      </c>
      <c r="D1289" s="48">
        <v>42423</v>
      </c>
      <c r="E1289" s="47">
        <v>15</v>
      </c>
      <c r="F1289" s="47">
        <v>19352</v>
      </c>
      <c r="G1289" s="47">
        <v>16400</v>
      </c>
    </row>
    <row r="1290" spans="3:7">
      <c r="C1290" s="49">
        <f t="shared" si="22"/>
        <v>2</v>
      </c>
      <c r="D1290" s="48">
        <v>42423</v>
      </c>
      <c r="E1290" s="47">
        <v>16</v>
      </c>
      <c r="F1290" s="47">
        <v>19637</v>
      </c>
      <c r="G1290" s="47">
        <v>16689</v>
      </c>
    </row>
    <row r="1291" spans="3:7">
      <c r="C1291" s="49">
        <f t="shared" si="22"/>
        <v>2</v>
      </c>
      <c r="D1291" s="48">
        <v>42423</v>
      </c>
      <c r="E1291" s="47">
        <v>17</v>
      </c>
      <c r="F1291" s="47">
        <v>20105</v>
      </c>
      <c r="G1291" s="47">
        <v>17271</v>
      </c>
    </row>
    <row r="1292" spans="3:7">
      <c r="C1292" s="49">
        <f t="shared" si="22"/>
        <v>2</v>
      </c>
      <c r="D1292" s="48">
        <v>42423</v>
      </c>
      <c r="E1292" s="47">
        <v>18</v>
      </c>
      <c r="F1292" s="47">
        <v>20116</v>
      </c>
      <c r="G1292" s="47">
        <v>18001</v>
      </c>
    </row>
    <row r="1293" spans="3:7">
      <c r="C1293" s="49">
        <f t="shared" si="22"/>
        <v>2</v>
      </c>
      <c r="D1293" s="48">
        <v>42423</v>
      </c>
      <c r="E1293" s="47">
        <v>19</v>
      </c>
      <c r="F1293" s="47">
        <v>20499</v>
      </c>
      <c r="G1293" s="47">
        <v>18976</v>
      </c>
    </row>
    <row r="1294" spans="3:7">
      <c r="C1294" s="49">
        <f t="shared" si="22"/>
        <v>2</v>
      </c>
      <c r="D1294" s="48">
        <v>42423</v>
      </c>
      <c r="E1294" s="47">
        <v>20</v>
      </c>
      <c r="F1294" s="47">
        <v>21483</v>
      </c>
      <c r="G1294" s="47">
        <v>19025</v>
      </c>
    </row>
    <row r="1295" spans="3:7">
      <c r="C1295" s="49">
        <f t="shared" si="22"/>
        <v>2</v>
      </c>
      <c r="D1295" s="48">
        <v>42423</v>
      </c>
      <c r="E1295" s="47">
        <v>21</v>
      </c>
      <c r="F1295" s="47">
        <v>21086</v>
      </c>
      <c r="G1295" s="47">
        <v>18632</v>
      </c>
    </row>
    <row r="1296" spans="3:7">
      <c r="C1296" s="49">
        <f t="shared" si="22"/>
        <v>2</v>
      </c>
      <c r="D1296" s="48">
        <v>42423</v>
      </c>
      <c r="E1296" s="47">
        <v>22</v>
      </c>
      <c r="F1296" s="47">
        <v>20062</v>
      </c>
      <c r="G1296" s="47">
        <v>17654</v>
      </c>
    </row>
    <row r="1297" spans="3:7">
      <c r="C1297" s="49">
        <f t="shared" si="22"/>
        <v>2</v>
      </c>
      <c r="D1297" s="48">
        <v>42423</v>
      </c>
      <c r="E1297" s="47">
        <v>23</v>
      </c>
      <c r="F1297" s="47">
        <v>19211</v>
      </c>
      <c r="G1297" s="47">
        <v>16657</v>
      </c>
    </row>
    <row r="1298" spans="3:7">
      <c r="C1298" s="49">
        <f t="shared" si="22"/>
        <v>2</v>
      </c>
      <c r="D1298" s="48">
        <v>42423</v>
      </c>
      <c r="E1298" s="47">
        <v>24</v>
      </c>
      <c r="F1298" s="47">
        <v>18072</v>
      </c>
      <c r="G1298" s="47">
        <v>15439</v>
      </c>
    </row>
    <row r="1299" spans="3:7">
      <c r="C1299" s="49">
        <f t="shared" si="22"/>
        <v>2</v>
      </c>
      <c r="D1299" s="48">
        <v>42424</v>
      </c>
      <c r="E1299" s="47">
        <v>1</v>
      </c>
      <c r="F1299" s="47">
        <v>18008</v>
      </c>
      <c r="G1299" s="47">
        <v>14844</v>
      </c>
    </row>
    <row r="1300" spans="3:7">
      <c r="C1300" s="49">
        <f t="shared" si="22"/>
        <v>2</v>
      </c>
      <c r="D1300" s="48">
        <v>42424</v>
      </c>
      <c r="E1300" s="47">
        <v>2</v>
      </c>
      <c r="F1300" s="47">
        <v>17774</v>
      </c>
      <c r="G1300" s="47">
        <v>14460</v>
      </c>
    </row>
    <row r="1301" spans="3:7">
      <c r="C1301" s="49">
        <f t="shared" si="22"/>
        <v>2</v>
      </c>
      <c r="D1301" s="48">
        <v>42424</v>
      </c>
      <c r="E1301" s="47">
        <v>3</v>
      </c>
      <c r="F1301" s="47">
        <v>17605</v>
      </c>
      <c r="G1301" s="47">
        <v>14257</v>
      </c>
    </row>
    <row r="1302" spans="3:7">
      <c r="C1302" s="49">
        <f t="shared" si="22"/>
        <v>2</v>
      </c>
      <c r="D1302" s="48">
        <v>42424</v>
      </c>
      <c r="E1302" s="47">
        <v>4</v>
      </c>
      <c r="F1302" s="47">
        <v>17513</v>
      </c>
      <c r="G1302" s="47">
        <v>14152</v>
      </c>
    </row>
    <row r="1303" spans="3:7">
      <c r="C1303" s="49">
        <f t="shared" si="22"/>
        <v>2</v>
      </c>
      <c r="D1303" s="48">
        <v>42424</v>
      </c>
      <c r="E1303" s="47">
        <v>5</v>
      </c>
      <c r="F1303" s="47">
        <v>17587</v>
      </c>
      <c r="G1303" s="47">
        <v>14312</v>
      </c>
    </row>
    <row r="1304" spans="3:7">
      <c r="C1304" s="49">
        <f t="shared" si="22"/>
        <v>2</v>
      </c>
      <c r="D1304" s="48">
        <v>42424</v>
      </c>
      <c r="E1304" s="47">
        <v>6</v>
      </c>
      <c r="F1304" s="47">
        <v>17614</v>
      </c>
      <c r="G1304" s="47">
        <v>14856</v>
      </c>
    </row>
    <row r="1305" spans="3:7">
      <c r="C1305" s="49">
        <f t="shared" si="22"/>
        <v>2</v>
      </c>
      <c r="D1305" s="48">
        <v>42424</v>
      </c>
      <c r="E1305" s="47">
        <v>7</v>
      </c>
      <c r="F1305" s="47">
        <v>18903</v>
      </c>
      <c r="G1305" s="47">
        <v>16288</v>
      </c>
    </row>
    <row r="1306" spans="3:7">
      <c r="C1306" s="49">
        <f t="shared" si="22"/>
        <v>2</v>
      </c>
      <c r="D1306" s="48">
        <v>42424</v>
      </c>
      <c r="E1306" s="47">
        <v>8</v>
      </c>
      <c r="F1306" s="47">
        <v>20264</v>
      </c>
      <c r="G1306" s="47">
        <v>17483</v>
      </c>
    </row>
    <row r="1307" spans="3:7">
      <c r="C1307" s="49">
        <f t="shared" si="22"/>
        <v>2</v>
      </c>
      <c r="D1307" s="48">
        <v>42424</v>
      </c>
      <c r="E1307" s="47">
        <v>9</v>
      </c>
      <c r="F1307" s="47">
        <v>20608</v>
      </c>
      <c r="G1307" s="47">
        <v>17773</v>
      </c>
    </row>
    <row r="1308" spans="3:7">
      <c r="C1308" s="49">
        <f t="shared" si="22"/>
        <v>2</v>
      </c>
      <c r="D1308" s="48">
        <v>42424</v>
      </c>
      <c r="E1308" s="47">
        <v>10</v>
      </c>
      <c r="F1308" s="47">
        <v>20751</v>
      </c>
      <c r="G1308" s="47">
        <v>17926</v>
      </c>
    </row>
    <row r="1309" spans="3:7">
      <c r="C1309" s="49">
        <f t="shared" si="22"/>
        <v>2</v>
      </c>
      <c r="D1309" s="48">
        <v>42424</v>
      </c>
      <c r="E1309" s="47">
        <v>11</v>
      </c>
      <c r="F1309" s="47">
        <v>20920</v>
      </c>
      <c r="G1309" s="47">
        <v>18112</v>
      </c>
    </row>
    <row r="1310" spans="3:7">
      <c r="C1310" s="49">
        <f t="shared" si="22"/>
        <v>2</v>
      </c>
      <c r="D1310" s="48">
        <v>42424</v>
      </c>
      <c r="E1310" s="47">
        <v>12</v>
      </c>
      <c r="F1310" s="47">
        <v>20963</v>
      </c>
      <c r="G1310" s="47">
        <v>18111</v>
      </c>
    </row>
    <row r="1311" spans="3:7">
      <c r="C1311" s="49">
        <f t="shared" si="22"/>
        <v>2</v>
      </c>
      <c r="D1311" s="48">
        <v>42424</v>
      </c>
      <c r="E1311" s="47">
        <v>13</v>
      </c>
      <c r="F1311" s="47">
        <v>21286</v>
      </c>
      <c r="G1311" s="47">
        <v>18261</v>
      </c>
    </row>
    <row r="1312" spans="3:7">
      <c r="C1312" s="49">
        <f t="shared" si="22"/>
        <v>2</v>
      </c>
      <c r="D1312" s="48">
        <v>42424</v>
      </c>
      <c r="E1312" s="47">
        <v>14</v>
      </c>
      <c r="F1312" s="47">
        <v>21249</v>
      </c>
      <c r="G1312" s="47">
        <v>18365</v>
      </c>
    </row>
    <row r="1313" spans="3:7">
      <c r="C1313" s="49">
        <f t="shared" si="22"/>
        <v>2</v>
      </c>
      <c r="D1313" s="48">
        <v>42424</v>
      </c>
      <c r="E1313" s="47">
        <v>15</v>
      </c>
      <c r="F1313" s="47">
        <v>21151</v>
      </c>
      <c r="G1313" s="47">
        <v>18364</v>
      </c>
    </row>
    <row r="1314" spans="3:7">
      <c r="C1314" s="49">
        <f t="shared" si="22"/>
        <v>2</v>
      </c>
      <c r="D1314" s="48">
        <v>42424</v>
      </c>
      <c r="E1314" s="47">
        <v>16</v>
      </c>
      <c r="F1314" s="47">
        <v>20988</v>
      </c>
      <c r="G1314" s="47">
        <v>18413</v>
      </c>
    </row>
    <row r="1315" spans="3:7">
      <c r="C1315" s="49">
        <f t="shared" si="22"/>
        <v>2</v>
      </c>
      <c r="D1315" s="48">
        <v>42424</v>
      </c>
      <c r="E1315" s="47">
        <v>17</v>
      </c>
      <c r="F1315" s="47">
        <v>21875</v>
      </c>
      <c r="G1315" s="47">
        <v>19022</v>
      </c>
    </row>
    <row r="1316" spans="3:7">
      <c r="C1316" s="49">
        <f t="shared" si="22"/>
        <v>2</v>
      </c>
      <c r="D1316" s="48">
        <v>42424</v>
      </c>
      <c r="E1316" s="47">
        <v>18</v>
      </c>
      <c r="F1316" s="47">
        <v>22309</v>
      </c>
      <c r="G1316" s="47">
        <v>19633</v>
      </c>
    </row>
    <row r="1317" spans="3:7">
      <c r="C1317" s="49">
        <f t="shared" si="22"/>
        <v>2</v>
      </c>
      <c r="D1317" s="48">
        <v>42424</v>
      </c>
      <c r="E1317" s="47">
        <v>19</v>
      </c>
      <c r="F1317" s="47">
        <v>21999</v>
      </c>
      <c r="G1317" s="47">
        <v>19675</v>
      </c>
    </row>
    <row r="1318" spans="3:7">
      <c r="C1318" s="49">
        <f t="shared" si="22"/>
        <v>2</v>
      </c>
      <c r="D1318" s="48">
        <v>42424</v>
      </c>
      <c r="E1318" s="47">
        <v>20</v>
      </c>
      <c r="F1318" s="47">
        <v>22169</v>
      </c>
      <c r="G1318" s="47">
        <v>19544</v>
      </c>
    </row>
    <row r="1319" spans="3:7">
      <c r="C1319" s="49">
        <f t="shared" si="22"/>
        <v>2</v>
      </c>
      <c r="D1319" s="48">
        <v>42424</v>
      </c>
      <c r="E1319" s="47">
        <v>21</v>
      </c>
      <c r="F1319" s="47">
        <v>21488</v>
      </c>
      <c r="G1319" s="47">
        <v>18941</v>
      </c>
    </row>
    <row r="1320" spans="3:7">
      <c r="C1320" s="49">
        <f t="shared" si="22"/>
        <v>2</v>
      </c>
      <c r="D1320" s="48">
        <v>42424</v>
      </c>
      <c r="E1320" s="47">
        <v>22</v>
      </c>
      <c r="F1320" s="47">
        <v>20962</v>
      </c>
      <c r="G1320" s="47">
        <v>18172</v>
      </c>
    </row>
    <row r="1321" spans="3:7">
      <c r="C1321" s="49">
        <f t="shared" si="22"/>
        <v>2</v>
      </c>
      <c r="D1321" s="48">
        <v>42424</v>
      </c>
      <c r="E1321" s="47">
        <v>23</v>
      </c>
      <c r="F1321" s="47">
        <v>20273</v>
      </c>
      <c r="G1321" s="47">
        <v>16962</v>
      </c>
    </row>
    <row r="1322" spans="3:7">
      <c r="C1322" s="49">
        <f t="shared" si="22"/>
        <v>2</v>
      </c>
      <c r="D1322" s="48">
        <v>42424</v>
      </c>
      <c r="E1322" s="47">
        <v>24</v>
      </c>
      <c r="F1322" s="47">
        <v>19017</v>
      </c>
      <c r="G1322" s="47">
        <v>15939</v>
      </c>
    </row>
    <row r="1323" spans="3:7">
      <c r="C1323" s="49">
        <f t="shared" si="22"/>
        <v>2</v>
      </c>
      <c r="D1323" s="48">
        <v>42425</v>
      </c>
      <c r="E1323" s="47">
        <v>1</v>
      </c>
      <c r="F1323" s="47">
        <v>18233</v>
      </c>
      <c r="G1323" s="47">
        <v>15080</v>
      </c>
    </row>
    <row r="1324" spans="3:7">
      <c r="C1324" s="49">
        <f t="shared" si="22"/>
        <v>2</v>
      </c>
      <c r="D1324" s="48">
        <v>42425</v>
      </c>
      <c r="E1324" s="47">
        <v>2</v>
      </c>
      <c r="F1324" s="47">
        <v>17731</v>
      </c>
      <c r="G1324" s="47">
        <v>14642</v>
      </c>
    </row>
    <row r="1325" spans="3:7">
      <c r="C1325" s="49">
        <f t="shared" si="22"/>
        <v>2</v>
      </c>
      <c r="D1325" s="48">
        <v>42425</v>
      </c>
      <c r="E1325" s="47">
        <v>3</v>
      </c>
      <c r="F1325" s="47">
        <v>17701</v>
      </c>
      <c r="G1325" s="47">
        <v>14320</v>
      </c>
    </row>
    <row r="1326" spans="3:7">
      <c r="C1326" s="49">
        <f t="shared" si="22"/>
        <v>2</v>
      </c>
      <c r="D1326" s="48">
        <v>42425</v>
      </c>
      <c r="E1326" s="47">
        <v>4</v>
      </c>
      <c r="F1326" s="47">
        <v>17291</v>
      </c>
      <c r="G1326" s="47">
        <v>14250</v>
      </c>
    </row>
    <row r="1327" spans="3:7">
      <c r="C1327" s="49">
        <f t="shared" si="22"/>
        <v>2</v>
      </c>
      <c r="D1327" s="48">
        <v>42425</v>
      </c>
      <c r="E1327" s="47">
        <v>5</v>
      </c>
      <c r="F1327" s="47">
        <v>17278</v>
      </c>
      <c r="G1327" s="47">
        <v>14315</v>
      </c>
    </row>
    <row r="1328" spans="3:7">
      <c r="C1328" s="49">
        <f t="shared" si="22"/>
        <v>2</v>
      </c>
      <c r="D1328" s="48">
        <v>42425</v>
      </c>
      <c r="E1328" s="47">
        <v>6</v>
      </c>
      <c r="F1328" s="47">
        <v>18047</v>
      </c>
      <c r="G1328" s="47">
        <v>15097</v>
      </c>
    </row>
    <row r="1329" spans="3:7">
      <c r="C1329" s="49">
        <f t="shared" si="22"/>
        <v>2</v>
      </c>
      <c r="D1329" s="48">
        <v>42425</v>
      </c>
      <c r="E1329" s="47">
        <v>7</v>
      </c>
      <c r="F1329" s="47">
        <v>19034</v>
      </c>
      <c r="G1329" s="47">
        <v>16356</v>
      </c>
    </row>
    <row r="1330" spans="3:7">
      <c r="C1330" s="49">
        <f t="shared" si="22"/>
        <v>2</v>
      </c>
      <c r="D1330" s="48">
        <v>42425</v>
      </c>
      <c r="E1330" s="47">
        <v>8</v>
      </c>
      <c r="F1330" s="47">
        <v>20068</v>
      </c>
      <c r="G1330" s="47">
        <v>17332</v>
      </c>
    </row>
    <row r="1331" spans="3:7">
      <c r="C1331" s="49">
        <f t="shared" si="22"/>
        <v>2</v>
      </c>
      <c r="D1331" s="48">
        <v>42425</v>
      </c>
      <c r="E1331" s="47">
        <v>9</v>
      </c>
      <c r="F1331" s="47">
        <v>20363</v>
      </c>
      <c r="G1331" s="47">
        <v>17567</v>
      </c>
    </row>
    <row r="1332" spans="3:7">
      <c r="C1332" s="49">
        <f t="shared" si="22"/>
        <v>2</v>
      </c>
      <c r="D1332" s="48">
        <v>42425</v>
      </c>
      <c r="E1332" s="47">
        <v>10</v>
      </c>
      <c r="F1332" s="47">
        <v>20502</v>
      </c>
      <c r="G1332" s="47">
        <v>17450</v>
      </c>
    </row>
    <row r="1333" spans="3:7">
      <c r="C1333" s="49">
        <f t="shared" si="22"/>
        <v>2</v>
      </c>
      <c r="D1333" s="48">
        <v>42425</v>
      </c>
      <c r="E1333" s="47">
        <v>11</v>
      </c>
      <c r="F1333" s="47">
        <v>20775</v>
      </c>
      <c r="G1333" s="47">
        <v>17584</v>
      </c>
    </row>
    <row r="1334" spans="3:7">
      <c r="C1334" s="49">
        <f t="shared" si="22"/>
        <v>2</v>
      </c>
      <c r="D1334" s="48">
        <v>42425</v>
      </c>
      <c r="E1334" s="47">
        <v>12</v>
      </c>
      <c r="F1334" s="47">
        <v>20799</v>
      </c>
      <c r="G1334" s="47">
        <v>17698</v>
      </c>
    </row>
    <row r="1335" spans="3:7">
      <c r="C1335" s="49">
        <f t="shared" si="22"/>
        <v>2</v>
      </c>
      <c r="D1335" s="48">
        <v>42425</v>
      </c>
      <c r="E1335" s="47">
        <v>13</v>
      </c>
      <c r="F1335" s="47">
        <v>20708</v>
      </c>
      <c r="G1335" s="47">
        <v>17534</v>
      </c>
    </row>
    <row r="1336" spans="3:7">
      <c r="C1336" s="49">
        <f t="shared" si="22"/>
        <v>2</v>
      </c>
      <c r="D1336" s="48">
        <v>42425</v>
      </c>
      <c r="E1336" s="47">
        <v>14</v>
      </c>
      <c r="F1336" s="47">
        <v>20409</v>
      </c>
      <c r="G1336" s="47">
        <v>17412</v>
      </c>
    </row>
    <row r="1337" spans="3:7">
      <c r="C1337" s="49">
        <f t="shared" si="22"/>
        <v>2</v>
      </c>
      <c r="D1337" s="48">
        <v>42425</v>
      </c>
      <c r="E1337" s="47">
        <v>15</v>
      </c>
      <c r="F1337" s="47">
        <v>20627</v>
      </c>
      <c r="G1337" s="47">
        <v>17433</v>
      </c>
    </row>
    <row r="1338" spans="3:7">
      <c r="C1338" s="49">
        <f t="shared" si="22"/>
        <v>2</v>
      </c>
      <c r="D1338" s="48">
        <v>42425</v>
      </c>
      <c r="E1338" s="47">
        <v>16</v>
      </c>
      <c r="F1338" s="47">
        <v>20724</v>
      </c>
      <c r="G1338" s="47">
        <v>17639</v>
      </c>
    </row>
    <row r="1339" spans="3:7">
      <c r="C1339" s="49">
        <f t="shared" si="22"/>
        <v>2</v>
      </c>
      <c r="D1339" s="48">
        <v>42425</v>
      </c>
      <c r="E1339" s="47">
        <v>17</v>
      </c>
      <c r="F1339" s="47">
        <v>20650</v>
      </c>
      <c r="G1339" s="47">
        <v>17948</v>
      </c>
    </row>
    <row r="1340" spans="3:7">
      <c r="C1340" s="49">
        <f t="shared" si="22"/>
        <v>2</v>
      </c>
      <c r="D1340" s="48">
        <v>42425</v>
      </c>
      <c r="E1340" s="47">
        <v>18</v>
      </c>
      <c r="F1340" s="47">
        <v>21293</v>
      </c>
      <c r="G1340" s="47">
        <v>18513</v>
      </c>
    </row>
    <row r="1341" spans="3:7">
      <c r="C1341" s="49">
        <f t="shared" si="22"/>
        <v>2</v>
      </c>
      <c r="D1341" s="48">
        <v>42425</v>
      </c>
      <c r="E1341" s="47">
        <v>19</v>
      </c>
      <c r="F1341" s="47">
        <v>21893</v>
      </c>
      <c r="G1341" s="47">
        <v>19045</v>
      </c>
    </row>
    <row r="1342" spans="3:7">
      <c r="C1342" s="49">
        <f t="shared" si="22"/>
        <v>2</v>
      </c>
      <c r="D1342" s="48">
        <v>42425</v>
      </c>
      <c r="E1342" s="47">
        <v>20</v>
      </c>
      <c r="F1342" s="47">
        <v>21970</v>
      </c>
      <c r="G1342" s="47">
        <v>19214</v>
      </c>
    </row>
    <row r="1343" spans="3:7">
      <c r="C1343" s="49">
        <f t="shared" si="22"/>
        <v>2</v>
      </c>
      <c r="D1343" s="48">
        <v>42425</v>
      </c>
      <c r="E1343" s="47">
        <v>21</v>
      </c>
      <c r="F1343" s="47">
        <v>21754</v>
      </c>
      <c r="G1343" s="47">
        <v>18952</v>
      </c>
    </row>
    <row r="1344" spans="3:7">
      <c r="C1344" s="49">
        <f t="shared" si="22"/>
        <v>2</v>
      </c>
      <c r="D1344" s="48">
        <v>42425</v>
      </c>
      <c r="E1344" s="47">
        <v>22</v>
      </c>
      <c r="F1344" s="47">
        <v>20993</v>
      </c>
      <c r="G1344" s="47">
        <v>18188</v>
      </c>
    </row>
    <row r="1345" spans="3:7">
      <c r="C1345" s="49">
        <f t="shared" si="22"/>
        <v>2</v>
      </c>
      <c r="D1345" s="48">
        <v>42425</v>
      </c>
      <c r="E1345" s="47">
        <v>23</v>
      </c>
      <c r="F1345" s="47">
        <v>20072</v>
      </c>
      <c r="G1345" s="47">
        <v>17123</v>
      </c>
    </row>
    <row r="1346" spans="3:7">
      <c r="C1346" s="49">
        <f t="shared" si="22"/>
        <v>2</v>
      </c>
      <c r="D1346" s="48">
        <v>42425</v>
      </c>
      <c r="E1346" s="47">
        <v>24</v>
      </c>
      <c r="F1346" s="47">
        <v>19002</v>
      </c>
      <c r="G1346" s="47">
        <v>16063</v>
      </c>
    </row>
    <row r="1347" spans="3:7">
      <c r="C1347" s="49">
        <f t="shared" si="22"/>
        <v>2</v>
      </c>
      <c r="D1347" s="48">
        <v>42426</v>
      </c>
      <c r="E1347" s="47">
        <v>1</v>
      </c>
      <c r="F1347" s="47">
        <v>18505</v>
      </c>
      <c r="G1347" s="47">
        <v>15448</v>
      </c>
    </row>
    <row r="1348" spans="3:7">
      <c r="C1348" s="49">
        <f t="shared" ref="C1348:C1411" si="23">MONTH(D1348)</f>
        <v>2</v>
      </c>
      <c r="D1348" s="48">
        <v>42426</v>
      </c>
      <c r="E1348" s="47">
        <v>2</v>
      </c>
      <c r="F1348" s="47">
        <v>18334</v>
      </c>
      <c r="G1348" s="47">
        <v>15123</v>
      </c>
    </row>
    <row r="1349" spans="3:7">
      <c r="C1349" s="49">
        <f t="shared" si="23"/>
        <v>2</v>
      </c>
      <c r="D1349" s="48">
        <v>42426</v>
      </c>
      <c r="E1349" s="47">
        <v>3</v>
      </c>
      <c r="F1349" s="47">
        <v>18161</v>
      </c>
      <c r="G1349" s="47">
        <v>14936</v>
      </c>
    </row>
    <row r="1350" spans="3:7">
      <c r="C1350" s="49">
        <f t="shared" si="23"/>
        <v>2</v>
      </c>
      <c r="D1350" s="48">
        <v>42426</v>
      </c>
      <c r="E1350" s="47">
        <v>4</v>
      </c>
      <c r="F1350" s="47">
        <v>17910</v>
      </c>
      <c r="G1350" s="47">
        <v>14951</v>
      </c>
    </row>
    <row r="1351" spans="3:7">
      <c r="C1351" s="49">
        <f t="shared" si="23"/>
        <v>2</v>
      </c>
      <c r="D1351" s="48">
        <v>42426</v>
      </c>
      <c r="E1351" s="47">
        <v>5</v>
      </c>
      <c r="F1351" s="47">
        <v>18264</v>
      </c>
      <c r="G1351" s="47">
        <v>15091</v>
      </c>
    </row>
    <row r="1352" spans="3:7">
      <c r="C1352" s="49">
        <f t="shared" si="23"/>
        <v>2</v>
      </c>
      <c r="D1352" s="48">
        <v>42426</v>
      </c>
      <c r="E1352" s="47">
        <v>6</v>
      </c>
      <c r="F1352" s="47">
        <v>18808</v>
      </c>
      <c r="G1352" s="47">
        <v>15893</v>
      </c>
    </row>
    <row r="1353" spans="3:7">
      <c r="C1353" s="49">
        <f t="shared" si="23"/>
        <v>2</v>
      </c>
      <c r="D1353" s="48">
        <v>42426</v>
      </c>
      <c r="E1353" s="47">
        <v>7</v>
      </c>
      <c r="F1353" s="47">
        <v>20076</v>
      </c>
      <c r="G1353" s="47">
        <v>17109</v>
      </c>
    </row>
    <row r="1354" spans="3:7">
      <c r="C1354" s="49">
        <f t="shared" si="23"/>
        <v>2</v>
      </c>
      <c r="D1354" s="48">
        <v>42426</v>
      </c>
      <c r="E1354" s="47">
        <v>8</v>
      </c>
      <c r="F1354" s="47">
        <v>21006</v>
      </c>
      <c r="G1354" s="47">
        <v>18001</v>
      </c>
    </row>
    <row r="1355" spans="3:7">
      <c r="C1355" s="49">
        <f t="shared" si="23"/>
        <v>2</v>
      </c>
      <c r="D1355" s="48">
        <v>42426</v>
      </c>
      <c r="E1355" s="47">
        <v>9</v>
      </c>
      <c r="F1355" s="47">
        <v>20553</v>
      </c>
      <c r="G1355" s="47">
        <v>17793</v>
      </c>
    </row>
    <row r="1356" spans="3:7">
      <c r="C1356" s="49">
        <f t="shared" si="23"/>
        <v>2</v>
      </c>
      <c r="D1356" s="48">
        <v>42426</v>
      </c>
      <c r="E1356" s="47">
        <v>10</v>
      </c>
      <c r="F1356" s="47">
        <v>20614</v>
      </c>
      <c r="G1356" s="47">
        <v>17477</v>
      </c>
    </row>
    <row r="1357" spans="3:7">
      <c r="C1357" s="49">
        <f t="shared" si="23"/>
        <v>2</v>
      </c>
      <c r="D1357" s="48">
        <v>42426</v>
      </c>
      <c r="E1357" s="47">
        <v>11</v>
      </c>
      <c r="F1357" s="47">
        <v>20135</v>
      </c>
      <c r="G1357" s="47">
        <v>17048</v>
      </c>
    </row>
    <row r="1358" spans="3:7">
      <c r="C1358" s="49">
        <f t="shared" si="23"/>
        <v>2</v>
      </c>
      <c r="D1358" s="48">
        <v>42426</v>
      </c>
      <c r="E1358" s="47">
        <v>12</v>
      </c>
      <c r="F1358" s="47">
        <v>19924</v>
      </c>
      <c r="G1358" s="47">
        <v>16754</v>
      </c>
    </row>
    <row r="1359" spans="3:7">
      <c r="C1359" s="49">
        <f t="shared" si="23"/>
        <v>2</v>
      </c>
      <c r="D1359" s="48">
        <v>42426</v>
      </c>
      <c r="E1359" s="47">
        <v>13</v>
      </c>
      <c r="F1359" s="47">
        <v>19750</v>
      </c>
      <c r="G1359" s="47">
        <v>16552</v>
      </c>
    </row>
    <row r="1360" spans="3:7">
      <c r="C1360" s="49">
        <f t="shared" si="23"/>
        <v>2</v>
      </c>
      <c r="D1360" s="48">
        <v>42426</v>
      </c>
      <c r="E1360" s="47">
        <v>14</v>
      </c>
      <c r="F1360" s="47">
        <v>19781</v>
      </c>
      <c r="G1360" s="47">
        <v>16384</v>
      </c>
    </row>
    <row r="1361" spans="3:7">
      <c r="C1361" s="49">
        <f t="shared" si="23"/>
        <v>2</v>
      </c>
      <c r="D1361" s="48">
        <v>42426</v>
      </c>
      <c r="E1361" s="47">
        <v>15</v>
      </c>
      <c r="F1361" s="47">
        <v>19818</v>
      </c>
      <c r="G1361" s="47">
        <v>16334</v>
      </c>
    </row>
    <row r="1362" spans="3:7">
      <c r="C1362" s="49">
        <f t="shared" si="23"/>
        <v>2</v>
      </c>
      <c r="D1362" s="48">
        <v>42426</v>
      </c>
      <c r="E1362" s="47">
        <v>16</v>
      </c>
      <c r="F1362" s="47">
        <v>19981</v>
      </c>
      <c r="G1362" s="47">
        <v>16762</v>
      </c>
    </row>
    <row r="1363" spans="3:7">
      <c r="C1363" s="49">
        <f t="shared" si="23"/>
        <v>2</v>
      </c>
      <c r="D1363" s="48">
        <v>42426</v>
      </c>
      <c r="E1363" s="47">
        <v>17</v>
      </c>
      <c r="F1363" s="47">
        <v>20234</v>
      </c>
      <c r="G1363" s="47">
        <v>17215</v>
      </c>
    </row>
    <row r="1364" spans="3:7">
      <c r="C1364" s="49">
        <f t="shared" si="23"/>
        <v>2</v>
      </c>
      <c r="D1364" s="48">
        <v>42426</v>
      </c>
      <c r="E1364" s="47">
        <v>18</v>
      </c>
      <c r="F1364" s="47">
        <v>21077</v>
      </c>
      <c r="G1364" s="47">
        <v>18132</v>
      </c>
    </row>
    <row r="1365" spans="3:7">
      <c r="C1365" s="49">
        <f t="shared" si="23"/>
        <v>2</v>
      </c>
      <c r="D1365" s="48">
        <v>42426</v>
      </c>
      <c r="E1365" s="47">
        <v>19</v>
      </c>
      <c r="F1365" s="47">
        <v>21882</v>
      </c>
      <c r="G1365" s="47">
        <v>19165</v>
      </c>
    </row>
    <row r="1366" spans="3:7">
      <c r="C1366" s="49">
        <f t="shared" si="23"/>
        <v>2</v>
      </c>
      <c r="D1366" s="48">
        <v>42426</v>
      </c>
      <c r="E1366" s="47">
        <v>20</v>
      </c>
      <c r="F1366" s="47">
        <v>21800</v>
      </c>
      <c r="G1366" s="47">
        <v>19097</v>
      </c>
    </row>
    <row r="1367" spans="3:7">
      <c r="C1367" s="49">
        <f t="shared" si="23"/>
        <v>2</v>
      </c>
      <c r="D1367" s="48">
        <v>42426</v>
      </c>
      <c r="E1367" s="47">
        <v>21</v>
      </c>
      <c r="F1367" s="47">
        <v>21414</v>
      </c>
      <c r="G1367" s="47">
        <v>18700</v>
      </c>
    </row>
    <row r="1368" spans="3:7">
      <c r="C1368" s="49">
        <f t="shared" si="23"/>
        <v>2</v>
      </c>
      <c r="D1368" s="48">
        <v>42426</v>
      </c>
      <c r="E1368" s="47">
        <v>22</v>
      </c>
      <c r="F1368" s="47">
        <v>20740</v>
      </c>
      <c r="G1368" s="47">
        <v>18070</v>
      </c>
    </row>
    <row r="1369" spans="3:7">
      <c r="C1369" s="49">
        <f t="shared" si="23"/>
        <v>2</v>
      </c>
      <c r="D1369" s="48">
        <v>42426</v>
      </c>
      <c r="E1369" s="47">
        <v>23</v>
      </c>
      <c r="F1369" s="47">
        <v>19792</v>
      </c>
      <c r="G1369" s="47">
        <v>17055</v>
      </c>
    </row>
    <row r="1370" spans="3:7">
      <c r="C1370" s="49">
        <f t="shared" si="23"/>
        <v>2</v>
      </c>
      <c r="D1370" s="48">
        <v>42426</v>
      </c>
      <c r="E1370" s="47">
        <v>24</v>
      </c>
      <c r="F1370" s="47">
        <v>19005</v>
      </c>
      <c r="G1370" s="47">
        <v>15987</v>
      </c>
    </row>
    <row r="1371" spans="3:7">
      <c r="C1371" s="49">
        <f t="shared" si="23"/>
        <v>2</v>
      </c>
      <c r="D1371" s="48">
        <v>42427</v>
      </c>
      <c r="E1371" s="47">
        <v>1</v>
      </c>
      <c r="F1371" s="47">
        <v>17886</v>
      </c>
      <c r="G1371" s="47">
        <v>14986</v>
      </c>
    </row>
    <row r="1372" spans="3:7">
      <c r="C1372" s="49">
        <f t="shared" si="23"/>
        <v>2</v>
      </c>
      <c r="D1372" s="48">
        <v>42427</v>
      </c>
      <c r="E1372" s="47">
        <v>2</v>
      </c>
      <c r="F1372" s="47">
        <v>17859</v>
      </c>
      <c r="G1372" s="47">
        <v>14614</v>
      </c>
    </row>
    <row r="1373" spans="3:7">
      <c r="C1373" s="49">
        <f t="shared" si="23"/>
        <v>2</v>
      </c>
      <c r="D1373" s="48">
        <v>42427</v>
      </c>
      <c r="E1373" s="47">
        <v>3</v>
      </c>
      <c r="F1373" s="47">
        <v>17719</v>
      </c>
      <c r="G1373" s="47">
        <v>14291</v>
      </c>
    </row>
    <row r="1374" spans="3:7">
      <c r="C1374" s="49">
        <f t="shared" si="23"/>
        <v>2</v>
      </c>
      <c r="D1374" s="48">
        <v>42427</v>
      </c>
      <c r="E1374" s="47">
        <v>4</v>
      </c>
      <c r="F1374" s="47">
        <v>17717</v>
      </c>
      <c r="G1374" s="47">
        <v>14120</v>
      </c>
    </row>
    <row r="1375" spans="3:7">
      <c r="C1375" s="49">
        <f t="shared" si="23"/>
        <v>2</v>
      </c>
      <c r="D1375" s="48">
        <v>42427</v>
      </c>
      <c r="E1375" s="47">
        <v>5</v>
      </c>
      <c r="F1375" s="47">
        <v>17622</v>
      </c>
      <c r="G1375" s="47">
        <v>14111</v>
      </c>
    </row>
    <row r="1376" spans="3:7">
      <c r="C1376" s="49">
        <f t="shared" si="23"/>
        <v>2</v>
      </c>
      <c r="D1376" s="48">
        <v>42427</v>
      </c>
      <c r="E1376" s="47">
        <v>6</v>
      </c>
      <c r="F1376" s="47">
        <v>17914</v>
      </c>
      <c r="G1376" s="47">
        <v>14304</v>
      </c>
    </row>
    <row r="1377" spans="3:7">
      <c r="C1377" s="49">
        <f t="shared" si="23"/>
        <v>2</v>
      </c>
      <c r="D1377" s="48">
        <v>42427</v>
      </c>
      <c r="E1377" s="47">
        <v>7</v>
      </c>
      <c r="F1377" s="47">
        <v>17836</v>
      </c>
      <c r="G1377" s="47">
        <v>14700</v>
      </c>
    </row>
    <row r="1378" spans="3:7">
      <c r="C1378" s="49">
        <f t="shared" si="23"/>
        <v>2</v>
      </c>
      <c r="D1378" s="48">
        <v>42427</v>
      </c>
      <c r="E1378" s="47">
        <v>8</v>
      </c>
      <c r="F1378" s="47">
        <v>18240</v>
      </c>
      <c r="G1378" s="47">
        <v>14934</v>
      </c>
    </row>
    <row r="1379" spans="3:7">
      <c r="C1379" s="49">
        <f t="shared" si="23"/>
        <v>2</v>
      </c>
      <c r="D1379" s="48">
        <v>42427</v>
      </c>
      <c r="E1379" s="47">
        <v>9</v>
      </c>
      <c r="F1379" s="47">
        <v>18975</v>
      </c>
      <c r="G1379" s="47">
        <v>15601</v>
      </c>
    </row>
    <row r="1380" spans="3:7">
      <c r="C1380" s="49">
        <f t="shared" si="23"/>
        <v>2</v>
      </c>
      <c r="D1380" s="48">
        <v>42427</v>
      </c>
      <c r="E1380" s="47">
        <v>10</v>
      </c>
      <c r="F1380" s="47">
        <v>18972</v>
      </c>
      <c r="G1380" s="47">
        <v>15676</v>
      </c>
    </row>
    <row r="1381" spans="3:7">
      <c r="C1381" s="49">
        <f t="shared" si="23"/>
        <v>2</v>
      </c>
      <c r="D1381" s="48">
        <v>42427</v>
      </c>
      <c r="E1381" s="47">
        <v>11</v>
      </c>
      <c r="F1381" s="47">
        <v>19183</v>
      </c>
      <c r="G1381" s="47">
        <v>15599</v>
      </c>
    </row>
    <row r="1382" spans="3:7">
      <c r="C1382" s="49">
        <f t="shared" si="23"/>
        <v>2</v>
      </c>
      <c r="D1382" s="48">
        <v>42427</v>
      </c>
      <c r="E1382" s="47">
        <v>12</v>
      </c>
      <c r="F1382" s="47">
        <v>19232</v>
      </c>
      <c r="G1382" s="47">
        <v>15531</v>
      </c>
    </row>
    <row r="1383" spans="3:7">
      <c r="C1383" s="49">
        <f t="shared" si="23"/>
        <v>2</v>
      </c>
      <c r="D1383" s="48">
        <v>42427</v>
      </c>
      <c r="E1383" s="47">
        <v>13</v>
      </c>
      <c r="F1383" s="47">
        <v>19318</v>
      </c>
      <c r="G1383" s="47">
        <v>15293</v>
      </c>
    </row>
    <row r="1384" spans="3:7">
      <c r="C1384" s="49">
        <f t="shared" si="23"/>
        <v>2</v>
      </c>
      <c r="D1384" s="48">
        <v>42427</v>
      </c>
      <c r="E1384" s="47">
        <v>14</v>
      </c>
      <c r="F1384" s="47">
        <v>19308</v>
      </c>
      <c r="G1384" s="47">
        <v>15071</v>
      </c>
    </row>
    <row r="1385" spans="3:7">
      <c r="C1385" s="49">
        <f t="shared" si="23"/>
        <v>2</v>
      </c>
      <c r="D1385" s="48">
        <v>42427</v>
      </c>
      <c r="E1385" s="47">
        <v>15</v>
      </c>
      <c r="F1385" s="47">
        <v>19359</v>
      </c>
      <c r="G1385" s="47">
        <v>15109</v>
      </c>
    </row>
    <row r="1386" spans="3:7">
      <c r="C1386" s="49">
        <f t="shared" si="23"/>
        <v>2</v>
      </c>
      <c r="D1386" s="48">
        <v>42427</v>
      </c>
      <c r="E1386" s="47">
        <v>16</v>
      </c>
      <c r="F1386" s="47">
        <v>19480</v>
      </c>
      <c r="G1386" s="47">
        <v>15468</v>
      </c>
    </row>
    <row r="1387" spans="3:7">
      <c r="C1387" s="49">
        <f t="shared" si="23"/>
        <v>2</v>
      </c>
      <c r="D1387" s="48">
        <v>42427</v>
      </c>
      <c r="E1387" s="47">
        <v>17</v>
      </c>
      <c r="F1387" s="47">
        <v>19480</v>
      </c>
      <c r="G1387" s="47">
        <v>16001</v>
      </c>
    </row>
    <row r="1388" spans="3:7">
      <c r="C1388" s="49">
        <f t="shared" si="23"/>
        <v>2</v>
      </c>
      <c r="D1388" s="48">
        <v>42427</v>
      </c>
      <c r="E1388" s="47">
        <v>18</v>
      </c>
      <c r="F1388" s="47">
        <v>19991</v>
      </c>
      <c r="G1388" s="47">
        <v>16703</v>
      </c>
    </row>
    <row r="1389" spans="3:7">
      <c r="C1389" s="49">
        <f t="shared" si="23"/>
        <v>2</v>
      </c>
      <c r="D1389" s="48">
        <v>42427</v>
      </c>
      <c r="E1389" s="47">
        <v>19</v>
      </c>
      <c r="F1389" s="47">
        <v>20375</v>
      </c>
      <c r="G1389" s="47">
        <v>17254</v>
      </c>
    </row>
    <row r="1390" spans="3:7">
      <c r="C1390" s="49">
        <f t="shared" si="23"/>
        <v>2</v>
      </c>
      <c r="D1390" s="48">
        <v>42427</v>
      </c>
      <c r="E1390" s="47">
        <v>20</v>
      </c>
      <c r="F1390" s="47">
        <v>20140</v>
      </c>
      <c r="G1390" s="47">
        <v>17047</v>
      </c>
    </row>
    <row r="1391" spans="3:7">
      <c r="C1391" s="49">
        <f t="shared" si="23"/>
        <v>2</v>
      </c>
      <c r="D1391" s="48">
        <v>42427</v>
      </c>
      <c r="E1391" s="47">
        <v>21</v>
      </c>
      <c r="F1391" s="47">
        <v>19486</v>
      </c>
      <c r="G1391" s="47">
        <v>16474</v>
      </c>
    </row>
    <row r="1392" spans="3:7">
      <c r="C1392" s="49">
        <f t="shared" si="23"/>
        <v>2</v>
      </c>
      <c r="D1392" s="48">
        <v>42427</v>
      </c>
      <c r="E1392" s="47">
        <v>22</v>
      </c>
      <c r="F1392" s="47">
        <v>18651</v>
      </c>
      <c r="G1392" s="47">
        <v>15761</v>
      </c>
    </row>
    <row r="1393" spans="3:7">
      <c r="C1393" s="49">
        <f t="shared" si="23"/>
        <v>2</v>
      </c>
      <c r="D1393" s="48">
        <v>42427</v>
      </c>
      <c r="E1393" s="47">
        <v>23</v>
      </c>
      <c r="F1393" s="47">
        <v>18342</v>
      </c>
      <c r="G1393" s="47">
        <v>15025</v>
      </c>
    </row>
    <row r="1394" spans="3:7">
      <c r="C1394" s="49">
        <f t="shared" si="23"/>
        <v>2</v>
      </c>
      <c r="D1394" s="48">
        <v>42427</v>
      </c>
      <c r="E1394" s="47">
        <v>24</v>
      </c>
      <c r="F1394" s="47">
        <v>17059</v>
      </c>
      <c r="G1394" s="47">
        <v>14214</v>
      </c>
    </row>
    <row r="1395" spans="3:7">
      <c r="C1395" s="49">
        <f t="shared" si="23"/>
        <v>2</v>
      </c>
      <c r="D1395" s="48">
        <v>42428</v>
      </c>
      <c r="E1395" s="47">
        <v>1</v>
      </c>
      <c r="F1395" s="47">
        <v>17135</v>
      </c>
      <c r="G1395" s="47">
        <v>13534</v>
      </c>
    </row>
    <row r="1396" spans="3:7">
      <c r="C1396" s="49">
        <f t="shared" si="23"/>
        <v>2</v>
      </c>
      <c r="D1396" s="48">
        <v>42428</v>
      </c>
      <c r="E1396" s="47">
        <v>2</v>
      </c>
      <c r="F1396" s="47">
        <v>16680</v>
      </c>
      <c r="G1396" s="47">
        <v>13027</v>
      </c>
    </row>
    <row r="1397" spans="3:7">
      <c r="C1397" s="49">
        <f t="shared" si="23"/>
        <v>2</v>
      </c>
      <c r="D1397" s="48">
        <v>42428</v>
      </c>
      <c r="E1397" s="47">
        <v>3</v>
      </c>
      <c r="F1397" s="47">
        <v>16376</v>
      </c>
      <c r="G1397" s="47">
        <v>12804</v>
      </c>
    </row>
    <row r="1398" spans="3:7">
      <c r="C1398" s="49">
        <f t="shared" si="23"/>
        <v>2</v>
      </c>
      <c r="D1398" s="48">
        <v>42428</v>
      </c>
      <c r="E1398" s="47">
        <v>4</v>
      </c>
      <c r="F1398" s="47">
        <v>16282</v>
      </c>
      <c r="G1398" s="47">
        <v>12765</v>
      </c>
    </row>
    <row r="1399" spans="3:7">
      <c r="C1399" s="49">
        <f t="shared" si="23"/>
        <v>2</v>
      </c>
      <c r="D1399" s="48">
        <v>42428</v>
      </c>
      <c r="E1399" s="47">
        <v>5</v>
      </c>
      <c r="F1399" s="47">
        <v>16464</v>
      </c>
      <c r="G1399" s="47">
        <v>12767</v>
      </c>
    </row>
    <row r="1400" spans="3:7">
      <c r="C1400" s="49">
        <f t="shared" si="23"/>
        <v>2</v>
      </c>
      <c r="D1400" s="48">
        <v>42428</v>
      </c>
      <c r="E1400" s="47">
        <v>6</v>
      </c>
      <c r="F1400" s="47">
        <v>16785</v>
      </c>
      <c r="G1400" s="47">
        <v>12904</v>
      </c>
    </row>
    <row r="1401" spans="3:7">
      <c r="C1401" s="49">
        <f t="shared" si="23"/>
        <v>2</v>
      </c>
      <c r="D1401" s="48">
        <v>42428</v>
      </c>
      <c r="E1401" s="47">
        <v>7</v>
      </c>
      <c r="F1401" s="47">
        <v>17129</v>
      </c>
      <c r="G1401" s="47">
        <v>13383</v>
      </c>
    </row>
    <row r="1402" spans="3:7">
      <c r="C1402" s="49">
        <f t="shared" si="23"/>
        <v>2</v>
      </c>
      <c r="D1402" s="48">
        <v>42428</v>
      </c>
      <c r="E1402" s="47">
        <v>8</v>
      </c>
      <c r="F1402" s="47">
        <v>17375</v>
      </c>
      <c r="G1402" s="47">
        <v>13603</v>
      </c>
    </row>
    <row r="1403" spans="3:7">
      <c r="C1403" s="49">
        <f t="shared" si="23"/>
        <v>2</v>
      </c>
      <c r="D1403" s="48">
        <v>42428</v>
      </c>
      <c r="E1403" s="47">
        <v>9</v>
      </c>
      <c r="F1403" s="47">
        <v>17593</v>
      </c>
      <c r="G1403" s="47">
        <v>14071</v>
      </c>
    </row>
    <row r="1404" spans="3:7">
      <c r="C1404" s="49">
        <f t="shared" si="23"/>
        <v>2</v>
      </c>
      <c r="D1404" s="48">
        <v>42428</v>
      </c>
      <c r="E1404" s="47">
        <v>10</v>
      </c>
      <c r="F1404" s="47">
        <v>18158</v>
      </c>
      <c r="G1404" s="47">
        <v>14321</v>
      </c>
    </row>
    <row r="1405" spans="3:7">
      <c r="C1405" s="49">
        <f t="shared" si="23"/>
        <v>2</v>
      </c>
      <c r="D1405" s="48">
        <v>42428</v>
      </c>
      <c r="E1405" s="47">
        <v>11</v>
      </c>
      <c r="F1405" s="47">
        <v>18021</v>
      </c>
      <c r="G1405" s="47">
        <v>14276</v>
      </c>
    </row>
    <row r="1406" spans="3:7">
      <c r="C1406" s="49">
        <f t="shared" si="23"/>
        <v>2</v>
      </c>
      <c r="D1406" s="48">
        <v>42428</v>
      </c>
      <c r="E1406" s="47">
        <v>12</v>
      </c>
      <c r="F1406" s="47">
        <v>18091</v>
      </c>
      <c r="G1406" s="47">
        <v>14263</v>
      </c>
    </row>
    <row r="1407" spans="3:7">
      <c r="C1407" s="49">
        <f t="shared" si="23"/>
        <v>2</v>
      </c>
      <c r="D1407" s="48">
        <v>42428</v>
      </c>
      <c r="E1407" s="47">
        <v>13</v>
      </c>
      <c r="F1407" s="47">
        <v>18029</v>
      </c>
      <c r="G1407" s="47">
        <v>14222</v>
      </c>
    </row>
    <row r="1408" spans="3:7">
      <c r="C1408" s="49">
        <f t="shared" si="23"/>
        <v>2</v>
      </c>
      <c r="D1408" s="48">
        <v>42428</v>
      </c>
      <c r="E1408" s="47">
        <v>14</v>
      </c>
      <c r="F1408" s="47">
        <v>17853</v>
      </c>
      <c r="G1408" s="47">
        <v>13961</v>
      </c>
    </row>
    <row r="1409" spans="3:7">
      <c r="C1409" s="49">
        <f t="shared" si="23"/>
        <v>2</v>
      </c>
      <c r="D1409" s="48">
        <v>42428</v>
      </c>
      <c r="E1409" s="47">
        <v>15</v>
      </c>
      <c r="F1409" s="47">
        <v>17708</v>
      </c>
      <c r="G1409" s="47">
        <v>13917</v>
      </c>
    </row>
    <row r="1410" spans="3:7">
      <c r="C1410" s="49">
        <f t="shared" si="23"/>
        <v>2</v>
      </c>
      <c r="D1410" s="48">
        <v>42428</v>
      </c>
      <c r="E1410" s="47">
        <v>16</v>
      </c>
      <c r="F1410" s="47">
        <v>17897</v>
      </c>
      <c r="G1410" s="47">
        <v>14244</v>
      </c>
    </row>
    <row r="1411" spans="3:7">
      <c r="C1411" s="49">
        <f t="shared" si="23"/>
        <v>2</v>
      </c>
      <c r="D1411" s="48">
        <v>42428</v>
      </c>
      <c r="E1411" s="47">
        <v>17</v>
      </c>
      <c r="F1411" s="47">
        <v>18755</v>
      </c>
      <c r="G1411" s="47">
        <v>15203</v>
      </c>
    </row>
    <row r="1412" spans="3:7">
      <c r="C1412" s="49">
        <f t="shared" ref="C1412:C1475" si="24">MONTH(D1412)</f>
        <v>2</v>
      </c>
      <c r="D1412" s="48">
        <v>42428</v>
      </c>
      <c r="E1412" s="47">
        <v>18</v>
      </c>
      <c r="F1412" s="47">
        <v>19400</v>
      </c>
      <c r="G1412" s="47">
        <v>15925</v>
      </c>
    </row>
    <row r="1413" spans="3:7">
      <c r="C1413" s="49">
        <f t="shared" si="24"/>
        <v>2</v>
      </c>
      <c r="D1413" s="48">
        <v>42428</v>
      </c>
      <c r="E1413" s="47">
        <v>19</v>
      </c>
      <c r="F1413" s="47">
        <v>19865</v>
      </c>
      <c r="G1413" s="47">
        <v>16754</v>
      </c>
    </row>
    <row r="1414" spans="3:7">
      <c r="C1414" s="49">
        <f t="shared" si="24"/>
        <v>2</v>
      </c>
      <c r="D1414" s="48">
        <v>42428</v>
      </c>
      <c r="E1414" s="47">
        <v>20</v>
      </c>
      <c r="F1414" s="47">
        <v>19808</v>
      </c>
      <c r="G1414" s="47">
        <v>16767</v>
      </c>
    </row>
    <row r="1415" spans="3:7">
      <c r="C1415" s="49">
        <f t="shared" si="24"/>
        <v>2</v>
      </c>
      <c r="D1415" s="48">
        <v>42428</v>
      </c>
      <c r="E1415" s="47">
        <v>21</v>
      </c>
      <c r="F1415" s="47">
        <v>19413</v>
      </c>
      <c r="G1415" s="47">
        <v>16292</v>
      </c>
    </row>
    <row r="1416" spans="3:7">
      <c r="C1416" s="49">
        <f t="shared" si="24"/>
        <v>2</v>
      </c>
      <c r="D1416" s="48">
        <v>42428</v>
      </c>
      <c r="E1416" s="47">
        <v>22</v>
      </c>
      <c r="F1416" s="47">
        <v>18803</v>
      </c>
      <c r="G1416" s="47">
        <v>15670</v>
      </c>
    </row>
    <row r="1417" spans="3:7">
      <c r="C1417" s="49">
        <f t="shared" si="24"/>
        <v>2</v>
      </c>
      <c r="D1417" s="48">
        <v>42428</v>
      </c>
      <c r="E1417" s="47">
        <v>23</v>
      </c>
      <c r="F1417" s="47">
        <v>18398</v>
      </c>
      <c r="G1417" s="47">
        <v>14852</v>
      </c>
    </row>
    <row r="1418" spans="3:7">
      <c r="C1418" s="49">
        <f t="shared" si="24"/>
        <v>2</v>
      </c>
      <c r="D1418" s="48">
        <v>42428</v>
      </c>
      <c r="E1418" s="47">
        <v>24</v>
      </c>
      <c r="F1418" s="47">
        <v>17691</v>
      </c>
      <c r="G1418" s="47">
        <v>13988</v>
      </c>
    </row>
    <row r="1419" spans="3:7">
      <c r="C1419" s="49">
        <f t="shared" si="24"/>
        <v>2</v>
      </c>
      <c r="D1419" s="48">
        <v>42429</v>
      </c>
      <c r="E1419" s="47">
        <v>1</v>
      </c>
      <c r="F1419" s="47">
        <v>16812</v>
      </c>
      <c r="G1419" s="47">
        <v>13387</v>
      </c>
    </row>
    <row r="1420" spans="3:7">
      <c r="C1420" s="49">
        <f t="shared" si="24"/>
        <v>2</v>
      </c>
      <c r="D1420" s="48">
        <v>42429</v>
      </c>
      <c r="E1420" s="47">
        <v>2</v>
      </c>
      <c r="F1420" s="47">
        <v>16056</v>
      </c>
      <c r="G1420" s="47">
        <v>12873</v>
      </c>
    </row>
    <row r="1421" spans="3:7">
      <c r="C1421" s="49">
        <f t="shared" si="24"/>
        <v>2</v>
      </c>
      <c r="D1421" s="48">
        <v>42429</v>
      </c>
      <c r="E1421" s="47">
        <v>3</v>
      </c>
      <c r="F1421" s="47">
        <v>14938</v>
      </c>
      <c r="G1421" s="47">
        <v>12590</v>
      </c>
    </row>
    <row r="1422" spans="3:7">
      <c r="C1422" s="49">
        <f t="shared" si="24"/>
        <v>2</v>
      </c>
      <c r="D1422" s="48">
        <v>42429</v>
      </c>
      <c r="E1422" s="47">
        <v>4</v>
      </c>
      <c r="F1422" s="47">
        <v>15645</v>
      </c>
      <c r="G1422" s="47">
        <v>12578</v>
      </c>
    </row>
    <row r="1423" spans="3:7">
      <c r="C1423" s="49">
        <f t="shared" si="24"/>
        <v>2</v>
      </c>
      <c r="D1423" s="48">
        <v>42429</v>
      </c>
      <c r="E1423" s="47">
        <v>5</v>
      </c>
      <c r="F1423" s="47">
        <v>16381</v>
      </c>
      <c r="G1423" s="47">
        <v>12873</v>
      </c>
    </row>
    <row r="1424" spans="3:7">
      <c r="C1424" s="49">
        <f t="shared" si="24"/>
        <v>2</v>
      </c>
      <c r="D1424" s="48">
        <v>42429</v>
      </c>
      <c r="E1424" s="47">
        <v>6</v>
      </c>
      <c r="F1424" s="47">
        <v>17567</v>
      </c>
      <c r="G1424" s="47">
        <v>13859</v>
      </c>
    </row>
    <row r="1425" spans="3:7">
      <c r="C1425" s="49">
        <f t="shared" si="24"/>
        <v>2</v>
      </c>
      <c r="D1425" s="48">
        <v>42429</v>
      </c>
      <c r="E1425" s="47">
        <v>7</v>
      </c>
      <c r="F1425" s="47">
        <v>18399</v>
      </c>
      <c r="G1425" s="47">
        <v>15264</v>
      </c>
    </row>
    <row r="1426" spans="3:7">
      <c r="C1426" s="49">
        <f t="shared" si="24"/>
        <v>2</v>
      </c>
      <c r="D1426" s="48">
        <v>42429</v>
      </c>
      <c r="E1426" s="47">
        <v>8</v>
      </c>
      <c r="F1426" s="47">
        <v>19379</v>
      </c>
      <c r="G1426" s="47">
        <v>16673</v>
      </c>
    </row>
    <row r="1427" spans="3:7">
      <c r="C1427" s="49">
        <f t="shared" si="24"/>
        <v>2</v>
      </c>
      <c r="D1427" s="48">
        <v>42429</v>
      </c>
      <c r="E1427" s="47">
        <v>9</v>
      </c>
      <c r="F1427" s="47">
        <v>19667</v>
      </c>
      <c r="G1427" s="47">
        <v>16922</v>
      </c>
    </row>
    <row r="1428" spans="3:7">
      <c r="C1428" s="49">
        <f t="shared" si="24"/>
        <v>2</v>
      </c>
      <c r="D1428" s="48">
        <v>42429</v>
      </c>
      <c r="E1428" s="47">
        <v>10</v>
      </c>
      <c r="F1428" s="47">
        <v>19536</v>
      </c>
      <c r="G1428" s="47">
        <v>16730</v>
      </c>
    </row>
    <row r="1429" spans="3:7">
      <c r="C1429" s="49">
        <f t="shared" si="24"/>
        <v>2</v>
      </c>
      <c r="D1429" s="48">
        <v>42429</v>
      </c>
      <c r="E1429" s="47">
        <v>11</v>
      </c>
      <c r="F1429" s="47">
        <v>19770</v>
      </c>
      <c r="G1429" s="47">
        <v>16757</v>
      </c>
    </row>
    <row r="1430" spans="3:7">
      <c r="C1430" s="49">
        <f t="shared" si="24"/>
        <v>2</v>
      </c>
      <c r="D1430" s="48">
        <v>42429</v>
      </c>
      <c r="E1430" s="47">
        <v>12</v>
      </c>
      <c r="F1430" s="47">
        <v>19744</v>
      </c>
      <c r="G1430" s="47">
        <v>16603</v>
      </c>
    </row>
    <row r="1431" spans="3:7">
      <c r="C1431" s="49">
        <f t="shared" si="24"/>
        <v>2</v>
      </c>
      <c r="D1431" s="48">
        <v>42429</v>
      </c>
      <c r="E1431" s="47">
        <v>13</v>
      </c>
      <c r="F1431" s="47">
        <v>19809</v>
      </c>
      <c r="G1431" s="47">
        <v>16395</v>
      </c>
    </row>
    <row r="1432" spans="3:7">
      <c r="C1432" s="49">
        <f t="shared" si="24"/>
        <v>2</v>
      </c>
      <c r="D1432" s="48">
        <v>42429</v>
      </c>
      <c r="E1432" s="47">
        <v>14</v>
      </c>
      <c r="F1432" s="47">
        <v>19427</v>
      </c>
      <c r="G1432" s="47">
        <v>16217</v>
      </c>
    </row>
    <row r="1433" spans="3:7">
      <c r="C1433" s="49">
        <f t="shared" si="24"/>
        <v>2</v>
      </c>
      <c r="D1433" s="48">
        <v>42429</v>
      </c>
      <c r="E1433" s="47">
        <v>15</v>
      </c>
      <c r="F1433" s="47">
        <v>19517</v>
      </c>
      <c r="G1433" s="47">
        <v>16428</v>
      </c>
    </row>
    <row r="1434" spans="3:7">
      <c r="C1434" s="49">
        <f t="shared" si="24"/>
        <v>2</v>
      </c>
      <c r="D1434" s="48">
        <v>42429</v>
      </c>
      <c r="E1434" s="47">
        <v>16</v>
      </c>
      <c r="F1434" s="47">
        <v>20095</v>
      </c>
      <c r="G1434" s="47">
        <v>17029</v>
      </c>
    </row>
    <row r="1435" spans="3:7">
      <c r="C1435" s="49">
        <f t="shared" si="24"/>
        <v>2</v>
      </c>
      <c r="D1435" s="48">
        <v>42429</v>
      </c>
      <c r="E1435" s="47">
        <v>17</v>
      </c>
      <c r="F1435" s="47">
        <v>20833</v>
      </c>
      <c r="G1435" s="47">
        <v>17644</v>
      </c>
    </row>
    <row r="1436" spans="3:7">
      <c r="C1436" s="49">
        <f t="shared" si="24"/>
        <v>2</v>
      </c>
      <c r="D1436" s="48">
        <v>42429</v>
      </c>
      <c r="E1436" s="47">
        <v>18</v>
      </c>
      <c r="F1436" s="47">
        <v>21109</v>
      </c>
      <c r="G1436" s="47">
        <v>18286</v>
      </c>
    </row>
    <row r="1437" spans="3:7">
      <c r="C1437" s="49">
        <f t="shared" si="24"/>
        <v>2</v>
      </c>
      <c r="D1437" s="48">
        <v>42429</v>
      </c>
      <c r="E1437" s="47">
        <v>19</v>
      </c>
      <c r="F1437" s="47">
        <v>21519</v>
      </c>
      <c r="G1437" s="47">
        <v>18853</v>
      </c>
    </row>
    <row r="1438" spans="3:7">
      <c r="C1438" s="49">
        <f t="shared" si="24"/>
        <v>2</v>
      </c>
      <c r="D1438" s="48">
        <v>42429</v>
      </c>
      <c r="E1438" s="47">
        <v>20</v>
      </c>
      <c r="F1438" s="47">
        <v>21740</v>
      </c>
      <c r="G1438" s="47">
        <v>18853</v>
      </c>
    </row>
    <row r="1439" spans="3:7">
      <c r="C1439" s="49">
        <f t="shared" si="24"/>
        <v>2</v>
      </c>
      <c r="D1439" s="48">
        <v>42429</v>
      </c>
      <c r="E1439" s="47">
        <v>21</v>
      </c>
      <c r="F1439" s="47">
        <v>21726</v>
      </c>
      <c r="G1439" s="47">
        <v>18701</v>
      </c>
    </row>
    <row r="1440" spans="3:7">
      <c r="C1440" s="49">
        <f t="shared" si="24"/>
        <v>2</v>
      </c>
      <c r="D1440" s="48">
        <v>42429</v>
      </c>
      <c r="E1440" s="47">
        <v>22</v>
      </c>
      <c r="F1440" s="47">
        <v>21108</v>
      </c>
      <c r="G1440" s="47">
        <v>18022</v>
      </c>
    </row>
    <row r="1441" spans="3:7">
      <c r="C1441" s="49">
        <f t="shared" si="24"/>
        <v>2</v>
      </c>
      <c r="D1441" s="48">
        <v>42429</v>
      </c>
      <c r="E1441" s="47">
        <v>23</v>
      </c>
      <c r="F1441" s="47">
        <v>20204</v>
      </c>
      <c r="G1441" s="47">
        <v>17083</v>
      </c>
    </row>
    <row r="1442" spans="3:7">
      <c r="C1442" s="49">
        <f t="shared" si="24"/>
        <v>2</v>
      </c>
      <c r="D1442" s="48">
        <v>42429</v>
      </c>
      <c r="E1442" s="47">
        <v>24</v>
      </c>
      <c r="F1442" s="47">
        <v>19359</v>
      </c>
      <c r="G1442" s="47">
        <v>16224</v>
      </c>
    </row>
    <row r="1443" spans="3:7">
      <c r="C1443" s="49">
        <f t="shared" si="24"/>
        <v>3</v>
      </c>
      <c r="D1443" s="48">
        <v>42430</v>
      </c>
      <c r="E1443" s="47">
        <v>1</v>
      </c>
      <c r="F1443" s="47">
        <v>18493</v>
      </c>
      <c r="G1443" s="47">
        <v>15704</v>
      </c>
    </row>
    <row r="1444" spans="3:7">
      <c r="C1444" s="49">
        <f t="shared" si="24"/>
        <v>3</v>
      </c>
      <c r="D1444" s="48">
        <v>42430</v>
      </c>
      <c r="E1444" s="47">
        <v>2</v>
      </c>
      <c r="F1444" s="47">
        <v>17932</v>
      </c>
      <c r="G1444" s="47">
        <v>15192</v>
      </c>
    </row>
    <row r="1445" spans="3:7">
      <c r="C1445" s="49">
        <f t="shared" si="24"/>
        <v>3</v>
      </c>
      <c r="D1445" s="48">
        <v>42430</v>
      </c>
      <c r="E1445" s="47">
        <v>3</v>
      </c>
      <c r="F1445" s="47">
        <v>17576</v>
      </c>
      <c r="G1445" s="47">
        <v>14972</v>
      </c>
    </row>
    <row r="1446" spans="3:7">
      <c r="C1446" s="49">
        <f t="shared" si="24"/>
        <v>3</v>
      </c>
      <c r="D1446" s="48">
        <v>42430</v>
      </c>
      <c r="E1446" s="47">
        <v>4</v>
      </c>
      <c r="F1446" s="47">
        <v>17785</v>
      </c>
      <c r="G1446" s="47">
        <v>14915</v>
      </c>
    </row>
    <row r="1447" spans="3:7">
      <c r="C1447" s="49">
        <f t="shared" si="24"/>
        <v>3</v>
      </c>
      <c r="D1447" s="48">
        <v>42430</v>
      </c>
      <c r="E1447" s="47">
        <v>5</v>
      </c>
      <c r="F1447" s="47">
        <v>17923</v>
      </c>
      <c r="G1447" s="47">
        <v>14990</v>
      </c>
    </row>
    <row r="1448" spans="3:7">
      <c r="C1448" s="49">
        <f t="shared" si="24"/>
        <v>3</v>
      </c>
      <c r="D1448" s="48">
        <v>42430</v>
      </c>
      <c r="E1448" s="47">
        <v>6</v>
      </c>
      <c r="F1448" s="47">
        <v>18511</v>
      </c>
      <c r="G1448" s="47">
        <v>15570</v>
      </c>
    </row>
    <row r="1449" spans="3:7">
      <c r="C1449" s="49">
        <f t="shared" si="24"/>
        <v>3</v>
      </c>
      <c r="D1449" s="48">
        <v>42430</v>
      </c>
      <c r="E1449" s="47">
        <v>7</v>
      </c>
      <c r="F1449" s="47">
        <v>19019</v>
      </c>
      <c r="G1449" s="47">
        <v>16784</v>
      </c>
    </row>
    <row r="1450" spans="3:7">
      <c r="C1450" s="49">
        <f t="shared" si="24"/>
        <v>3</v>
      </c>
      <c r="D1450" s="48">
        <v>42430</v>
      </c>
      <c r="E1450" s="47">
        <v>8</v>
      </c>
      <c r="F1450" s="47">
        <v>19530</v>
      </c>
      <c r="G1450" s="47">
        <v>17733</v>
      </c>
    </row>
    <row r="1451" spans="3:7">
      <c r="C1451" s="49">
        <f t="shared" si="24"/>
        <v>3</v>
      </c>
      <c r="D1451" s="48">
        <v>42430</v>
      </c>
      <c r="E1451" s="47">
        <v>9</v>
      </c>
      <c r="F1451" s="47">
        <v>19766</v>
      </c>
      <c r="G1451" s="47">
        <v>17788</v>
      </c>
    </row>
    <row r="1452" spans="3:7">
      <c r="C1452" s="49">
        <f t="shared" si="24"/>
        <v>3</v>
      </c>
      <c r="D1452" s="48">
        <v>42430</v>
      </c>
      <c r="E1452" s="47">
        <v>10</v>
      </c>
      <c r="F1452" s="47">
        <v>19789</v>
      </c>
      <c r="G1452" s="47">
        <v>17817</v>
      </c>
    </row>
    <row r="1453" spans="3:7">
      <c r="C1453" s="49">
        <f t="shared" si="24"/>
        <v>3</v>
      </c>
      <c r="D1453" s="48">
        <v>42430</v>
      </c>
      <c r="E1453" s="47">
        <v>11</v>
      </c>
      <c r="F1453" s="47">
        <v>19742</v>
      </c>
      <c r="G1453" s="47">
        <v>17744</v>
      </c>
    </row>
    <row r="1454" spans="3:7">
      <c r="C1454" s="49">
        <f t="shared" si="24"/>
        <v>3</v>
      </c>
      <c r="D1454" s="48">
        <v>42430</v>
      </c>
      <c r="E1454" s="47">
        <v>12</v>
      </c>
      <c r="F1454" s="47">
        <v>19915</v>
      </c>
      <c r="G1454" s="47">
        <v>17765</v>
      </c>
    </row>
    <row r="1455" spans="3:7">
      <c r="C1455" s="49">
        <f t="shared" si="24"/>
        <v>3</v>
      </c>
      <c r="D1455" s="48">
        <v>42430</v>
      </c>
      <c r="E1455" s="47">
        <v>13</v>
      </c>
      <c r="F1455" s="47">
        <v>19887</v>
      </c>
      <c r="G1455" s="47">
        <v>17741</v>
      </c>
    </row>
    <row r="1456" spans="3:7">
      <c r="C1456" s="49">
        <f t="shared" si="24"/>
        <v>3</v>
      </c>
      <c r="D1456" s="48">
        <v>42430</v>
      </c>
      <c r="E1456" s="47">
        <v>14</v>
      </c>
      <c r="F1456" s="47">
        <v>20286</v>
      </c>
      <c r="G1456" s="47">
        <v>17995</v>
      </c>
    </row>
    <row r="1457" spans="3:7">
      <c r="C1457" s="49">
        <f t="shared" si="24"/>
        <v>3</v>
      </c>
      <c r="D1457" s="48">
        <v>42430</v>
      </c>
      <c r="E1457" s="47">
        <v>15</v>
      </c>
      <c r="F1457" s="47">
        <v>20476</v>
      </c>
      <c r="G1457" s="47">
        <v>18044</v>
      </c>
    </row>
    <row r="1458" spans="3:7">
      <c r="C1458" s="49">
        <f t="shared" si="24"/>
        <v>3</v>
      </c>
      <c r="D1458" s="48">
        <v>42430</v>
      </c>
      <c r="E1458" s="47">
        <v>16</v>
      </c>
      <c r="F1458" s="47">
        <v>20687</v>
      </c>
      <c r="G1458" s="47">
        <v>18361</v>
      </c>
    </row>
    <row r="1459" spans="3:7">
      <c r="C1459" s="49">
        <f t="shared" si="24"/>
        <v>3</v>
      </c>
      <c r="D1459" s="48">
        <v>42430</v>
      </c>
      <c r="E1459" s="47">
        <v>17</v>
      </c>
      <c r="F1459" s="47">
        <v>21060</v>
      </c>
      <c r="G1459" s="47">
        <v>18782</v>
      </c>
    </row>
    <row r="1460" spans="3:7">
      <c r="C1460" s="49">
        <f t="shared" si="24"/>
        <v>3</v>
      </c>
      <c r="D1460" s="48">
        <v>42430</v>
      </c>
      <c r="E1460" s="47">
        <v>18</v>
      </c>
      <c r="F1460" s="47">
        <v>22092</v>
      </c>
      <c r="G1460" s="47">
        <v>19615</v>
      </c>
    </row>
    <row r="1461" spans="3:7">
      <c r="C1461" s="49">
        <f t="shared" si="24"/>
        <v>3</v>
      </c>
      <c r="D1461" s="48">
        <v>42430</v>
      </c>
      <c r="E1461" s="47">
        <v>19</v>
      </c>
      <c r="F1461" s="47">
        <v>22496</v>
      </c>
      <c r="G1461" s="47">
        <v>20063</v>
      </c>
    </row>
    <row r="1462" spans="3:7">
      <c r="C1462" s="49">
        <f t="shared" si="24"/>
        <v>3</v>
      </c>
      <c r="D1462" s="48">
        <v>42430</v>
      </c>
      <c r="E1462" s="47">
        <v>20</v>
      </c>
      <c r="F1462" s="47">
        <v>22421</v>
      </c>
      <c r="G1462" s="47">
        <v>19919</v>
      </c>
    </row>
    <row r="1463" spans="3:7">
      <c r="C1463" s="49">
        <f t="shared" si="24"/>
        <v>3</v>
      </c>
      <c r="D1463" s="48">
        <v>42430</v>
      </c>
      <c r="E1463" s="47">
        <v>21</v>
      </c>
      <c r="F1463" s="47">
        <v>22326</v>
      </c>
      <c r="G1463" s="47">
        <v>19614</v>
      </c>
    </row>
    <row r="1464" spans="3:7">
      <c r="C1464" s="49">
        <f t="shared" si="24"/>
        <v>3</v>
      </c>
      <c r="D1464" s="48">
        <v>42430</v>
      </c>
      <c r="E1464" s="47">
        <v>22</v>
      </c>
      <c r="F1464" s="47">
        <v>22052</v>
      </c>
      <c r="G1464" s="47">
        <v>18859</v>
      </c>
    </row>
    <row r="1465" spans="3:7">
      <c r="C1465" s="49">
        <f t="shared" si="24"/>
        <v>3</v>
      </c>
      <c r="D1465" s="48">
        <v>42430</v>
      </c>
      <c r="E1465" s="47">
        <v>23</v>
      </c>
      <c r="F1465" s="47">
        <v>20696</v>
      </c>
      <c r="G1465" s="47">
        <v>17679</v>
      </c>
    </row>
    <row r="1466" spans="3:7">
      <c r="C1466" s="49">
        <f t="shared" si="24"/>
        <v>3</v>
      </c>
      <c r="D1466" s="48">
        <v>42430</v>
      </c>
      <c r="E1466" s="47">
        <v>24</v>
      </c>
      <c r="F1466" s="47">
        <v>19247</v>
      </c>
      <c r="G1466" s="47">
        <v>16447</v>
      </c>
    </row>
    <row r="1467" spans="3:7">
      <c r="C1467" s="49">
        <f t="shared" si="24"/>
        <v>3</v>
      </c>
      <c r="D1467" s="48">
        <v>42431</v>
      </c>
      <c r="E1467" s="47">
        <v>1</v>
      </c>
      <c r="F1467" s="47">
        <v>18612</v>
      </c>
      <c r="G1467" s="47">
        <v>15772</v>
      </c>
    </row>
    <row r="1468" spans="3:7">
      <c r="C1468" s="49">
        <f t="shared" si="24"/>
        <v>3</v>
      </c>
      <c r="D1468" s="48">
        <v>42431</v>
      </c>
      <c r="E1468" s="47">
        <v>2</v>
      </c>
      <c r="F1468" s="47">
        <v>18452</v>
      </c>
      <c r="G1468" s="47">
        <v>15608</v>
      </c>
    </row>
    <row r="1469" spans="3:7">
      <c r="C1469" s="49">
        <f t="shared" si="24"/>
        <v>3</v>
      </c>
      <c r="D1469" s="48">
        <v>42431</v>
      </c>
      <c r="E1469" s="47">
        <v>3</v>
      </c>
      <c r="F1469" s="47">
        <v>18378</v>
      </c>
      <c r="G1469" s="47">
        <v>15520</v>
      </c>
    </row>
    <row r="1470" spans="3:7">
      <c r="C1470" s="49">
        <f t="shared" si="24"/>
        <v>3</v>
      </c>
      <c r="D1470" s="48">
        <v>42431</v>
      </c>
      <c r="E1470" s="47">
        <v>4</v>
      </c>
      <c r="F1470" s="47">
        <v>18358</v>
      </c>
      <c r="G1470" s="47">
        <v>15404</v>
      </c>
    </row>
    <row r="1471" spans="3:7">
      <c r="C1471" s="49">
        <f t="shared" si="24"/>
        <v>3</v>
      </c>
      <c r="D1471" s="48">
        <v>42431</v>
      </c>
      <c r="E1471" s="47">
        <v>5</v>
      </c>
      <c r="F1471" s="47">
        <v>18495</v>
      </c>
      <c r="G1471" s="47">
        <v>15484</v>
      </c>
    </row>
    <row r="1472" spans="3:7">
      <c r="C1472" s="49">
        <f t="shared" si="24"/>
        <v>3</v>
      </c>
      <c r="D1472" s="48">
        <v>42431</v>
      </c>
      <c r="E1472" s="47">
        <v>6</v>
      </c>
      <c r="F1472" s="47">
        <v>19205</v>
      </c>
      <c r="G1472" s="47">
        <v>16215</v>
      </c>
    </row>
    <row r="1473" spans="3:7">
      <c r="C1473" s="49">
        <f t="shared" si="24"/>
        <v>3</v>
      </c>
      <c r="D1473" s="48">
        <v>42431</v>
      </c>
      <c r="E1473" s="47">
        <v>7</v>
      </c>
      <c r="F1473" s="47">
        <v>19954</v>
      </c>
      <c r="G1473" s="47">
        <v>17252</v>
      </c>
    </row>
    <row r="1474" spans="3:7">
      <c r="C1474" s="49">
        <f t="shared" si="24"/>
        <v>3</v>
      </c>
      <c r="D1474" s="48">
        <v>42431</v>
      </c>
      <c r="E1474" s="47">
        <v>8</v>
      </c>
      <c r="F1474" s="47">
        <v>20631</v>
      </c>
      <c r="G1474" s="47">
        <v>17938</v>
      </c>
    </row>
    <row r="1475" spans="3:7">
      <c r="C1475" s="49">
        <f t="shared" si="24"/>
        <v>3</v>
      </c>
      <c r="D1475" s="48">
        <v>42431</v>
      </c>
      <c r="E1475" s="47">
        <v>9</v>
      </c>
      <c r="F1475" s="47">
        <v>21175</v>
      </c>
      <c r="G1475" s="47">
        <v>18304</v>
      </c>
    </row>
    <row r="1476" spans="3:7">
      <c r="C1476" s="49">
        <f t="shared" ref="C1476:C1539" si="25">MONTH(D1476)</f>
        <v>3</v>
      </c>
      <c r="D1476" s="48">
        <v>42431</v>
      </c>
      <c r="E1476" s="47">
        <v>10</v>
      </c>
      <c r="F1476" s="47">
        <v>20853</v>
      </c>
      <c r="G1476" s="47">
        <v>18081</v>
      </c>
    </row>
    <row r="1477" spans="3:7">
      <c r="C1477" s="49">
        <f t="shared" si="25"/>
        <v>3</v>
      </c>
      <c r="D1477" s="48">
        <v>42431</v>
      </c>
      <c r="E1477" s="47">
        <v>11</v>
      </c>
      <c r="F1477" s="47">
        <v>20980</v>
      </c>
      <c r="G1477" s="47">
        <v>17832</v>
      </c>
    </row>
    <row r="1478" spans="3:7">
      <c r="C1478" s="49">
        <f t="shared" si="25"/>
        <v>3</v>
      </c>
      <c r="D1478" s="48">
        <v>42431</v>
      </c>
      <c r="E1478" s="47">
        <v>12</v>
      </c>
      <c r="F1478" s="47">
        <v>20693</v>
      </c>
      <c r="G1478" s="47">
        <v>17662</v>
      </c>
    </row>
    <row r="1479" spans="3:7">
      <c r="C1479" s="49">
        <f t="shared" si="25"/>
        <v>3</v>
      </c>
      <c r="D1479" s="48">
        <v>42431</v>
      </c>
      <c r="E1479" s="47">
        <v>13</v>
      </c>
      <c r="F1479" s="47">
        <v>20018</v>
      </c>
      <c r="G1479" s="47">
        <v>17343</v>
      </c>
    </row>
    <row r="1480" spans="3:7">
      <c r="C1480" s="49">
        <f t="shared" si="25"/>
        <v>3</v>
      </c>
      <c r="D1480" s="48">
        <v>42431</v>
      </c>
      <c r="E1480" s="47">
        <v>14</v>
      </c>
      <c r="F1480" s="47">
        <v>19808</v>
      </c>
      <c r="G1480" s="47">
        <v>17156</v>
      </c>
    </row>
    <row r="1481" spans="3:7">
      <c r="C1481" s="49">
        <f t="shared" si="25"/>
        <v>3</v>
      </c>
      <c r="D1481" s="48">
        <v>42431</v>
      </c>
      <c r="E1481" s="47">
        <v>15</v>
      </c>
      <c r="F1481" s="47">
        <v>19649</v>
      </c>
      <c r="G1481" s="47">
        <v>17062</v>
      </c>
    </row>
    <row r="1482" spans="3:7">
      <c r="C1482" s="49">
        <f t="shared" si="25"/>
        <v>3</v>
      </c>
      <c r="D1482" s="48">
        <v>42431</v>
      </c>
      <c r="E1482" s="47">
        <v>16</v>
      </c>
      <c r="F1482" s="47">
        <v>19914</v>
      </c>
      <c r="G1482" s="47">
        <v>17202</v>
      </c>
    </row>
    <row r="1483" spans="3:7">
      <c r="C1483" s="49">
        <f t="shared" si="25"/>
        <v>3</v>
      </c>
      <c r="D1483" s="48">
        <v>42431</v>
      </c>
      <c r="E1483" s="47">
        <v>17</v>
      </c>
      <c r="F1483" s="47">
        <v>20392</v>
      </c>
      <c r="G1483" s="47">
        <v>17895</v>
      </c>
    </row>
    <row r="1484" spans="3:7">
      <c r="C1484" s="49">
        <f t="shared" si="25"/>
        <v>3</v>
      </c>
      <c r="D1484" s="48">
        <v>42431</v>
      </c>
      <c r="E1484" s="47">
        <v>18</v>
      </c>
      <c r="F1484" s="47">
        <v>21706</v>
      </c>
      <c r="G1484" s="47">
        <v>18806</v>
      </c>
    </row>
    <row r="1485" spans="3:7">
      <c r="C1485" s="49">
        <f t="shared" si="25"/>
        <v>3</v>
      </c>
      <c r="D1485" s="48">
        <v>42431</v>
      </c>
      <c r="E1485" s="47">
        <v>19</v>
      </c>
      <c r="F1485" s="47">
        <v>22544</v>
      </c>
      <c r="G1485" s="47">
        <v>19691</v>
      </c>
    </row>
    <row r="1486" spans="3:7">
      <c r="C1486" s="49">
        <f t="shared" si="25"/>
        <v>3</v>
      </c>
      <c r="D1486" s="48">
        <v>42431</v>
      </c>
      <c r="E1486" s="47">
        <v>20</v>
      </c>
      <c r="F1486" s="47">
        <v>22249</v>
      </c>
      <c r="G1486" s="47">
        <v>19885</v>
      </c>
    </row>
    <row r="1487" spans="3:7">
      <c r="C1487" s="49">
        <f t="shared" si="25"/>
        <v>3</v>
      </c>
      <c r="D1487" s="48">
        <v>42431</v>
      </c>
      <c r="E1487" s="47">
        <v>21</v>
      </c>
      <c r="F1487" s="47">
        <v>22068</v>
      </c>
      <c r="G1487" s="47">
        <v>19624</v>
      </c>
    </row>
    <row r="1488" spans="3:7">
      <c r="C1488" s="49">
        <f t="shared" si="25"/>
        <v>3</v>
      </c>
      <c r="D1488" s="48">
        <v>42431</v>
      </c>
      <c r="E1488" s="47">
        <v>22</v>
      </c>
      <c r="F1488" s="47">
        <v>21493</v>
      </c>
      <c r="G1488" s="47">
        <v>19004</v>
      </c>
    </row>
    <row r="1489" spans="3:7">
      <c r="C1489" s="49">
        <f t="shared" si="25"/>
        <v>3</v>
      </c>
      <c r="D1489" s="48">
        <v>42431</v>
      </c>
      <c r="E1489" s="47">
        <v>23</v>
      </c>
      <c r="F1489" s="47">
        <v>20442</v>
      </c>
      <c r="G1489" s="47">
        <v>17725</v>
      </c>
    </row>
    <row r="1490" spans="3:7">
      <c r="C1490" s="49">
        <f t="shared" si="25"/>
        <v>3</v>
      </c>
      <c r="D1490" s="48">
        <v>42431</v>
      </c>
      <c r="E1490" s="47">
        <v>24</v>
      </c>
      <c r="F1490" s="47">
        <v>19024</v>
      </c>
      <c r="G1490" s="47">
        <v>16479</v>
      </c>
    </row>
    <row r="1491" spans="3:7">
      <c r="C1491" s="49">
        <f t="shared" si="25"/>
        <v>3</v>
      </c>
      <c r="D1491" s="48">
        <v>42432</v>
      </c>
      <c r="E1491" s="47">
        <v>1</v>
      </c>
      <c r="F1491" s="47">
        <v>18330</v>
      </c>
      <c r="G1491" s="47">
        <v>15717</v>
      </c>
    </row>
    <row r="1492" spans="3:7">
      <c r="C1492" s="49">
        <f t="shared" si="25"/>
        <v>3</v>
      </c>
      <c r="D1492" s="48">
        <v>42432</v>
      </c>
      <c r="E1492" s="47">
        <v>2</v>
      </c>
      <c r="F1492" s="47">
        <v>18159</v>
      </c>
      <c r="G1492" s="47">
        <v>15461</v>
      </c>
    </row>
    <row r="1493" spans="3:7">
      <c r="C1493" s="49">
        <f t="shared" si="25"/>
        <v>3</v>
      </c>
      <c r="D1493" s="48">
        <v>42432</v>
      </c>
      <c r="E1493" s="47">
        <v>3</v>
      </c>
      <c r="F1493" s="47">
        <v>18385</v>
      </c>
      <c r="G1493" s="47">
        <v>15372</v>
      </c>
    </row>
    <row r="1494" spans="3:7">
      <c r="C1494" s="49">
        <f t="shared" si="25"/>
        <v>3</v>
      </c>
      <c r="D1494" s="48">
        <v>42432</v>
      </c>
      <c r="E1494" s="47">
        <v>4</v>
      </c>
      <c r="F1494" s="47">
        <v>18555</v>
      </c>
      <c r="G1494" s="47">
        <v>15430</v>
      </c>
    </row>
    <row r="1495" spans="3:7">
      <c r="C1495" s="49">
        <f t="shared" si="25"/>
        <v>3</v>
      </c>
      <c r="D1495" s="48">
        <v>42432</v>
      </c>
      <c r="E1495" s="47">
        <v>5</v>
      </c>
      <c r="F1495" s="47">
        <v>18652</v>
      </c>
      <c r="G1495" s="47">
        <v>15479</v>
      </c>
    </row>
    <row r="1496" spans="3:7">
      <c r="C1496" s="49">
        <f t="shared" si="25"/>
        <v>3</v>
      </c>
      <c r="D1496" s="48">
        <v>42432</v>
      </c>
      <c r="E1496" s="47">
        <v>6</v>
      </c>
      <c r="F1496" s="47">
        <v>18776</v>
      </c>
      <c r="G1496" s="47">
        <v>15993</v>
      </c>
    </row>
    <row r="1497" spans="3:7">
      <c r="C1497" s="49">
        <f t="shared" si="25"/>
        <v>3</v>
      </c>
      <c r="D1497" s="48">
        <v>42432</v>
      </c>
      <c r="E1497" s="47">
        <v>7</v>
      </c>
      <c r="F1497" s="47">
        <v>19841</v>
      </c>
      <c r="G1497" s="47">
        <v>17338</v>
      </c>
    </row>
    <row r="1498" spans="3:7">
      <c r="C1498" s="49">
        <f t="shared" si="25"/>
        <v>3</v>
      </c>
      <c r="D1498" s="48">
        <v>42432</v>
      </c>
      <c r="E1498" s="47">
        <v>8</v>
      </c>
      <c r="F1498" s="47">
        <v>20921</v>
      </c>
      <c r="G1498" s="47">
        <v>18391</v>
      </c>
    </row>
    <row r="1499" spans="3:7">
      <c r="C1499" s="49">
        <f t="shared" si="25"/>
        <v>3</v>
      </c>
      <c r="D1499" s="48">
        <v>42432</v>
      </c>
      <c r="E1499" s="47">
        <v>9</v>
      </c>
      <c r="F1499" s="47">
        <v>20729</v>
      </c>
      <c r="G1499" s="47">
        <v>18253</v>
      </c>
    </row>
    <row r="1500" spans="3:7">
      <c r="C1500" s="49">
        <f t="shared" si="25"/>
        <v>3</v>
      </c>
      <c r="D1500" s="48">
        <v>42432</v>
      </c>
      <c r="E1500" s="47">
        <v>10</v>
      </c>
      <c r="F1500" s="47">
        <v>20332</v>
      </c>
      <c r="G1500" s="47">
        <v>17931</v>
      </c>
    </row>
    <row r="1501" spans="3:7">
      <c r="C1501" s="49">
        <f t="shared" si="25"/>
        <v>3</v>
      </c>
      <c r="D1501" s="48">
        <v>42432</v>
      </c>
      <c r="E1501" s="47">
        <v>11</v>
      </c>
      <c r="F1501" s="47">
        <v>20166</v>
      </c>
      <c r="G1501" s="47">
        <v>17753</v>
      </c>
    </row>
    <row r="1502" spans="3:7">
      <c r="C1502" s="49">
        <f t="shared" si="25"/>
        <v>3</v>
      </c>
      <c r="D1502" s="48">
        <v>42432</v>
      </c>
      <c r="E1502" s="47">
        <v>12</v>
      </c>
      <c r="F1502" s="47">
        <v>19840</v>
      </c>
      <c r="G1502" s="47">
        <v>17480</v>
      </c>
    </row>
    <row r="1503" spans="3:7">
      <c r="C1503" s="49">
        <f t="shared" si="25"/>
        <v>3</v>
      </c>
      <c r="D1503" s="48">
        <v>42432</v>
      </c>
      <c r="E1503" s="47">
        <v>13</v>
      </c>
      <c r="F1503" s="47">
        <v>19479</v>
      </c>
      <c r="G1503" s="47">
        <v>17306</v>
      </c>
    </row>
    <row r="1504" spans="3:7">
      <c r="C1504" s="49">
        <f t="shared" si="25"/>
        <v>3</v>
      </c>
      <c r="D1504" s="48">
        <v>42432</v>
      </c>
      <c r="E1504" s="47">
        <v>14</v>
      </c>
      <c r="F1504" s="47">
        <v>19244</v>
      </c>
      <c r="G1504" s="47">
        <v>17297</v>
      </c>
    </row>
    <row r="1505" spans="3:7">
      <c r="C1505" s="49">
        <f t="shared" si="25"/>
        <v>3</v>
      </c>
      <c r="D1505" s="48">
        <v>42432</v>
      </c>
      <c r="E1505" s="47">
        <v>15</v>
      </c>
      <c r="F1505" s="47">
        <v>19372</v>
      </c>
      <c r="G1505" s="47">
        <v>17235</v>
      </c>
    </row>
    <row r="1506" spans="3:7">
      <c r="C1506" s="49">
        <f t="shared" si="25"/>
        <v>3</v>
      </c>
      <c r="D1506" s="48">
        <v>42432</v>
      </c>
      <c r="E1506" s="47">
        <v>16</v>
      </c>
      <c r="F1506" s="47">
        <v>19504</v>
      </c>
      <c r="G1506" s="47">
        <v>17292</v>
      </c>
    </row>
    <row r="1507" spans="3:7">
      <c r="C1507" s="49">
        <f t="shared" si="25"/>
        <v>3</v>
      </c>
      <c r="D1507" s="48">
        <v>42432</v>
      </c>
      <c r="E1507" s="47">
        <v>17</v>
      </c>
      <c r="F1507" s="47">
        <v>20478</v>
      </c>
      <c r="G1507" s="47">
        <v>17933</v>
      </c>
    </row>
    <row r="1508" spans="3:7">
      <c r="C1508" s="49">
        <f t="shared" si="25"/>
        <v>3</v>
      </c>
      <c r="D1508" s="48">
        <v>42432</v>
      </c>
      <c r="E1508" s="47">
        <v>18</v>
      </c>
      <c r="F1508" s="47">
        <v>20944</v>
      </c>
      <c r="G1508" s="47">
        <v>18733</v>
      </c>
    </row>
    <row r="1509" spans="3:7">
      <c r="C1509" s="49">
        <f t="shared" si="25"/>
        <v>3</v>
      </c>
      <c r="D1509" s="48">
        <v>42432</v>
      </c>
      <c r="E1509" s="47">
        <v>19</v>
      </c>
      <c r="F1509" s="47">
        <v>21477</v>
      </c>
      <c r="G1509" s="47">
        <v>19388</v>
      </c>
    </row>
    <row r="1510" spans="3:7">
      <c r="C1510" s="49">
        <f t="shared" si="25"/>
        <v>3</v>
      </c>
      <c r="D1510" s="48">
        <v>42432</v>
      </c>
      <c r="E1510" s="47">
        <v>20</v>
      </c>
      <c r="F1510" s="47">
        <v>21796</v>
      </c>
      <c r="G1510" s="47">
        <v>19651</v>
      </c>
    </row>
    <row r="1511" spans="3:7">
      <c r="C1511" s="49">
        <f t="shared" si="25"/>
        <v>3</v>
      </c>
      <c r="D1511" s="48">
        <v>42432</v>
      </c>
      <c r="E1511" s="47">
        <v>21</v>
      </c>
      <c r="F1511" s="47">
        <v>21916</v>
      </c>
      <c r="G1511" s="47">
        <v>19410</v>
      </c>
    </row>
    <row r="1512" spans="3:7">
      <c r="C1512" s="49">
        <f t="shared" si="25"/>
        <v>3</v>
      </c>
      <c r="D1512" s="48">
        <v>42432</v>
      </c>
      <c r="E1512" s="47">
        <v>22</v>
      </c>
      <c r="F1512" s="47">
        <v>21149</v>
      </c>
      <c r="G1512" s="47">
        <v>18687</v>
      </c>
    </row>
    <row r="1513" spans="3:7">
      <c r="C1513" s="49">
        <f t="shared" si="25"/>
        <v>3</v>
      </c>
      <c r="D1513" s="48">
        <v>42432</v>
      </c>
      <c r="E1513" s="47">
        <v>23</v>
      </c>
      <c r="F1513" s="47">
        <v>20213</v>
      </c>
      <c r="G1513" s="47">
        <v>17648</v>
      </c>
    </row>
    <row r="1514" spans="3:7">
      <c r="C1514" s="49">
        <f t="shared" si="25"/>
        <v>3</v>
      </c>
      <c r="D1514" s="48">
        <v>42432</v>
      </c>
      <c r="E1514" s="47">
        <v>24</v>
      </c>
      <c r="F1514" s="47">
        <v>19375</v>
      </c>
      <c r="G1514" s="47">
        <v>16580</v>
      </c>
    </row>
    <row r="1515" spans="3:7">
      <c r="C1515" s="49">
        <f t="shared" si="25"/>
        <v>3</v>
      </c>
      <c r="D1515" s="48">
        <v>42433</v>
      </c>
      <c r="E1515" s="47">
        <v>1</v>
      </c>
      <c r="F1515" s="47">
        <v>18439</v>
      </c>
      <c r="G1515" s="47">
        <v>15904</v>
      </c>
    </row>
    <row r="1516" spans="3:7">
      <c r="C1516" s="49">
        <f t="shared" si="25"/>
        <v>3</v>
      </c>
      <c r="D1516" s="48">
        <v>42433</v>
      </c>
      <c r="E1516" s="47">
        <v>2</v>
      </c>
      <c r="F1516" s="47">
        <v>17957</v>
      </c>
      <c r="G1516" s="47">
        <v>15412</v>
      </c>
    </row>
    <row r="1517" spans="3:7">
      <c r="C1517" s="49">
        <f t="shared" si="25"/>
        <v>3</v>
      </c>
      <c r="D1517" s="48">
        <v>42433</v>
      </c>
      <c r="E1517" s="47">
        <v>3</v>
      </c>
      <c r="F1517" s="47">
        <v>17739</v>
      </c>
      <c r="G1517" s="47">
        <v>15134</v>
      </c>
    </row>
    <row r="1518" spans="3:7">
      <c r="C1518" s="49">
        <f t="shared" si="25"/>
        <v>3</v>
      </c>
      <c r="D1518" s="48">
        <v>42433</v>
      </c>
      <c r="E1518" s="47">
        <v>4</v>
      </c>
      <c r="F1518" s="47">
        <v>17733</v>
      </c>
      <c r="G1518" s="47">
        <v>15114</v>
      </c>
    </row>
    <row r="1519" spans="3:7">
      <c r="C1519" s="49">
        <f t="shared" si="25"/>
        <v>3</v>
      </c>
      <c r="D1519" s="48">
        <v>42433</v>
      </c>
      <c r="E1519" s="47">
        <v>5</v>
      </c>
      <c r="F1519" s="47">
        <v>17956</v>
      </c>
      <c r="G1519" s="47">
        <v>15285</v>
      </c>
    </row>
    <row r="1520" spans="3:7">
      <c r="C1520" s="49">
        <f t="shared" si="25"/>
        <v>3</v>
      </c>
      <c r="D1520" s="48">
        <v>42433</v>
      </c>
      <c r="E1520" s="47">
        <v>6</v>
      </c>
      <c r="F1520" s="47">
        <v>18651</v>
      </c>
      <c r="G1520" s="47">
        <v>15992</v>
      </c>
    </row>
    <row r="1521" spans="3:7">
      <c r="C1521" s="49">
        <f t="shared" si="25"/>
        <v>3</v>
      </c>
      <c r="D1521" s="48">
        <v>42433</v>
      </c>
      <c r="E1521" s="47">
        <v>7</v>
      </c>
      <c r="F1521" s="47">
        <v>19731</v>
      </c>
      <c r="G1521" s="47">
        <v>17194</v>
      </c>
    </row>
    <row r="1522" spans="3:7">
      <c r="C1522" s="49">
        <f t="shared" si="25"/>
        <v>3</v>
      </c>
      <c r="D1522" s="48">
        <v>42433</v>
      </c>
      <c r="E1522" s="47">
        <v>8</v>
      </c>
      <c r="F1522" s="47">
        <v>19850</v>
      </c>
      <c r="G1522" s="47">
        <v>17986</v>
      </c>
    </row>
    <row r="1523" spans="3:7">
      <c r="C1523" s="49">
        <f t="shared" si="25"/>
        <v>3</v>
      </c>
      <c r="D1523" s="48">
        <v>42433</v>
      </c>
      <c r="E1523" s="47">
        <v>9</v>
      </c>
      <c r="F1523" s="47">
        <v>20015</v>
      </c>
      <c r="G1523" s="47">
        <v>18000</v>
      </c>
    </row>
    <row r="1524" spans="3:7">
      <c r="C1524" s="49">
        <f t="shared" si="25"/>
        <v>3</v>
      </c>
      <c r="D1524" s="48">
        <v>42433</v>
      </c>
      <c r="E1524" s="47">
        <v>10</v>
      </c>
      <c r="F1524" s="47">
        <v>19757</v>
      </c>
      <c r="G1524" s="47">
        <v>17310</v>
      </c>
    </row>
    <row r="1525" spans="3:7">
      <c r="C1525" s="49">
        <f t="shared" si="25"/>
        <v>3</v>
      </c>
      <c r="D1525" s="48">
        <v>42433</v>
      </c>
      <c r="E1525" s="47">
        <v>11</v>
      </c>
      <c r="F1525" s="47">
        <v>19106</v>
      </c>
      <c r="G1525" s="47">
        <v>16869</v>
      </c>
    </row>
    <row r="1526" spans="3:7">
      <c r="C1526" s="49">
        <f t="shared" si="25"/>
        <v>3</v>
      </c>
      <c r="D1526" s="48">
        <v>42433</v>
      </c>
      <c r="E1526" s="47">
        <v>12</v>
      </c>
      <c r="F1526" s="47">
        <v>19225</v>
      </c>
      <c r="G1526" s="47">
        <v>16612</v>
      </c>
    </row>
    <row r="1527" spans="3:7">
      <c r="C1527" s="49">
        <f t="shared" si="25"/>
        <v>3</v>
      </c>
      <c r="D1527" s="48">
        <v>42433</v>
      </c>
      <c r="E1527" s="47">
        <v>13</v>
      </c>
      <c r="F1527" s="47">
        <v>18855</v>
      </c>
      <c r="G1527" s="47">
        <v>16261</v>
      </c>
    </row>
    <row r="1528" spans="3:7">
      <c r="C1528" s="49">
        <f t="shared" si="25"/>
        <v>3</v>
      </c>
      <c r="D1528" s="48">
        <v>42433</v>
      </c>
      <c r="E1528" s="47">
        <v>14</v>
      </c>
      <c r="F1528" s="47">
        <v>18902</v>
      </c>
      <c r="G1528" s="47">
        <v>16327</v>
      </c>
    </row>
    <row r="1529" spans="3:7">
      <c r="C1529" s="49">
        <f t="shared" si="25"/>
        <v>3</v>
      </c>
      <c r="D1529" s="48">
        <v>42433</v>
      </c>
      <c r="E1529" s="47">
        <v>15</v>
      </c>
      <c r="F1529" s="47">
        <v>18918</v>
      </c>
      <c r="G1529" s="47">
        <v>16375</v>
      </c>
    </row>
    <row r="1530" spans="3:7">
      <c r="C1530" s="49">
        <f t="shared" si="25"/>
        <v>3</v>
      </c>
      <c r="D1530" s="48">
        <v>42433</v>
      </c>
      <c r="E1530" s="47">
        <v>16</v>
      </c>
      <c r="F1530" s="47">
        <v>19006</v>
      </c>
      <c r="G1530" s="47">
        <v>16359</v>
      </c>
    </row>
    <row r="1531" spans="3:7">
      <c r="C1531" s="49">
        <f t="shared" si="25"/>
        <v>3</v>
      </c>
      <c r="D1531" s="48">
        <v>42433</v>
      </c>
      <c r="E1531" s="47">
        <v>17</v>
      </c>
      <c r="F1531" s="47">
        <v>19486</v>
      </c>
      <c r="G1531" s="47">
        <v>16920</v>
      </c>
    </row>
    <row r="1532" spans="3:7">
      <c r="C1532" s="49">
        <f t="shared" si="25"/>
        <v>3</v>
      </c>
      <c r="D1532" s="48">
        <v>42433</v>
      </c>
      <c r="E1532" s="47">
        <v>18</v>
      </c>
      <c r="F1532" s="47">
        <v>20271</v>
      </c>
      <c r="G1532" s="47">
        <v>17714</v>
      </c>
    </row>
    <row r="1533" spans="3:7">
      <c r="C1533" s="49">
        <f t="shared" si="25"/>
        <v>3</v>
      </c>
      <c r="D1533" s="48">
        <v>42433</v>
      </c>
      <c r="E1533" s="47">
        <v>19</v>
      </c>
      <c r="F1533" s="47">
        <v>20712</v>
      </c>
      <c r="G1533" s="47">
        <v>18558</v>
      </c>
    </row>
    <row r="1534" spans="3:7">
      <c r="C1534" s="49">
        <f t="shared" si="25"/>
        <v>3</v>
      </c>
      <c r="D1534" s="48">
        <v>42433</v>
      </c>
      <c r="E1534" s="47">
        <v>20</v>
      </c>
      <c r="F1534" s="47">
        <v>21044</v>
      </c>
      <c r="G1534" s="47">
        <v>18876</v>
      </c>
    </row>
    <row r="1535" spans="3:7">
      <c r="C1535" s="49">
        <f t="shared" si="25"/>
        <v>3</v>
      </c>
      <c r="D1535" s="48">
        <v>42433</v>
      </c>
      <c r="E1535" s="47">
        <v>21</v>
      </c>
      <c r="F1535" s="47">
        <v>20785</v>
      </c>
      <c r="G1535" s="47">
        <v>18433</v>
      </c>
    </row>
    <row r="1536" spans="3:7">
      <c r="C1536" s="49">
        <f t="shared" si="25"/>
        <v>3</v>
      </c>
      <c r="D1536" s="48">
        <v>42433</v>
      </c>
      <c r="E1536" s="47">
        <v>22</v>
      </c>
      <c r="F1536" s="47">
        <v>20014</v>
      </c>
      <c r="G1536" s="47">
        <v>17866</v>
      </c>
    </row>
    <row r="1537" spans="3:7">
      <c r="C1537" s="49">
        <f t="shared" si="25"/>
        <v>3</v>
      </c>
      <c r="D1537" s="48">
        <v>42433</v>
      </c>
      <c r="E1537" s="47">
        <v>23</v>
      </c>
      <c r="F1537" s="47">
        <v>19105</v>
      </c>
      <c r="G1537" s="47">
        <v>16836</v>
      </c>
    </row>
    <row r="1538" spans="3:7">
      <c r="C1538" s="49">
        <f t="shared" si="25"/>
        <v>3</v>
      </c>
      <c r="D1538" s="48">
        <v>42433</v>
      </c>
      <c r="E1538" s="47">
        <v>24</v>
      </c>
      <c r="F1538" s="47">
        <v>18185</v>
      </c>
      <c r="G1538" s="47">
        <v>15672</v>
      </c>
    </row>
    <row r="1539" spans="3:7">
      <c r="C1539" s="49">
        <f t="shared" si="25"/>
        <v>3</v>
      </c>
      <c r="D1539" s="48">
        <v>42434</v>
      </c>
      <c r="E1539" s="47">
        <v>1</v>
      </c>
      <c r="F1539" s="47">
        <v>17971</v>
      </c>
      <c r="G1539" s="47">
        <v>14862</v>
      </c>
    </row>
    <row r="1540" spans="3:7">
      <c r="C1540" s="49">
        <f t="shared" ref="C1540:C1603" si="26">MONTH(D1540)</f>
        <v>3</v>
      </c>
      <c r="D1540" s="48">
        <v>42434</v>
      </c>
      <c r="E1540" s="47">
        <v>2</v>
      </c>
      <c r="F1540" s="47">
        <v>17471</v>
      </c>
      <c r="G1540" s="47">
        <v>14355</v>
      </c>
    </row>
    <row r="1541" spans="3:7">
      <c r="C1541" s="49">
        <f t="shared" si="26"/>
        <v>3</v>
      </c>
      <c r="D1541" s="48">
        <v>42434</v>
      </c>
      <c r="E1541" s="47">
        <v>3</v>
      </c>
      <c r="F1541" s="47">
        <v>17210</v>
      </c>
      <c r="G1541" s="47">
        <v>14117</v>
      </c>
    </row>
    <row r="1542" spans="3:7">
      <c r="C1542" s="49">
        <f t="shared" si="26"/>
        <v>3</v>
      </c>
      <c r="D1542" s="48">
        <v>42434</v>
      </c>
      <c r="E1542" s="47">
        <v>4</v>
      </c>
      <c r="F1542" s="47">
        <v>17098</v>
      </c>
      <c r="G1542" s="47">
        <v>14014</v>
      </c>
    </row>
    <row r="1543" spans="3:7">
      <c r="C1543" s="49">
        <f t="shared" si="26"/>
        <v>3</v>
      </c>
      <c r="D1543" s="48">
        <v>42434</v>
      </c>
      <c r="E1543" s="47">
        <v>5</v>
      </c>
      <c r="F1543" s="47">
        <v>16967</v>
      </c>
      <c r="G1543" s="47">
        <v>14046</v>
      </c>
    </row>
    <row r="1544" spans="3:7">
      <c r="C1544" s="49">
        <f t="shared" si="26"/>
        <v>3</v>
      </c>
      <c r="D1544" s="48">
        <v>42434</v>
      </c>
      <c r="E1544" s="47">
        <v>6</v>
      </c>
      <c r="F1544" s="47">
        <v>17232</v>
      </c>
      <c r="G1544" s="47">
        <v>14335</v>
      </c>
    </row>
    <row r="1545" spans="3:7">
      <c r="C1545" s="49">
        <f t="shared" si="26"/>
        <v>3</v>
      </c>
      <c r="D1545" s="48">
        <v>42434</v>
      </c>
      <c r="E1545" s="47">
        <v>7</v>
      </c>
      <c r="F1545" s="47">
        <v>17618</v>
      </c>
      <c r="G1545" s="47">
        <v>14821</v>
      </c>
    </row>
    <row r="1546" spans="3:7">
      <c r="C1546" s="49">
        <f t="shared" si="26"/>
        <v>3</v>
      </c>
      <c r="D1546" s="48">
        <v>42434</v>
      </c>
      <c r="E1546" s="47">
        <v>8</v>
      </c>
      <c r="F1546" s="47">
        <v>17875</v>
      </c>
      <c r="G1546" s="47">
        <v>15272</v>
      </c>
    </row>
    <row r="1547" spans="3:7">
      <c r="C1547" s="49">
        <f t="shared" si="26"/>
        <v>3</v>
      </c>
      <c r="D1547" s="48">
        <v>42434</v>
      </c>
      <c r="E1547" s="47">
        <v>9</v>
      </c>
      <c r="F1547" s="47">
        <v>18384</v>
      </c>
      <c r="G1547" s="47">
        <v>15715</v>
      </c>
    </row>
    <row r="1548" spans="3:7">
      <c r="C1548" s="49">
        <f t="shared" si="26"/>
        <v>3</v>
      </c>
      <c r="D1548" s="48">
        <v>42434</v>
      </c>
      <c r="E1548" s="47">
        <v>10</v>
      </c>
      <c r="F1548" s="47">
        <v>18643</v>
      </c>
      <c r="G1548" s="47">
        <v>15958</v>
      </c>
    </row>
    <row r="1549" spans="3:7">
      <c r="C1549" s="49">
        <f t="shared" si="26"/>
        <v>3</v>
      </c>
      <c r="D1549" s="48">
        <v>42434</v>
      </c>
      <c r="E1549" s="47">
        <v>11</v>
      </c>
      <c r="F1549" s="47">
        <v>18883</v>
      </c>
      <c r="G1549" s="47">
        <v>16011</v>
      </c>
    </row>
    <row r="1550" spans="3:7">
      <c r="C1550" s="49">
        <f t="shared" si="26"/>
        <v>3</v>
      </c>
      <c r="D1550" s="48">
        <v>42434</v>
      </c>
      <c r="E1550" s="47">
        <v>12</v>
      </c>
      <c r="F1550" s="47">
        <v>18972</v>
      </c>
      <c r="G1550" s="47">
        <v>16023</v>
      </c>
    </row>
    <row r="1551" spans="3:7">
      <c r="C1551" s="49">
        <f t="shared" si="26"/>
        <v>3</v>
      </c>
      <c r="D1551" s="48">
        <v>42434</v>
      </c>
      <c r="E1551" s="47">
        <v>13</v>
      </c>
      <c r="F1551" s="47">
        <v>18855</v>
      </c>
      <c r="G1551" s="47">
        <v>15758</v>
      </c>
    </row>
    <row r="1552" spans="3:7">
      <c r="C1552" s="49">
        <f t="shared" si="26"/>
        <v>3</v>
      </c>
      <c r="D1552" s="48">
        <v>42434</v>
      </c>
      <c r="E1552" s="47">
        <v>14</v>
      </c>
      <c r="F1552" s="47">
        <v>18429</v>
      </c>
      <c r="G1552" s="47">
        <v>15517</v>
      </c>
    </row>
    <row r="1553" spans="3:7">
      <c r="C1553" s="49">
        <f t="shared" si="26"/>
        <v>3</v>
      </c>
      <c r="D1553" s="48">
        <v>42434</v>
      </c>
      <c r="E1553" s="47">
        <v>15</v>
      </c>
      <c r="F1553" s="47">
        <v>17939</v>
      </c>
      <c r="G1553" s="47">
        <v>15475</v>
      </c>
    </row>
    <row r="1554" spans="3:7">
      <c r="C1554" s="49">
        <f t="shared" si="26"/>
        <v>3</v>
      </c>
      <c r="D1554" s="48">
        <v>42434</v>
      </c>
      <c r="E1554" s="47">
        <v>16</v>
      </c>
      <c r="F1554" s="47">
        <v>17991</v>
      </c>
      <c r="G1554" s="47">
        <v>15488</v>
      </c>
    </row>
    <row r="1555" spans="3:7">
      <c r="C1555" s="49">
        <f t="shared" si="26"/>
        <v>3</v>
      </c>
      <c r="D1555" s="48">
        <v>42434</v>
      </c>
      <c r="E1555" s="47">
        <v>17</v>
      </c>
      <c r="F1555" s="47">
        <v>18373</v>
      </c>
      <c r="G1555" s="47">
        <v>15924</v>
      </c>
    </row>
    <row r="1556" spans="3:7">
      <c r="C1556" s="49">
        <f t="shared" si="26"/>
        <v>3</v>
      </c>
      <c r="D1556" s="48">
        <v>42434</v>
      </c>
      <c r="E1556" s="47">
        <v>18</v>
      </c>
      <c r="F1556" s="47">
        <v>18940</v>
      </c>
      <c r="G1556" s="47">
        <v>16553</v>
      </c>
    </row>
    <row r="1557" spans="3:7">
      <c r="C1557" s="49">
        <f t="shared" si="26"/>
        <v>3</v>
      </c>
      <c r="D1557" s="48">
        <v>42434</v>
      </c>
      <c r="E1557" s="47">
        <v>19</v>
      </c>
      <c r="F1557" s="47">
        <v>19802</v>
      </c>
      <c r="G1557" s="47">
        <v>17390</v>
      </c>
    </row>
    <row r="1558" spans="3:7">
      <c r="C1558" s="49">
        <f t="shared" si="26"/>
        <v>3</v>
      </c>
      <c r="D1558" s="48">
        <v>42434</v>
      </c>
      <c r="E1558" s="47">
        <v>20</v>
      </c>
      <c r="F1558" s="47">
        <v>19712</v>
      </c>
      <c r="G1558" s="47">
        <v>17445</v>
      </c>
    </row>
    <row r="1559" spans="3:7">
      <c r="C1559" s="49">
        <f t="shared" si="26"/>
        <v>3</v>
      </c>
      <c r="D1559" s="48">
        <v>42434</v>
      </c>
      <c r="E1559" s="47">
        <v>21</v>
      </c>
      <c r="F1559" s="47">
        <v>19541</v>
      </c>
      <c r="G1559" s="47">
        <v>17051</v>
      </c>
    </row>
    <row r="1560" spans="3:7">
      <c r="C1560" s="49">
        <f t="shared" si="26"/>
        <v>3</v>
      </c>
      <c r="D1560" s="48">
        <v>42434</v>
      </c>
      <c r="E1560" s="47">
        <v>22</v>
      </c>
      <c r="F1560" s="47">
        <v>18805</v>
      </c>
      <c r="G1560" s="47">
        <v>16467</v>
      </c>
    </row>
    <row r="1561" spans="3:7">
      <c r="C1561" s="49">
        <f t="shared" si="26"/>
        <v>3</v>
      </c>
      <c r="D1561" s="48">
        <v>42434</v>
      </c>
      <c r="E1561" s="47">
        <v>23</v>
      </c>
      <c r="F1561" s="47">
        <v>18496</v>
      </c>
      <c r="G1561" s="47">
        <v>15720</v>
      </c>
    </row>
    <row r="1562" spans="3:7">
      <c r="C1562" s="49">
        <f t="shared" si="26"/>
        <v>3</v>
      </c>
      <c r="D1562" s="48">
        <v>42434</v>
      </c>
      <c r="E1562" s="47">
        <v>24</v>
      </c>
      <c r="F1562" s="47">
        <v>17814</v>
      </c>
      <c r="G1562" s="47">
        <v>14909</v>
      </c>
    </row>
    <row r="1563" spans="3:7">
      <c r="C1563" s="49">
        <f t="shared" si="26"/>
        <v>3</v>
      </c>
      <c r="D1563" s="48">
        <v>42435</v>
      </c>
      <c r="E1563" s="47">
        <v>1</v>
      </c>
      <c r="F1563" s="47">
        <v>17351</v>
      </c>
      <c r="G1563" s="47">
        <v>14243</v>
      </c>
    </row>
    <row r="1564" spans="3:7">
      <c r="C1564" s="49">
        <f t="shared" si="26"/>
        <v>3</v>
      </c>
      <c r="D1564" s="48">
        <v>42435</v>
      </c>
      <c r="E1564" s="47">
        <v>2</v>
      </c>
      <c r="F1564" s="47">
        <v>16723</v>
      </c>
      <c r="G1564" s="47">
        <v>13816</v>
      </c>
    </row>
    <row r="1565" spans="3:7">
      <c r="C1565" s="49">
        <f t="shared" si="26"/>
        <v>3</v>
      </c>
      <c r="D1565" s="48">
        <v>42435</v>
      </c>
      <c r="E1565" s="47">
        <v>3</v>
      </c>
      <c r="F1565" s="47">
        <v>16543</v>
      </c>
      <c r="G1565" s="47">
        <v>13599</v>
      </c>
    </row>
    <row r="1566" spans="3:7">
      <c r="C1566" s="49">
        <f t="shared" si="26"/>
        <v>3</v>
      </c>
      <c r="D1566" s="48">
        <v>42435</v>
      </c>
      <c r="E1566" s="47">
        <v>4</v>
      </c>
      <c r="F1566" s="47">
        <v>16736</v>
      </c>
      <c r="G1566" s="47">
        <v>13640</v>
      </c>
    </row>
    <row r="1567" spans="3:7">
      <c r="C1567" s="49">
        <f t="shared" si="26"/>
        <v>3</v>
      </c>
      <c r="D1567" s="48">
        <v>42435</v>
      </c>
      <c r="E1567" s="47">
        <v>5</v>
      </c>
      <c r="F1567" s="47">
        <v>16519</v>
      </c>
      <c r="G1567" s="47">
        <v>13694</v>
      </c>
    </row>
    <row r="1568" spans="3:7">
      <c r="C1568" s="49">
        <f t="shared" si="26"/>
        <v>3</v>
      </c>
      <c r="D1568" s="48">
        <v>42435</v>
      </c>
      <c r="E1568" s="47">
        <v>6</v>
      </c>
      <c r="F1568" s="47">
        <v>17178</v>
      </c>
      <c r="G1568" s="47">
        <v>14048</v>
      </c>
    </row>
    <row r="1569" spans="3:7">
      <c r="C1569" s="49">
        <f t="shared" si="26"/>
        <v>3</v>
      </c>
      <c r="D1569" s="48">
        <v>42435</v>
      </c>
      <c r="E1569" s="47">
        <v>7</v>
      </c>
      <c r="F1569" s="47">
        <v>17556</v>
      </c>
      <c r="G1569" s="47">
        <v>14485</v>
      </c>
    </row>
    <row r="1570" spans="3:7">
      <c r="C1570" s="49">
        <f t="shared" si="26"/>
        <v>3</v>
      </c>
      <c r="D1570" s="48">
        <v>42435</v>
      </c>
      <c r="E1570" s="47">
        <v>8</v>
      </c>
      <c r="F1570" s="47">
        <v>17698</v>
      </c>
      <c r="G1570" s="47">
        <v>14668</v>
      </c>
    </row>
    <row r="1571" spans="3:7">
      <c r="C1571" s="49">
        <f t="shared" si="26"/>
        <v>3</v>
      </c>
      <c r="D1571" s="48">
        <v>42435</v>
      </c>
      <c r="E1571" s="47">
        <v>9</v>
      </c>
      <c r="F1571" s="47">
        <v>17398</v>
      </c>
      <c r="G1571" s="47">
        <v>14685</v>
      </c>
    </row>
    <row r="1572" spans="3:7">
      <c r="C1572" s="49">
        <f t="shared" si="26"/>
        <v>3</v>
      </c>
      <c r="D1572" s="48">
        <v>42435</v>
      </c>
      <c r="E1572" s="47">
        <v>10</v>
      </c>
      <c r="F1572" s="47">
        <v>17498</v>
      </c>
      <c r="G1572" s="47">
        <v>14463</v>
      </c>
    </row>
    <row r="1573" spans="3:7">
      <c r="C1573" s="49">
        <f t="shared" si="26"/>
        <v>3</v>
      </c>
      <c r="D1573" s="48">
        <v>42435</v>
      </c>
      <c r="E1573" s="47">
        <v>11</v>
      </c>
      <c r="F1573" s="47">
        <v>17492</v>
      </c>
      <c r="G1573" s="47">
        <v>14421</v>
      </c>
    </row>
    <row r="1574" spans="3:7">
      <c r="C1574" s="49">
        <f t="shared" si="26"/>
        <v>3</v>
      </c>
      <c r="D1574" s="48">
        <v>42435</v>
      </c>
      <c r="E1574" s="47">
        <v>12</v>
      </c>
      <c r="F1574" s="47">
        <v>17444</v>
      </c>
      <c r="G1574" s="47">
        <v>14389</v>
      </c>
    </row>
    <row r="1575" spans="3:7">
      <c r="C1575" s="49">
        <f t="shared" si="26"/>
        <v>3</v>
      </c>
      <c r="D1575" s="48">
        <v>42435</v>
      </c>
      <c r="E1575" s="47">
        <v>13</v>
      </c>
      <c r="F1575" s="47">
        <v>17514</v>
      </c>
      <c r="G1575" s="47">
        <v>14327</v>
      </c>
    </row>
    <row r="1576" spans="3:7">
      <c r="C1576" s="49">
        <f t="shared" si="26"/>
        <v>3</v>
      </c>
      <c r="D1576" s="48">
        <v>42435</v>
      </c>
      <c r="E1576" s="47">
        <v>14</v>
      </c>
      <c r="F1576" s="47">
        <v>17352</v>
      </c>
      <c r="G1576" s="47">
        <v>14178</v>
      </c>
    </row>
    <row r="1577" spans="3:7">
      <c r="C1577" s="49">
        <f t="shared" si="26"/>
        <v>3</v>
      </c>
      <c r="D1577" s="48">
        <v>42435</v>
      </c>
      <c r="E1577" s="47">
        <v>15</v>
      </c>
      <c r="F1577" s="47">
        <v>17399</v>
      </c>
      <c r="G1577" s="47">
        <v>14170</v>
      </c>
    </row>
    <row r="1578" spans="3:7">
      <c r="C1578" s="49">
        <f t="shared" si="26"/>
        <v>3</v>
      </c>
      <c r="D1578" s="48">
        <v>42435</v>
      </c>
      <c r="E1578" s="47">
        <v>16</v>
      </c>
      <c r="F1578" s="47">
        <v>17681</v>
      </c>
      <c r="G1578" s="47">
        <v>14452</v>
      </c>
    </row>
    <row r="1579" spans="3:7">
      <c r="C1579" s="49">
        <f t="shared" si="26"/>
        <v>3</v>
      </c>
      <c r="D1579" s="48">
        <v>42435</v>
      </c>
      <c r="E1579" s="47">
        <v>17</v>
      </c>
      <c r="F1579" s="47">
        <v>18161</v>
      </c>
      <c r="G1579" s="47">
        <v>15228</v>
      </c>
    </row>
    <row r="1580" spans="3:7">
      <c r="C1580" s="49">
        <f t="shared" si="26"/>
        <v>3</v>
      </c>
      <c r="D1580" s="48">
        <v>42435</v>
      </c>
      <c r="E1580" s="47">
        <v>18</v>
      </c>
      <c r="F1580" s="47">
        <v>19388</v>
      </c>
      <c r="G1580" s="47">
        <v>16360</v>
      </c>
    </row>
    <row r="1581" spans="3:7">
      <c r="C1581" s="49">
        <f t="shared" si="26"/>
        <v>3</v>
      </c>
      <c r="D1581" s="48">
        <v>42435</v>
      </c>
      <c r="E1581" s="47">
        <v>19</v>
      </c>
      <c r="F1581" s="47">
        <v>20225</v>
      </c>
      <c r="G1581" s="47">
        <v>17372</v>
      </c>
    </row>
    <row r="1582" spans="3:7">
      <c r="C1582" s="49">
        <f t="shared" si="26"/>
        <v>3</v>
      </c>
      <c r="D1582" s="48">
        <v>42435</v>
      </c>
      <c r="E1582" s="47">
        <v>20</v>
      </c>
      <c r="F1582" s="47">
        <v>19835</v>
      </c>
      <c r="G1582" s="47">
        <v>17318</v>
      </c>
    </row>
    <row r="1583" spans="3:7">
      <c r="C1583" s="49">
        <f t="shared" si="26"/>
        <v>3</v>
      </c>
      <c r="D1583" s="48">
        <v>42435</v>
      </c>
      <c r="E1583" s="47">
        <v>21</v>
      </c>
      <c r="F1583" s="47">
        <v>19521</v>
      </c>
      <c r="G1583" s="47">
        <v>16659</v>
      </c>
    </row>
    <row r="1584" spans="3:7">
      <c r="C1584" s="49">
        <f t="shared" si="26"/>
        <v>3</v>
      </c>
      <c r="D1584" s="48">
        <v>42435</v>
      </c>
      <c r="E1584" s="47">
        <v>22</v>
      </c>
      <c r="F1584" s="47">
        <v>18965</v>
      </c>
      <c r="G1584" s="47">
        <v>16026</v>
      </c>
    </row>
    <row r="1585" spans="3:7">
      <c r="C1585" s="49">
        <f t="shared" si="26"/>
        <v>3</v>
      </c>
      <c r="D1585" s="48">
        <v>42435</v>
      </c>
      <c r="E1585" s="47">
        <v>23</v>
      </c>
      <c r="F1585" s="47">
        <v>18231</v>
      </c>
      <c r="G1585" s="47">
        <v>15135</v>
      </c>
    </row>
    <row r="1586" spans="3:7">
      <c r="C1586" s="49">
        <f t="shared" si="26"/>
        <v>3</v>
      </c>
      <c r="D1586" s="48">
        <v>42435</v>
      </c>
      <c r="E1586" s="47">
        <v>24</v>
      </c>
      <c r="F1586" s="47">
        <v>17363</v>
      </c>
      <c r="G1586" s="47">
        <v>14149</v>
      </c>
    </row>
    <row r="1587" spans="3:7">
      <c r="C1587" s="49">
        <f t="shared" si="26"/>
        <v>3</v>
      </c>
      <c r="D1587" s="48">
        <v>42436</v>
      </c>
      <c r="E1587" s="47">
        <v>1</v>
      </c>
      <c r="F1587" s="47">
        <v>16753</v>
      </c>
      <c r="G1587" s="47">
        <v>13590</v>
      </c>
    </row>
    <row r="1588" spans="3:7">
      <c r="C1588" s="49">
        <f t="shared" si="26"/>
        <v>3</v>
      </c>
      <c r="D1588" s="48">
        <v>42436</v>
      </c>
      <c r="E1588" s="47">
        <v>2</v>
      </c>
      <c r="F1588" s="47">
        <v>16403</v>
      </c>
      <c r="G1588" s="47">
        <v>13285</v>
      </c>
    </row>
    <row r="1589" spans="3:7">
      <c r="C1589" s="49">
        <f t="shared" si="26"/>
        <v>3</v>
      </c>
      <c r="D1589" s="48">
        <v>42436</v>
      </c>
      <c r="E1589" s="47">
        <v>3</v>
      </c>
      <c r="F1589" s="47">
        <v>16317</v>
      </c>
      <c r="G1589" s="47">
        <v>13086</v>
      </c>
    </row>
    <row r="1590" spans="3:7">
      <c r="C1590" s="49">
        <f t="shared" si="26"/>
        <v>3</v>
      </c>
      <c r="D1590" s="48">
        <v>42436</v>
      </c>
      <c r="E1590" s="47">
        <v>4</v>
      </c>
      <c r="F1590" s="47">
        <v>16266</v>
      </c>
      <c r="G1590" s="47">
        <v>13060</v>
      </c>
    </row>
    <row r="1591" spans="3:7">
      <c r="C1591" s="49">
        <f t="shared" si="26"/>
        <v>3</v>
      </c>
      <c r="D1591" s="48">
        <v>42436</v>
      </c>
      <c r="E1591" s="47">
        <v>5</v>
      </c>
      <c r="F1591" s="47">
        <v>16431</v>
      </c>
      <c r="G1591" s="47">
        <v>13228</v>
      </c>
    </row>
    <row r="1592" spans="3:7">
      <c r="C1592" s="49">
        <f t="shared" si="26"/>
        <v>3</v>
      </c>
      <c r="D1592" s="48">
        <v>42436</v>
      </c>
      <c r="E1592" s="47">
        <v>6</v>
      </c>
      <c r="F1592" s="47">
        <v>17079</v>
      </c>
      <c r="G1592" s="47">
        <v>13885</v>
      </c>
    </row>
    <row r="1593" spans="3:7">
      <c r="C1593" s="49">
        <f t="shared" si="26"/>
        <v>3</v>
      </c>
      <c r="D1593" s="48">
        <v>42436</v>
      </c>
      <c r="E1593" s="47">
        <v>7</v>
      </c>
      <c r="F1593" s="47">
        <v>18366</v>
      </c>
      <c r="G1593" s="47">
        <v>15390</v>
      </c>
    </row>
    <row r="1594" spans="3:7">
      <c r="C1594" s="49">
        <f t="shared" si="26"/>
        <v>3</v>
      </c>
      <c r="D1594" s="48">
        <v>42436</v>
      </c>
      <c r="E1594" s="47">
        <v>8</v>
      </c>
      <c r="F1594" s="47">
        <v>19789</v>
      </c>
      <c r="G1594" s="47">
        <v>16337</v>
      </c>
    </row>
    <row r="1595" spans="3:7">
      <c r="C1595" s="49">
        <f t="shared" si="26"/>
        <v>3</v>
      </c>
      <c r="D1595" s="48">
        <v>42436</v>
      </c>
      <c r="E1595" s="47">
        <v>9</v>
      </c>
      <c r="F1595" s="47">
        <v>20099</v>
      </c>
      <c r="G1595" s="47">
        <v>16642</v>
      </c>
    </row>
    <row r="1596" spans="3:7">
      <c r="C1596" s="49">
        <f t="shared" si="26"/>
        <v>3</v>
      </c>
      <c r="D1596" s="48">
        <v>42436</v>
      </c>
      <c r="E1596" s="47">
        <v>10</v>
      </c>
      <c r="F1596" s="47">
        <v>20112</v>
      </c>
      <c r="G1596" s="47">
        <v>16632</v>
      </c>
    </row>
    <row r="1597" spans="3:7">
      <c r="C1597" s="49">
        <f t="shared" si="26"/>
        <v>3</v>
      </c>
      <c r="D1597" s="48">
        <v>42436</v>
      </c>
      <c r="E1597" s="47">
        <v>11</v>
      </c>
      <c r="F1597" s="47">
        <v>19749</v>
      </c>
      <c r="G1597" s="47">
        <v>16336</v>
      </c>
    </row>
    <row r="1598" spans="3:7">
      <c r="C1598" s="49">
        <f t="shared" si="26"/>
        <v>3</v>
      </c>
      <c r="D1598" s="48">
        <v>42436</v>
      </c>
      <c r="E1598" s="47">
        <v>12</v>
      </c>
      <c r="F1598" s="47">
        <v>19313</v>
      </c>
      <c r="G1598" s="47">
        <v>15897</v>
      </c>
    </row>
    <row r="1599" spans="3:7">
      <c r="C1599" s="49">
        <f t="shared" si="26"/>
        <v>3</v>
      </c>
      <c r="D1599" s="48">
        <v>42436</v>
      </c>
      <c r="E1599" s="47">
        <v>13</v>
      </c>
      <c r="F1599" s="47">
        <v>18701</v>
      </c>
      <c r="G1599" s="47">
        <v>15612</v>
      </c>
    </row>
    <row r="1600" spans="3:7">
      <c r="C1600" s="49">
        <f t="shared" si="26"/>
        <v>3</v>
      </c>
      <c r="D1600" s="48">
        <v>42436</v>
      </c>
      <c r="E1600" s="47">
        <v>14</v>
      </c>
      <c r="F1600" s="47">
        <v>18722</v>
      </c>
      <c r="G1600" s="47">
        <v>15680</v>
      </c>
    </row>
    <row r="1601" spans="3:7">
      <c r="C1601" s="49">
        <f t="shared" si="26"/>
        <v>3</v>
      </c>
      <c r="D1601" s="48">
        <v>42436</v>
      </c>
      <c r="E1601" s="47">
        <v>15</v>
      </c>
      <c r="F1601" s="47">
        <v>18886</v>
      </c>
      <c r="G1601" s="47">
        <v>15524</v>
      </c>
    </row>
    <row r="1602" spans="3:7">
      <c r="C1602" s="49">
        <f t="shared" si="26"/>
        <v>3</v>
      </c>
      <c r="D1602" s="48">
        <v>42436</v>
      </c>
      <c r="E1602" s="47">
        <v>16</v>
      </c>
      <c r="F1602" s="47">
        <v>19236</v>
      </c>
      <c r="G1602" s="47">
        <v>15747</v>
      </c>
    </row>
    <row r="1603" spans="3:7">
      <c r="C1603" s="49">
        <f t="shared" si="26"/>
        <v>3</v>
      </c>
      <c r="D1603" s="48">
        <v>42436</v>
      </c>
      <c r="E1603" s="47">
        <v>17</v>
      </c>
      <c r="F1603" s="47">
        <v>19299</v>
      </c>
      <c r="G1603" s="47">
        <v>16274</v>
      </c>
    </row>
    <row r="1604" spans="3:7">
      <c r="C1604" s="49">
        <f t="shared" ref="C1604:C1667" si="27">MONTH(D1604)</f>
        <v>3</v>
      </c>
      <c r="D1604" s="48">
        <v>42436</v>
      </c>
      <c r="E1604" s="47">
        <v>18</v>
      </c>
      <c r="F1604" s="47">
        <v>19684</v>
      </c>
      <c r="G1604" s="47">
        <v>16920</v>
      </c>
    </row>
    <row r="1605" spans="3:7">
      <c r="C1605" s="49">
        <f t="shared" si="27"/>
        <v>3</v>
      </c>
      <c r="D1605" s="48">
        <v>42436</v>
      </c>
      <c r="E1605" s="47">
        <v>19</v>
      </c>
      <c r="F1605" s="47">
        <v>20163</v>
      </c>
      <c r="G1605" s="47">
        <v>17401</v>
      </c>
    </row>
    <row r="1606" spans="3:7">
      <c r="C1606" s="49">
        <f t="shared" si="27"/>
        <v>3</v>
      </c>
      <c r="D1606" s="48">
        <v>42436</v>
      </c>
      <c r="E1606" s="47">
        <v>20</v>
      </c>
      <c r="F1606" s="47">
        <v>19994</v>
      </c>
      <c r="G1606" s="47">
        <v>17576</v>
      </c>
    </row>
    <row r="1607" spans="3:7">
      <c r="C1607" s="49">
        <f t="shared" si="27"/>
        <v>3</v>
      </c>
      <c r="D1607" s="48">
        <v>42436</v>
      </c>
      <c r="E1607" s="47">
        <v>21</v>
      </c>
      <c r="F1607" s="47">
        <v>20247</v>
      </c>
      <c r="G1607" s="47">
        <v>17297</v>
      </c>
    </row>
    <row r="1608" spans="3:7">
      <c r="C1608" s="49">
        <f t="shared" si="27"/>
        <v>3</v>
      </c>
      <c r="D1608" s="48">
        <v>42436</v>
      </c>
      <c r="E1608" s="47">
        <v>22</v>
      </c>
      <c r="F1608" s="47">
        <v>19765</v>
      </c>
      <c r="G1608" s="47">
        <v>16579</v>
      </c>
    </row>
    <row r="1609" spans="3:7">
      <c r="C1609" s="49">
        <f t="shared" si="27"/>
        <v>3</v>
      </c>
      <c r="D1609" s="48">
        <v>42436</v>
      </c>
      <c r="E1609" s="47">
        <v>23</v>
      </c>
      <c r="F1609" s="47">
        <v>18769</v>
      </c>
      <c r="G1609" s="47">
        <v>15537</v>
      </c>
    </row>
    <row r="1610" spans="3:7">
      <c r="C1610" s="49">
        <f t="shared" si="27"/>
        <v>3</v>
      </c>
      <c r="D1610" s="48">
        <v>42436</v>
      </c>
      <c r="E1610" s="47">
        <v>24</v>
      </c>
      <c r="F1610" s="47">
        <v>17233</v>
      </c>
      <c r="G1610" s="47">
        <v>14202</v>
      </c>
    </row>
    <row r="1611" spans="3:7">
      <c r="C1611" s="49">
        <f t="shared" si="27"/>
        <v>3</v>
      </c>
      <c r="D1611" s="48">
        <v>42437</v>
      </c>
      <c r="E1611" s="47">
        <v>1</v>
      </c>
      <c r="F1611" s="47">
        <v>16967</v>
      </c>
      <c r="G1611" s="47">
        <v>13584</v>
      </c>
    </row>
    <row r="1612" spans="3:7">
      <c r="C1612" s="49">
        <f t="shared" si="27"/>
        <v>3</v>
      </c>
      <c r="D1612" s="48">
        <v>42437</v>
      </c>
      <c r="E1612" s="47">
        <v>2</v>
      </c>
      <c r="F1612" s="47">
        <v>16575</v>
      </c>
      <c r="G1612" s="47">
        <v>13037</v>
      </c>
    </row>
    <row r="1613" spans="3:7">
      <c r="C1613" s="49">
        <f t="shared" si="27"/>
        <v>3</v>
      </c>
      <c r="D1613" s="48">
        <v>42437</v>
      </c>
      <c r="E1613" s="47">
        <v>3</v>
      </c>
      <c r="F1613" s="47">
        <v>16192</v>
      </c>
      <c r="G1613" s="47">
        <v>12877</v>
      </c>
    </row>
    <row r="1614" spans="3:7">
      <c r="C1614" s="49">
        <f t="shared" si="27"/>
        <v>3</v>
      </c>
      <c r="D1614" s="48">
        <v>42437</v>
      </c>
      <c r="E1614" s="47">
        <v>4</v>
      </c>
      <c r="F1614" s="47">
        <v>16194</v>
      </c>
      <c r="G1614" s="47">
        <v>12817</v>
      </c>
    </row>
    <row r="1615" spans="3:7">
      <c r="C1615" s="49">
        <f t="shared" si="27"/>
        <v>3</v>
      </c>
      <c r="D1615" s="48">
        <v>42437</v>
      </c>
      <c r="E1615" s="47">
        <v>5</v>
      </c>
      <c r="F1615" s="47">
        <v>16772</v>
      </c>
      <c r="G1615" s="47">
        <v>13168</v>
      </c>
    </row>
    <row r="1616" spans="3:7">
      <c r="C1616" s="49">
        <f t="shared" si="27"/>
        <v>3</v>
      </c>
      <c r="D1616" s="48">
        <v>42437</v>
      </c>
      <c r="E1616" s="47">
        <v>6</v>
      </c>
      <c r="F1616" s="47">
        <v>17250</v>
      </c>
      <c r="G1616" s="47">
        <v>13895</v>
      </c>
    </row>
    <row r="1617" spans="3:7">
      <c r="C1617" s="49">
        <f t="shared" si="27"/>
        <v>3</v>
      </c>
      <c r="D1617" s="48">
        <v>42437</v>
      </c>
      <c r="E1617" s="47">
        <v>7</v>
      </c>
      <c r="F1617" s="47">
        <v>17954</v>
      </c>
      <c r="G1617" s="47">
        <v>14886</v>
      </c>
    </row>
    <row r="1618" spans="3:7">
      <c r="C1618" s="49">
        <f t="shared" si="27"/>
        <v>3</v>
      </c>
      <c r="D1618" s="48">
        <v>42437</v>
      </c>
      <c r="E1618" s="47">
        <v>8</v>
      </c>
      <c r="F1618" s="47">
        <v>18772</v>
      </c>
      <c r="G1618" s="47">
        <v>15765</v>
      </c>
    </row>
    <row r="1619" spans="3:7">
      <c r="C1619" s="49">
        <f t="shared" si="27"/>
        <v>3</v>
      </c>
      <c r="D1619" s="48">
        <v>42437</v>
      </c>
      <c r="E1619" s="47">
        <v>9</v>
      </c>
      <c r="F1619" s="47">
        <v>19022</v>
      </c>
      <c r="G1619" s="47">
        <v>16000</v>
      </c>
    </row>
    <row r="1620" spans="3:7">
      <c r="C1620" s="49">
        <f t="shared" si="27"/>
        <v>3</v>
      </c>
      <c r="D1620" s="48">
        <v>42437</v>
      </c>
      <c r="E1620" s="47">
        <v>10</v>
      </c>
      <c r="F1620" s="47">
        <v>18847</v>
      </c>
      <c r="G1620" s="47">
        <v>15814</v>
      </c>
    </row>
    <row r="1621" spans="3:7">
      <c r="C1621" s="49">
        <f t="shared" si="27"/>
        <v>3</v>
      </c>
      <c r="D1621" s="48">
        <v>42437</v>
      </c>
      <c r="E1621" s="47">
        <v>11</v>
      </c>
      <c r="F1621" s="47">
        <v>18628</v>
      </c>
      <c r="G1621" s="47">
        <v>15656</v>
      </c>
    </row>
    <row r="1622" spans="3:7">
      <c r="C1622" s="49">
        <f t="shared" si="27"/>
        <v>3</v>
      </c>
      <c r="D1622" s="48">
        <v>42437</v>
      </c>
      <c r="E1622" s="47">
        <v>12</v>
      </c>
      <c r="F1622" s="47">
        <v>18502</v>
      </c>
      <c r="G1622" s="47">
        <v>15489</v>
      </c>
    </row>
    <row r="1623" spans="3:7">
      <c r="C1623" s="49">
        <f t="shared" si="27"/>
        <v>3</v>
      </c>
      <c r="D1623" s="48">
        <v>42437</v>
      </c>
      <c r="E1623" s="47">
        <v>13</v>
      </c>
      <c r="F1623" s="47">
        <v>18446</v>
      </c>
      <c r="G1623" s="47">
        <v>15337</v>
      </c>
    </row>
    <row r="1624" spans="3:7">
      <c r="C1624" s="49">
        <f t="shared" si="27"/>
        <v>3</v>
      </c>
      <c r="D1624" s="48">
        <v>42437</v>
      </c>
      <c r="E1624" s="47">
        <v>14</v>
      </c>
      <c r="F1624" s="47">
        <v>18540</v>
      </c>
      <c r="G1624" s="47">
        <v>15365</v>
      </c>
    </row>
    <row r="1625" spans="3:7">
      <c r="C1625" s="49">
        <f t="shared" si="27"/>
        <v>3</v>
      </c>
      <c r="D1625" s="48">
        <v>42437</v>
      </c>
      <c r="E1625" s="47">
        <v>15</v>
      </c>
      <c r="F1625" s="47">
        <v>18767</v>
      </c>
      <c r="G1625" s="47">
        <v>15294</v>
      </c>
    </row>
    <row r="1626" spans="3:7">
      <c r="C1626" s="49">
        <f t="shared" si="27"/>
        <v>3</v>
      </c>
      <c r="D1626" s="48">
        <v>42437</v>
      </c>
      <c r="E1626" s="47">
        <v>16</v>
      </c>
      <c r="F1626" s="47">
        <v>18873</v>
      </c>
      <c r="G1626" s="47">
        <v>15412</v>
      </c>
    </row>
    <row r="1627" spans="3:7">
      <c r="C1627" s="49">
        <f t="shared" si="27"/>
        <v>3</v>
      </c>
      <c r="D1627" s="48">
        <v>42437</v>
      </c>
      <c r="E1627" s="47">
        <v>17</v>
      </c>
      <c r="F1627" s="47">
        <v>19241</v>
      </c>
      <c r="G1627" s="47">
        <v>15951</v>
      </c>
    </row>
    <row r="1628" spans="3:7">
      <c r="C1628" s="49">
        <f t="shared" si="27"/>
        <v>3</v>
      </c>
      <c r="D1628" s="48">
        <v>42437</v>
      </c>
      <c r="E1628" s="47">
        <v>18</v>
      </c>
      <c r="F1628" s="47">
        <v>20170</v>
      </c>
      <c r="G1628" s="47">
        <v>16883</v>
      </c>
    </row>
    <row r="1629" spans="3:7">
      <c r="C1629" s="49">
        <f t="shared" si="27"/>
        <v>3</v>
      </c>
      <c r="D1629" s="48">
        <v>42437</v>
      </c>
      <c r="E1629" s="47">
        <v>19</v>
      </c>
      <c r="F1629" s="47">
        <v>20485</v>
      </c>
      <c r="G1629" s="47">
        <v>17145</v>
      </c>
    </row>
    <row r="1630" spans="3:7">
      <c r="C1630" s="49">
        <f t="shared" si="27"/>
        <v>3</v>
      </c>
      <c r="D1630" s="48">
        <v>42437</v>
      </c>
      <c r="E1630" s="47">
        <v>20</v>
      </c>
      <c r="F1630" s="47">
        <v>20632</v>
      </c>
      <c r="G1630" s="47">
        <v>17340</v>
      </c>
    </row>
    <row r="1631" spans="3:7">
      <c r="C1631" s="49">
        <f t="shared" si="27"/>
        <v>3</v>
      </c>
      <c r="D1631" s="48">
        <v>42437</v>
      </c>
      <c r="E1631" s="47">
        <v>21</v>
      </c>
      <c r="F1631" s="47">
        <v>20227</v>
      </c>
      <c r="G1631" s="47">
        <v>17062</v>
      </c>
    </row>
    <row r="1632" spans="3:7">
      <c r="C1632" s="49">
        <f t="shared" si="27"/>
        <v>3</v>
      </c>
      <c r="D1632" s="48">
        <v>42437</v>
      </c>
      <c r="E1632" s="47">
        <v>22</v>
      </c>
      <c r="F1632" s="47">
        <v>19203</v>
      </c>
      <c r="G1632" s="47">
        <v>16242</v>
      </c>
    </row>
    <row r="1633" spans="3:7">
      <c r="C1633" s="49">
        <f t="shared" si="27"/>
        <v>3</v>
      </c>
      <c r="D1633" s="48">
        <v>42437</v>
      </c>
      <c r="E1633" s="47">
        <v>23</v>
      </c>
      <c r="F1633" s="47">
        <v>18338</v>
      </c>
      <c r="G1633" s="47">
        <v>15124</v>
      </c>
    </row>
    <row r="1634" spans="3:7">
      <c r="C1634" s="49">
        <f t="shared" si="27"/>
        <v>3</v>
      </c>
      <c r="D1634" s="48">
        <v>42437</v>
      </c>
      <c r="E1634" s="47">
        <v>24</v>
      </c>
      <c r="F1634" s="47">
        <v>17247</v>
      </c>
      <c r="G1634" s="47">
        <v>14055</v>
      </c>
    </row>
    <row r="1635" spans="3:7">
      <c r="C1635" s="49">
        <f t="shared" si="27"/>
        <v>3</v>
      </c>
      <c r="D1635" s="48">
        <v>42438</v>
      </c>
      <c r="E1635" s="47">
        <v>1</v>
      </c>
      <c r="F1635" s="47">
        <v>16469</v>
      </c>
      <c r="G1635" s="47">
        <v>13260</v>
      </c>
    </row>
    <row r="1636" spans="3:7">
      <c r="C1636" s="49">
        <f t="shared" si="27"/>
        <v>3</v>
      </c>
      <c r="D1636" s="48">
        <v>42438</v>
      </c>
      <c r="E1636" s="47">
        <v>2</v>
      </c>
      <c r="F1636" s="47">
        <v>15739</v>
      </c>
      <c r="G1636" s="47">
        <v>12739</v>
      </c>
    </row>
    <row r="1637" spans="3:7">
      <c r="C1637" s="49">
        <f t="shared" si="27"/>
        <v>3</v>
      </c>
      <c r="D1637" s="48">
        <v>42438</v>
      </c>
      <c r="E1637" s="47">
        <v>3</v>
      </c>
      <c r="F1637" s="47">
        <v>15882</v>
      </c>
      <c r="G1637" s="47">
        <v>12500</v>
      </c>
    </row>
    <row r="1638" spans="3:7">
      <c r="C1638" s="49">
        <f t="shared" si="27"/>
        <v>3</v>
      </c>
      <c r="D1638" s="48">
        <v>42438</v>
      </c>
      <c r="E1638" s="47">
        <v>4</v>
      </c>
      <c r="F1638" s="47">
        <v>15811</v>
      </c>
      <c r="G1638" s="47">
        <v>12416</v>
      </c>
    </row>
    <row r="1639" spans="3:7">
      <c r="C1639" s="49">
        <f t="shared" si="27"/>
        <v>3</v>
      </c>
      <c r="D1639" s="48">
        <v>42438</v>
      </c>
      <c r="E1639" s="47">
        <v>5</v>
      </c>
      <c r="F1639" s="47">
        <v>16171</v>
      </c>
      <c r="G1639" s="47">
        <v>12510</v>
      </c>
    </row>
    <row r="1640" spans="3:7">
      <c r="C1640" s="49">
        <f t="shared" si="27"/>
        <v>3</v>
      </c>
      <c r="D1640" s="48">
        <v>42438</v>
      </c>
      <c r="E1640" s="47">
        <v>6</v>
      </c>
      <c r="F1640" s="47">
        <v>16833</v>
      </c>
      <c r="G1640" s="47">
        <v>13198</v>
      </c>
    </row>
    <row r="1641" spans="3:7">
      <c r="C1641" s="49">
        <f t="shared" si="27"/>
        <v>3</v>
      </c>
      <c r="D1641" s="48">
        <v>42438</v>
      </c>
      <c r="E1641" s="47">
        <v>7</v>
      </c>
      <c r="F1641" s="47">
        <v>17079</v>
      </c>
      <c r="G1641" s="47">
        <v>14379</v>
      </c>
    </row>
    <row r="1642" spans="3:7">
      <c r="C1642" s="49">
        <f t="shared" si="27"/>
        <v>3</v>
      </c>
      <c r="D1642" s="48">
        <v>42438</v>
      </c>
      <c r="E1642" s="47">
        <v>8</v>
      </c>
      <c r="F1642" s="47">
        <v>18240</v>
      </c>
      <c r="G1642" s="47">
        <v>15313</v>
      </c>
    </row>
    <row r="1643" spans="3:7">
      <c r="C1643" s="49">
        <f t="shared" si="27"/>
        <v>3</v>
      </c>
      <c r="D1643" s="48">
        <v>42438</v>
      </c>
      <c r="E1643" s="47">
        <v>9</v>
      </c>
      <c r="F1643" s="47">
        <v>18292</v>
      </c>
      <c r="G1643" s="47">
        <v>15428</v>
      </c>
    </row>
    <row r="1644" spans="3:7">
      <c r="C1644" s="49">
        <f t="shared" si="27"/>
        <v>3</v>
      </c>
      <c r="D1644" s="48">
        <v>42438</v>
      </c>
      <c r="E1644" s="47">
        <v>10</v>
      </c>
      <c r="F1644" s="47">
        <v>18220</v>
      </c>
      <c r="G1644" s="47">
        <v>15428</v>
      </c>
    </row>
    <row r="1645" spans="3:7">
      <c r="C1645" s="49">
        <f t="shared" si="27"/>
        <v>3</v>
      </c>
      <c r="D1645" s="48">
        <v>42438</v>
      </c>
      <c r="E1645" s="47">
        <v>11</v>
      </c>
      <c r="F1645" s="47">
        <v>18360</v>
      </c>
      <c r="G1645" s="47">
        <v>15559</v>
      </c>
    </row>
    <row r="1646" spans="3:7">
      <c r="C1646" s="49">
        <f t="shared" si="27"/>
        <v>3</v>
      </c>
      <c r="D1646" s="48">
        <v>42438</v>
      </c>
      <c r="E1646" s="47">
        <v>12</v>
      </c>
      <c r="F1646" s="47">
        <v>18343</v>
      </c>
      <c r="G1646" s="47">
        <v>15645</v>
      </c>
    </row>
    <row r="1647" spans="3:7">
      <c r="C1647" s="49">
        <f t="shared" si="27"/>
        <v>3</v>
      </c>
      <c r="D1647" s="48">
        <v>42438</v>
      </c>
      <c r="E1647" s="47">
        <v>13</v>
      </c>
      <c r="F1647" s="47">
        <v>18017</v>
      </c>
      <c r="G1647" s="47">
        <v>15523</v>
      </c>
    </row>
    <row r="1648" spans="3:7">
      <c r="C1648" s="49">
        <f t="shared" si="27"/>
        <v>3</v>
      </c>
      <c r="D1648" s="48">
        <v>42438</v>
      </c>
      <c r="E1648" s="47">
        <v>14</v>
      </c>
      <c r="F1648" s="47">
        <v>17881</v>
      </c>
      <c r="G1648" s="47">
        <v>15372</v>
      </c>
    </row>
    <row r="1649" spans="3:7">
      <c r="C1649" s="49">
        <f t="shared" si="27"/>
        <v>3</v>
      </c>
      <c r="D1649" s="48">
        <v>42438</v>
      </c>
      <c r="E1649" s="47">
        <v>15</v>
      </c>
      <c r="F1649" s="47">
        <v>17997</v>
      </c>
      <c r="G1649" s="47">
        <v>15414</v>
      </c>
    </row>
    <row r="1650" spans="3:7">
      <c r="C1650" s="49">
        <f t="shared" si="27"/>
        <v>3</v>
      </c>
      <c r="D1650" s="48">
        <v>42438</v>
      </c>
      <c r="E1650" s="47">
        <v>16</v>
      </c>
      <c r="F1650" s="47">
        <v>17953</v>
      </c>
      <c r="G1650" s="47">
        <v>15585</v>
      </c>
    </row>
    <row r="1651" spans="3:7">
      <c r="C1651" s="49">
        <f t="shared" si="27"/>
        <v>3</v>
      </c>
      <c r="D1651" s="48">
        <v>42438</v>
      </c>
      <c r="E1651" s="47">
        <v>17</v>
      </c>
      <c r="F1651" s="47">
        <v>18118</v>
      </c>
      <c r="G1651" s="47">
        <v>15926</v>
      </c>
    </row>
    <row r="1652" spans="3:7">
      <c r="C1652" s="49">
        <f t="shared" si="27"/>
        <v>3</v>
      </c>
      <c r="D1652" s="48">
        <v>42438</v>
      </c>
      <c r="E1652" s="47">
        <v>18</v>
      </c>
      <c r="F1652" s="47">
        <v>18710</v>
      </c>
      <c r="G1652" s="47">
        <v>16490</v>
      </c>
    </row>
    <row r="1653" spans="3:7">
      <c r="C1653" s="49">
        <f t="shared" si="27"/>
        <v>3</v>
      </c>
      <c r="D1653" s="48">
        <v>42438</v>
      </c>
      <c r="E1653" s="47">
        <v>19</v>
      </c>
      <c r="F1653" s="47">
        <v>19118</v>
      </c>
      <c r="G1653" s="47">
        <v>16985</v>
      </c>
    </row>
    <row r="1654" spans="3:7">
      <c r="C1654" s="49">
        <f t="shared" si="27"/>
        <v>3</v>
      </c>
      <c r="D1654" s="48">
        <v>42438</v>
      </c>
      <c r="E1654" s="47">
        <v>20</v>
      </c>
      <c r="F1654" s="47">
        <v>19241</v>
      </c>
      <c r="G1654" s="47">
        <v>17204</v>
      </c>
    </row>
    <row r="1655" spans="3:7">
      <c r="C1655" s="49">
        <f t="shared" si="27"/>
        <v>3</v>
      </c>
      <c r="D1655" s="48">
        <v>42438</v>
      </c>
      <c r="E1655" s="47">
        <v>21</v>
      </c>
      <c r="F1655" s="47">
        <v>19032</v>
      </c>
      <c r="G1655" s="47">
        <v>16820</v>
      </c>
    </row>
    <row r="1656" spans="3:7">
      <c r="C1656" s="49">
        <f t="shared" si="27"/>
        <v>3</v>
      </c>
      <c r="D1656" s="48">
        <v>42438</v>
      </c>
      <c r="E1656" s="47">
        <v>22</v>
      </c>
      <c r="F1656" s="47">
        <v>18415</v>
      </c>
      <c r="G1656" s="47">
        <v>16118</v>
      </c>
    </row>
    <row r="1657" spans="3:7">
      <c r="C1657" s="49">
        <f t="shared" si="27"/>
        <v>3</v>
      </c>
      <c r="D1657" s="48">
        <v>42438</v>
      </c>
      <c r="E1657" s="47">
        <v>23</v>
      </c>
      <c r="F1657" s="47">
        <v>17164</v>
      </c>
      <c r="G1657" s="47">
        <v>14996</v>
      </c>
    </row>
    <row r="1658" spans="3:7">
      <c r="C1658" s="49">
        <f t="shared" si="27"/>
        <v>3</v>
      </c>
      <c r="D1658" s="48">
        <v>42438</v>
      </c>
      <c r="E1658" s="47">
        <v>24</v>
      </c>
      <c r="F1658" s="47">
        <v>16253</v>
      </c>
      <c r="G1658" s="47">
        <v>13809</v>
      </c>
    </row>
    <row r="1659" spans="3:7">
      <c r="C1659" s="49">
        <f t="shared" si="27"/>
        <v>3</v>
      </c>
      <c r="D1659" s="48">
        <v>42439</v>
      </c>
      <c r="E1659" s="47">
        <v>1</v>
      </c>
      <c r="F1659" s="47">
        <v>15836</v>
      </c>
      <c r="G1659" s="47">
        <v>13160</v>
      </c>
    </row>
    <row r="1660" spans="3:7">
      <c r="C1660" s="49">
        <f t="shared" si="27"/>
        <v>3</v>
      </c>
      <c r="D1660" s="48">
        <v>42439</v>
      </c>
      <c r="E1660" s="47">
        <v>2</v>
      </c>
      <c r="F1660" s="47">
        <v>15304</v>
      </c>
      <c r="G1660" s="47">
        <v>12771</v>
      </c>
    </row>
    <row r="1661" spans="3:7">
      <c r="C1661" s="49">
        <f t="shared" si="27"/>
        <v>3</v>
      </c>
      <c r="D1661" s="48">
        <v>42439</v>
      </c>
      <c r="E1661" s="47">
        <v>3</v>
      </c>
      <c r="F1661" s="47">
        <v>14871</v>
      </c>
      <c r="G1661" s="47">
        <v>12563</v>
      </c>
    </row>
    <row r="1662" spans="3:7">
      <c r="C1662" s="49">
        <f t="shared" si="27"/>
        <v>3</v>
      </c>
      <c r="D1662" s="48">
        <v>42439</v>
      </c>
      <c r="E1662" s="47">
        <v>4</v>
      </c>
      <c r="F1662" s="47">
        <v>14928</v>
      </c>
      <c r="G1662" s="47">
        <v>12567</v>
      </c>
    </row>
    <row r="1663" spans="3:7">
      <c r="C1663" s="49">
        <f t="shared" si="27"/>
        <v>3</v>
      </c>
      <c r="D1663" s="48">
        <v>42439</v>
      </c>
      <c r="E1663" s="47">
        <v>5</v>
      </c>
      <c r="F1663" s="47">
        <v>15033</v>
      </c>
      <c r="G1663" s="47">
        <v>12681</v>
      </c>
    </row>
    <row r="1664" spans="3:7">
      <c r="C1664" s="49">
        <f t="shared" si="27"/>
        <v>3</v>
      </c>
      <c r="D1664" s="48">
        <v>42439</v>
      </c>
      <c r="E1664" s="47">
        <v>6</v>
      </c>
      <c r="F1664" s="47">
        <v>15982</v>
      </c>
      <c r="G1664" s="47">
        <v>13389</v>
      </c>
    </row>
    <row r="1665" spans="3:7">
      <c r="C1665" s="49">
        <f t="shared" si="27"/>
        <v>3</v>
      </c>
      <c r="D1665" s="48">
        <v>42439</v>
      </c>
      <c r="E1665" s="47">
        <v>7</v>
      </c>
      <c r="F1665" s="47">
        <v>17493</v>
      </c>
      <c r="G1665" s="47">
        <v>14616</v>
      </c>
    </row>
    <row r="1666" spans="3:7">
      <c r="C1666" s="49">
        <f t="shared" si="27"/>
        <v>3</v>
      </c>
      <c r="D1666" s="48">
        <v>42439</v>
      </c>
      <c r="E1666" s="47">
        <v>8</v>
      </c>
      <c r="F1666" s="47">
        <v>18372</v>
      </c>
      <c r="G1666" s="47">
        <v>15839</v>
      </c>
    </row>
    <row r="1667" spans="3:7">
      <c r="C1667" s="49">
        <f t="shared" si="27"/>
        <v>3</v>
      </c>
      <c r="D1667" s="48">
        <v>42439</v>
      </c>
      <c r="E1667" s="47">
        <v>9</v>
      </c>
      <c r="F1667" s="47">
        <v>18981</v>
      </c>
      <c r="G1667" s="47">
        <v>16251</v>
      </c>
    </row>
    <row r="1668" spans="3:7">
      <c r="C1668" s="49">
        <f t="shared" ref="C1668:C1731" si="28">MONTH(D1668)</f>
        <v>3</v>
      </c>
      <c r="D1668" s="48">
        <v>42439</v>
      </c>
      <c r="E1668" s="47">
        <v>10</v>
      </c>
      <c r="F1668" s="47">
        <v>18797</v>
      </c>
      <c r="G1668" s="47">
        <v>16367</v>
      </c>
    </row>
    <row r="1669" spans="3:7">
      <c r="C1669" s="49">
        <f t="shared" si="28"/>
        <v>3</v>
      </c>
      <c r="D1669" s="48">
        <v>42439</v>
      </c>
      <c r="E1669" s="47">
        <v>11</v>
      </c>
      <c r="F1669" s="47">
        <v>19028</v>
      </c>
      <c r="G1669" s="47">
        <v>16572</v>
      </c>
    </row>
    <row r="1670" spans="3:7">
      <c r="C1670" s="49">
        <f t="shared" si="28"/>
        <v>3</v>
      </c>
      <c r="D1670" s="48">
        <v>42439</v>
      </c>
      <c r="E1670" s="47">
        <v>12</v>
      </c>
      <c r="F1670" s="47">
        <v>18748</v>
      </c>
      <c r="G1670" s="47">
        <v>16692</v>
      </c>
    </row>
    <row r="1671" spans="3:7">
      <c r="C1671" s="49">
        <f t="shared" si="28"/>
        <v>3</v>
      </c>
      <c r="D1671" s="48">
        <v>42439</v>
      </c>
      <c r="E1671" s="47">
        <v>13</v>
      </c>
      <c r="F1671" s="47">
        <v>18534</v>
      </c>
      <c r="G1671" s="47">
        <v>16483</v>
      </c>
    </row>
    <row r="1672" spans="3:7">
      <c r="C1672" s="49">
        <f t="shared" si="28"/>
        <v>3</v>
      </c>
      <c r="D1672" s="48">
        <v>42439</v>
      </c>
      <c r="E1672" s="47">
        <v>14</v>
      </c>
      <c r="F1672" s="47">
        <v>18572</v>
      </c>
      <c r="G1672" s="47">
        <v>16480</v>
      </c>
    </row>
    <row r="1673" spans="3:7">
      <c r="C1673" s="49">
        <f t="shared" si="28"/>
        <v>3</v>
      </c>
      <c r="D1673" s="48">
        <v>42439</v>
      </c>
      <c r="E1673" s="47">
        <v>15</v>
      </c>
      <c r="F1673" s="47">
        <v>18577</v>
      </c>
      <c r="G1673" s="47">
        <v>16473</v>
      </c>
    </row>
    <row r="1674" spans="3:7">
      <c r="C1674" s="49">
        <f t="shared" si="28"/>
        <v>3</v>
      </c>
      <c r="D1674" s="48">
        <v>42439</v>
      </c>
      <c r="E1674" s="47">
        <v>16</v>
      </c>
      <c r="F1674" s="47">
        <v>18435</v>
      </c>
      <c r="G1674" s="47">
        <v>16338</v>
      </c>
    </row>
    <row r="1675" spans="3:7">
      <c r="C1675" s="49">
        <f t="shared" si="28"/>
        <v>3</v>
      </c>
      <c r="D1675" s="48">
        <v>42439</v>
      </c>
      <c r="E1675" s="47">
        <v>17</v>
      </c>
      <c r="F1675" s="47">
        <v>18827</v>
      </c>
      <c r="G1675" s="47">
        <v>16774</v>
      </c>
    </row>
    <row r="1676" spans="3:7">
      <c r="C1676" s="49">
        <f t="shared" si="28"/>
        <v>3</v>
      </c>
      <c r="D1676" s="48">
        <v>42439</v>
      </c>
      <c r="E1676" s="47">
        <v>18</v>
      </c>
      <c r="F1676" s="47">
        <v>19087</v>
      </c>
      <c r="G1676" s="47">
        <v>17071</v>
      </c>
    </row>
    <row r="1677" spans="3:7">
      <c r="C1677" s="49">
        <f t="shared" si="28"/>
        <v>3</v>
      </c>
      <c r="D1677" s="48">
        <v>42439</v>
      </c>
      <c r="E1677" s="47">
        <v>19</v>
      </c>
      <c r="F1677" s="47">
        <v>19296</v>
      </c>
      <c r="G1677" s="47">
        <v>17502</v>
      </c>
    </row>
    <row r="1678" spans="3:7">
      <c r="C1678" s="49">
        <f t="shared" si="28"/>
        <v>3</v>
      </c>
      <c r="D1678" s="48">
        <v>42439</v>
      </c>
      <c r="E1678" s="47">
        <v>20</v>
      </c>
      <c r="F1678" s="47">
        <v>19662</v>
      </c>
      <c r="G1678" s="47">
        <v>17715</v>
      </c>
    </row>
    <row r="1679" spans="3:7">
      <c r="C1679" s="49">
        <f t="shared" si="28"/>
        <v>3</v>
      </c>
      <c r="D1679" s="48">
        <v>42439</v>
      </c>
      <c r="E1679" s="47">
        <v>21</v>
      </c>
      <c r="F1679" s="47">
        <v>19508</v>
      </c>
      <c r="G1679" s="47">
        <v>17516</v>
      </c>
    </row>
    <row r="1680" spans="3:7">
      <c r="C1680" s="49">
        <f t="shared" si="28"/>
        <v>3</v>
      </c>
      <c r="D1680" s="48">
        <v>42439</v>
      </c>
      <c r="E1680" s="47">
        <v>22</v>
      </c>
      <c r="F1680" s="47">
        <v>19043</v>
      </c>
      <c r="G1680" s="47">
        <v>16664</v>
      </c>
    </row>
    <row r="1681" spans="3:7">
      <c r="C1681" s="49">
        <f t="shared" si="28"/>
        <v>3</v>
      </c>
      <c r="D1681" s="48">
        <v>42439</v>
      </c>
      <c r="E1681" s="47">
        <v>23</v>
      </c>
      <c r="F1681" s="47">
        <v>17881</v>
      </c>
      <c r="G1681" s="47">
        <v>15609</v>
      </c>
    </row>
    <row r="1682" spans="3:7">
      <c r="C1682" s="49">
        <f t="shared" si="28"/>
        <v>3</v>
      </c>
      <c r="D1682" s="48">
        <v>42439</v>
      </c>
      <c r="E1682" s="47">
        <v>24</v>
      </c>
      <c r="F1682" s="47">
        <v>16626</v>
      </c>
      <c r="G1682" s="47">
        <v>14398</v>
      </c>
    </row>
    <row r="1683" spans="3:7">
      <c r="C1683" s="49">
        <f t="shared" si="28"/>
        <v>3</v>
      </c>
      <c r="D1683" s="48">
        <v>42440</v>
      </c>
      <c r="E1683" s="47">
        <v>1</v>
      </c>
      <c r="F1683" s="47">
        <v>16136</v>
      </c>
      <c r="G1683" s="47">
        <v>13504</v>
      </c>
    </row>
    <row r="1684" spans="3:7">
      <c r="C1684" s="49">
        <f t="shared" si="28"/>
        <v>3</v>
      </c>
      <c r="D1684" s="48">
        <v>42440</v>
      </c>
      <c r="E1684" s="47">
        <v>2</v>
      </c>
      <c r="F1684" s="47">
        <v>15547</v>
      </c>
      <c r="G1684" s="47">
        <v>13121</v>
      </c>
    </row>
    <row r="1685" spans="3:7">
      <c r="C1685" s="49">
        <f t="shared" si="28"/>
        <v>3</v>
      </c>
      <c r="D1685" s="48">
        <v>42440</v>
      </c>
      <c r="E1685" s="47">
        <v>3</v>
      </c>
      <c r="F1685" s="47">
        <v>15279</v>
      </c>
      <c r="G1685" s="47">
        <v>13072</v>
      </c>
    </row>
    <row r="1686" spans="3:7">
      <c r="C1686" s="49">
        <f t="shared" si="28"/>
        <v>3</v>
      </c>
      <c r="D1686" s="48">
        <v>42440</v>
      </c>
      <c r="E1686" s="47">
        <v>4</v>
      </c>
      <c r="F1686" s="47">
        <v>15316</v>
      </c>
      <c r="G1686" s="47">
        <v>12968</v>
      </c>
    </row>
    <row r="1687" spans="3:7">
      <c r="C1687" s="49">
        <f t="shared" si="28"/>
        <v>3</v>
      </c>
      <c r="D1687" s="48">
        <v>42440</v>
      </c>
      <c r="E1687" s="47">
        <v>5</v>
      </c>
      <c r="F1687" s="47">
        <v>15441</v>
      </c>
      <c r="G1687" s="47">
        <v>12884</v>
      </c>
    </row>
    <row r="1688" spans="3:7">
      <c r="C1688" s="49">
        <f t="shared" si="28"/>
        <v>3</v>
      </c>
      <c r="D1688" s="48">
        <v>42440</v>
      </c>
      <c r="E1688" s="47">
        <v>6</v>
      </c>
      <c r="F1688" s="47">
        <v>15979</v>
      </c>
      <c r="G1688" s="47">
        <v>13649</v>
      </c>
    </row>
    <row r="1689" spans="3:7">
      <c r="C1689" s="49">
        <f t="shared" si="28"/>
        <v>3</v>
      </c>
      <c r="D1689" s="48">
        <v>42440</v>
      </c>
      <c r="E1689" s="47">
        <v>7</v>
      </c>
      <c r="F1689" s="47">
        <v>17018</v>
      </c>
      <c r="G1689" s="47">
        <v>14833</v>
      </c>
    </row>
    <row r="1690" spans="3:7">
      <c r="C1690" s="49">
        <f t="shared" si="28"/>
        <v>3</v>
      </c>
      <c r="D1690" s="48">
        <v>42440</v>
      </c>
      <c r="E1690" s="47">
        <v>8</v>
      </c>
      <c r="F1690" s="47">
        <v>18436</v>
      </c>
      <c r="G1690" s="47">
        <v>16122</v>
      </c>
    </row>
    <row r="1691" spans="3:7">
      <c r="C1691" s="49">
        <f t="shared" si="28"/>
        <v>3</v>
      </c>
      <c r="D1691" s="48">
        <v>42440</v>
      </c>
      <c r="E1691" s="47">
        <v>9</v>
      </c>
      <c r="F1691" s="47">
        <v>18645</v>
      </c>
      <c r="G1691" s="47">
        <v>16303</v>
      </c>
    </row>
    <row r="1692" spans="3:7">
      <c r="C1692" s="49">
        <f t="shared" si="28"/>
        <v>3</v>
      </c>
      <c r="D1692" s="48">
        <v>42440</v>
      </c>
      <c r="E1692" s="47">
        <v>10</v>
      </c>
      <c r="F1692" s="47">
        <v>18678</v>
      </c>
      <c r="G1692" s="47">
        <v>16203</v>
      </c>
    </row>
    <row r="1693" spans="3:7">
      <c r="C1693" s="49">
        <f t="shared" si="28"/>
        <v>3</v>
      </c>
      <c r="D1693" s="48">
        <v>42440</v>
      </c>
      <c r="E1693" s="47">
        <v>11</v>
      </c>
      <c r="F1693" s="47">
        <v>18561</v>
      </c>
      <c r="G1693" s="47">
        <v>15891</v>
      </c>
    </row>
    <row r="1694" spans="3:7">
      <c r="C1694" s="49">
        <f t="shared" si="28"/>
        <v>3</v>
      </c>
      <c r="D1694" s="48">
        <v>42440</v>
      </c>
      <c r="E1694" s="47">
        <v>12</v>
      </c>
      <c r="F1694" s="47">
        <v>18234</v>
      </c>
      <c r="G1694" s="47">
        <v>15416</v>
      </c>
    </row>
    <row r="1695" spans="3:7">
      <c r="C1695" s="49">
        <f t="shared" si="28"/>
        <v>3</v>
      </c>
      <c r="D1695" s="48">
        <v>42440</v>
      </c>
      <c r="E1695" s="47">
        <v>13</v>
      </c>
      <c r="F1695" s="47">
        <v>17694</v>
      </c>
      <c r="G1695" s="47">
        <v>14941</v>
      </c>
    </row>
    <row r="1696" spans="3:7">
      <c r="C1696" s="49">
        <f t="shared" si="28"/>
        <v>3</v>
      </c>
      <c r="D1696" s="48">
        <v>42440</v>
      </c>
      <c r="E1696" s="47">
        <v>14</v>
      </c>
      <c r="F1696" s="47">
        <v>17508</v>
      </c>
      <c r="G1696" s="47">
        <v>14680</v>
      </c>
    </row>
    <row r="1697" spans="3:7">
      <c r="C1697" s="49">
        <f t="shared" si="28"/>
        <v>3</v>
      </c>
      <c r="D1697" s="48">
        <v>42440</v>
      </c>
      <c r="E1697" s="47">
        <v>15</v>
      </c>
      <c r="F1697" s="47">
        <v>17510</v>
      </c>
      <c r="G1697" s="47">
        <v>14532</v>
      </c>
    </row>
    <row r="1698" spans="3:7">
      <c r="C1698" s="49">
        <f t="shared" si="28"/>
        <v>3</v>
      </c>
      <c r="D1698" s="48">
        <v>42440</v>
      </c>
      <c r="E1698" s="47">
        <v>16</v>
      </c>
      <c r="F1698" s="47">
        <v>17635</v>
      </c>
      <c r="G1698" s="47">
        <v>14606</v>
      </c>
    </row>
    <row r="1699" spans="3:7">
      <c r="C1699" s="49">
        <f t="shared" si="28"/>
        <v>3</v>
      </c>
      <c r="D1699" s="48">
        <v>42440</v>
      </c>
      <c r="E1699" s="47">
        <v>17</v>
      </c>
      <c r="F1699" s="47">
        <v>17801</v>
      </c>
      <c r="G1699" s="47">
        <v>15159</v>
      </c>
    </row>
    <row r="1700" spans="3:7">
      <c r="C1700" s="49">
        <f t="shared" si="28"/>
        <v>3</v>
      </c>
      <c r="D1700" s="48">
        <v>42440</v>
      </c>
      <c r="E1700" s="47">
        <v>18</v>
      </c>
      <c r="F1700" s="47">
        <v>18284</v>
      </c>
      <c r="G1700" s="47">
        <v>15833</v>
      </c>
    </row>
    <row r="1701" spans="3:7">
      <c r="C1701" s="49">
        <f t="shared" si="28"/>
        <v>3</v>
      </c>
      <c r="D1701" s="48">
        <v>42440</v>
      </c>
      <c r="E1701" s="47">
        <v>19</v>
      </c>
      <c r="F1701" s="47">
        <v>18786</v>
      </c>
      <c r="G1701" s="47">
        <v>16506</v>
      </c>
    </row>
    <row r="1702" spans="3:7">
      <c r="C1702" s="49">
        <f t="shared" si="28"/>
        <v>3</v>
      </c>
      <c r="D1702" s="48">
        <v>42440</v>
      </c>
      <c r="E1702" s="47">
        <v>20</v>
      </c>
      <c r="F1702" s="47">
        <v>19225</v>
      </c>
      <c r="G1702" s="47">
        <v>17103</v>
      </c>
    </row>
    <row r="1703" spans="3:7">
      <c r="C1703" s="49">
        <f t="shared" si="28"/>
        <v>3</v>
      </c>
      <c r="D1703" s="48">
        <v>42440</v>
      </c>
      <c r="E1703" s="47">
        <v>21</v>
      </c>
      <c r="F1703" s="47">
        <v>18946</v>
      </c>
      <c r="G1703" s="47">
        <v>16864</v>
      </c>
    </row>
    <row r="1704" spans="3:7">
      <c r="C1704" s="49">
        <f t="shared" si="28"/>
        <v>3</v>
      </c>
      <c r="D1704" s="48">
        <v>42440</v>
      </c>
      <c r="E1704" s="47">
        <v>22</v>
      </c>
      <c r="F1704" s="47">
        <v>18763</v>
      </c>
      <c r="G1704" s="47">
        <v>16355</v>
      </c>
    </row>
    <row r="1705" spans="3:7">
      <c r="C1705" s="49">
        <f t="shared" si="28"/>
        <v>3</v>
      </c>
      <c r="D1705" s="48">
        <v>42440</v>
      </c>
      <c r="E1705" s="47">
        <v>23</v>
      </c>
      <c r="F1705" s="47">
        <v>17795</v>
      </c>
      <c r="G1705" s="47">
        <v>15333</v>
      </c>
    </row>
    <row r="1706" spans="3:7">
      <c r="C1706" s="49">
        <f t="shared" si="28"/>
        <v>3</v>
      </c>
      <c r="D1706" s="48">
        <v>42440</v>
      </c>
      <c r="E1706" s="47">
        <v>24</v>
      </c>
      <c r="F1706" s="47">
        <v>16835</v>
      </c>
      <c r="G1706" s="47">
        <v>14320</v>
      </c>
    </row>
    <row r="1707" spans="3:7">
      <c r="C1707" s="49">
        <f t="shared" si="28"/>
        <v>3</v>
      </c>
      <c r="D1707" s="48">
        <v>42441</v>
      </c>
      <c r="E1707" s="47">
        <v>1</v>
      </c>
      <c r="F1707" s="47">
        <v>15990</v>
      </c>
      <c r="G1707" s="47">
        <v>13486</v>
      </c>
    </row>
    <row r="1708" spans="3:7">
      <c r="C1708" s="49">
        <f t="shared" si="28"/>
        <v>3</v>
      </c>
      <c r="D1708" s="48">
        <v>42441</v>
      </c>
      <c r="E1708" s="47">
        <v>2</v>
      </c>
      <c r="F1708" s="47">
        <v>15736</v>
      </c>
      <c r="G1708" s="47">
        <v>13017</v>
      </c>
    </row>
    <row r="1709" spans="3:7">
      <c r="C1709" s="49">
        <f t="shared" si="28"/>
        <v>3</v>
      </c>
      <c r="D1709" s="48">
        <v>42441</v>
      </c>
      <c r="E1709" s="47">
        <v>3</v>
      </c>
      <c r="F1709" s="47">
        <v>15733</v>
      </c>
      <c r="G1709" s="47">
        <v>12634</v>
      </c>
    </row>
    <row r="1710" spans="3:7">
      <c r="C1710" s="49">
        <f t="shared" si="28"/>
        <v>3</v>
      </c>
      <c r="D1710" s="48">
        <v>42441</v>
      </c>
      <c r="E1710" s="47">
        <v>4</v>
      </c>
      <c r="F1710" s="47">
        <v>15588</v>
      </c>
      <c r="G1710" s="47">
        <v>12505</v>
      </c>
    </row>
    <row r="1711" spans="3:7">
      <c r="C1711" s="49">
        <f t="shared" si="28"/>
        <v>3</v>
      </c>
      <c r="D1711" s="48">
        <v>42441</v>
      </c>
      <c r="E1711" s="47">
        <v>5</v>
      </c>
      <c r="F1711" s="47">
        <v>15915</v>
      </c>
      <c r="G1711" s="47">
        <v>12740</v>
      </c>
    </row>
    <row r="1712" spans="3:7">
      <c r="C1712" s="49">
        <f t="shared" si="28"/>
        <v>3</v>
      </c>
      <c r="D1712" s="48">
        <v>42441</v>
      </c>
      <c r="E1712" s="47">
        <v>6</v>
      </c>
      <c r="F1712" s="47">
        <v>16039</v>
      </c>
      <c r="G1712" s="47">
        <v>13007</v>
      </c>
    </row>
    <row r="1713" spans="3:7">
      <c r="C1713" s="49">
        <f t="shared" si="28"/>
        <v>3</v>
      </c>
      <c r="D1713" s="48">
        <v>42441</v>
      </c>
      <c r="E1713" s="47">
        <v>7</v>
      </c>
      <c r="F1713" s="47">
        <v>16248</v>
      </c>
      <c r="G1713" s="47">
        <v>13478</v>
      </c>
    </row>
    <row r="1714" spans="3:7">
      <c r="C1714" s="49">
        <f t="shared" si="28"/>
        <v>3</v>
      </c>
      <c r="D1714" s="48">
        <v>42441</v>
      </c>
      <c r="E1714" s="47">
        <v>8</v>
      </c>
      <c r="F1714" s="47">
        <v>16147</v>
      </c>
      <c r="G1714" s="47">
        <v>13660</v>
      </c>
    </row>
    <row r="1715" spans="3:7">
      <c r="C1715" s="49">
        <f t="shared" si="28"/>
        <v>3</v>
      </c>
      <c r="D1715" s="48">
        <v>42441</v>
      </c>
      <c r="E1715" s="47">
        <v>9</v>
      </c>
      <c r="F1715" s="47">
        <v>16520</v>
      </c>
      <c r="G1715" s="47">
        <v>13888</v>
      </c>
    </row>
    <row r="1716" spans="3:7">
      <c r="C1716" s="49">
        <f t="shared" si="28"/>
        <v>3</v>
      </c>
      <c r="D1716" s="48">
        <v>42441</v>
      </c>
      <c r="E1716" s="47">
        <v>10</v>
      </c>
      <c r="F1716" s="47">
        <v>16465</v>
      </c>
      <c r="G1716" s="47">
        <v>13782</v>
      </c>
    </row>
    <row r="1717" spans="3:7">
      <c r="C1717" s="49">
        <f t="shared" si="28"/>
        <v>3</v>
      </c>
      <c r="D1717" s="48">
        <v>42441</v>
      </c>
      <c r="E1717" s="47">
        <v>11</v>
      </c>
      <c r="F1717" s="47">
        <v>16841</v>
      </c>
      <c r="G1717" s="47">
        <v>13899</v>
      </c>
    </row>
    <row r="1718" spans="3:7">
      <c r="C1718" s="49">
        <f t="shared" si="28"/>
        <v>3</v>
      </c>
      <c r="D1718" s="48">
        <v>42441</v>
      </c>
      <c r="E1718" s="47">
        <v>12</v>
      </c>
      <c r="F1718" s="47">
        <v>16766</v>
      </c>
      <c r="G1718" s="47">
        <v>13749</v>
      </c>
    </row>
    <row r="1719" spans="3:7">
      <c r="C1719" s="49">
        <f t="shared" si="28"/>
        <v>3</v>
      </c>
      <c r="D1719" s="48">
        <v>42441</v>
      </c>
      <c r="E1719" s="47">
        <v>13</v>
      </c>
      <c r="F1719" s="47">
        <v>16395</v>
      </c>
      <c r="G1719" s="47">
        <v>13541</v>
      </c>
    </row>
    <row r="1720" spans="3:7">
      <c r="C1720" s="49">
        <f t="shared" si="28"/>
        <v>3</v>
      </c>
      <c r="D1720" s="48">
        <v>42441</v>
      </c>
      <c r="E1720" s="47">
        <v>14</v>
      </c>
      <c r="F1720" s="47">
        <v>16343</v>
      </c>
      <c r="G1720" s="47">
        <v>13321</v>
      </c>
    </row>
    <row r="1721" spans="3:7">
      <c r="C1721" s="49">
        <f t="shared" si="28"/>
        <v>3</v>
      </c>
      <c r="D1721" s="48">
        <v>42441</v>
      </c>
      <c r="E1721" s="47">
        <v>15</v>
      </c>
      <c r="F1721" s="47">
        <v>16185</v>
      </c>
      <c r="G1721" s="47">
        <v>13266</v>
      </c>
    </row>
    <row r="1722" spans="3:7">
      <c r="C1722" s="49">
        <f t="shared" si="28"/>
        <v>3</v>
      </c>
      <c r="D1722" s="48">
        <v>42441</v>
      </c>
      <c r="E1722" s="47">
        <v>16</v>
      </c>
      <c r="F1722" s="47">
        <v>16433</v>
      </c>
      <c r="G1722" s="47">
        <v>13636</v>
      </c>
    </row>
    <row r="1723" spans="3:7">
      <c r="C1723" s="49">
        <f t="shared" si="28"/>
        <v>3</v>
      </c>
      <c r="D1723" s="48">
        <v>42441</v>
      </c>
      <c r="E1723" s="47">
        <v>17</v>
      </c>
      <c r="F1723" s="47">
        <v>16783</v>
      </c>
      <c r="G1723" s="47">
        <v>14275</v>
      </c>
    </row>
    <row r="1724" spans="3:7">
      <c r="C1724" s="49">
        <f t="shared" si="28"/>
        <v>3</v>
      </c>
      <c r="D1724" s="48">
        <v>42441</v>
      </c>
      <c r="E1724" s="47">
        <v>18</v>
      </c>
      <c r="F1724" s="47">
        <v>17322</v>
      </c>
      <c r="G1724" s="47">
        <v>14876</v>
      </c>
    </row>
    <row r="1725" spans="3:7">
      <c r="C1725" s="49">
        <f t="shared" si="28"/>
        <v>3</v>
      </c>
      <c r="D1725" s="48">
        <v>42441</v>
      </c>
      <c r="E1725" s="47">
        <v>19</v>
      </c>
      <c r="F1725" s="47">
        <v>17906</v>
      </c>
      <c r="G1725" s="47">
        <v>15379</v>
      </c>
    </row>
    <row r="1726" spans="3:7">
      <c r="C1726" s="49">
        <f t="shared" si="28"/>
        <v>3</v>
      </c>
      <c r="D1726" s="48">
        <v>42441</v>
      </c>
      <c r="E1726" s="47">
        <v>20</v>
      </c>
      <c r="F1726" s="47">
        <v>17920</v>
      </c>
      <c r="G1726" s="47">
        <v>15580</v>
      </c>
    </row>
    <row r="1727" spans="3:7">
      <c r="C1727" s="49">
        <f t="shared" si="28"/>
        <v>3</v>
      </c>
      <c r="D1727" s="48">
        <v>42441</v>
      </c>
      <c r="E1727" s="47">
        <v>21</v>
      </c>
      <c r="F1727" s="47">
        <v>17574</v>
      </c>
      <c r="G1727" s="47">
        <v>15145</v>
      </c>
    </row>
    <row r="1728" spans="3:7">
      <c r="C1728" s="49">
        <f t="shared" si="28"/>
        <v>3</v>
      </c>
      <c r="D1728" s="48">
        <v>42441</v>
      </c>
      <c r="E1728" s="47">
        <v>22</v>
      </c>
      <c r="F1728" s="47">
        <v>17355</v>
      </c>
      <c r="G1728" s="47">
        <v>14567</v>
      </c>
    </row>
    <row r="1729" spans="3:7">
      <c r="C1729" s="49">
        <f t="shared" si="28"/>
        <v>3</v>
      </c>
      <c r="D1729" s="48">
        <v>42441</v>
      </c>
      <c r="E1729" s="47">
        <v>23</v>
      </c>
      <c r="F1729" s="47">
        <v>16664</v>
      </c>
      <c r="G1729" s="47">
        <v>13825</v>
      </c>
    </row>
    <row r="1730" spans="3:7">
      <c r="C1730" s="49">
        <f t="shared" si="28"/>
        <v>3</v>
      </c>
      <c r="D1730" s="48">
        <v>42441</v>
      </c>
      <c r="E1730" s="47">
        <v>24</v>
      </c>
      <c r="F1730" s="47">
        <v>15937</v>
      </c>
      <c r="G1730" s="47">
        <v>13079</v>
      </c>
    </row>
    <row r="1731" spans="3:7">
      <c r="C1731" s="49">
        <f t="shared" si="28"/>
        <v>3</v>
      </c>
      <c r="D1731" s="48">
        <v>42442</v>
      </c>
      <c r="E1731" s="47">
        <v>1</v>
      </c>
      <c r="F1731" s="47">
        <v>15151</v>
      </c>
      <c r="G1731" s="47">
        <v>12511</v>
      </c>
    </row>
    <row r="1732" spans="3:7">
      <c r="C1732" s="49">
        <f t="shared" ref="C1732:C1795" si="29">MONTH(D1732)</f>
        <v>3</v>
      </c>
      <c r="D1732" s="48">
        <v>42442</v>
      </c>
      <c r="E1732" s="47">
        <v>2</v>
      </c>
      <c r="F1732" s="47">
        <v>14929</v>
      </c>
      <c r="G1732" s="47">
        <v>12083</v>
      </c>
    </row>
    <row r="1733" spans="3:7">
      <c r="C1733" s="49">
        <f t="shared" si="29"/>
        <v>3</v>
      </c>
      <c r="D1733" s="48">
        <v>42442</v>
      </c>
      <c r="E1733" s="47">
        <v>3</v>
      </c>
      <c r="F1733" s="47">
        <v>14620</v>
      </c>
      <c r="G1733" s="47">
        <v>11809</v>
      </c>
    </row>
    <row r="1734" spans="3:7">
      <c r="C1734" s="49">
        <f t="shared" si="29"/>
        <v>3</v>
      </c>
      <c r="D1734" s="48">
        <v>42442</v>
      </c>
      <c r="E1734" s="47">
        <v>4</v>
      </c>
      <c r="F1734" s="47">
        <v>14401</v>
      </c>
      <c r="G1734" s="47">
        <v>11717</v>
      </c>
    </row>
    <row r="1735" spans="3:7">
      <c r="C1735" s="49">
        <f t="shared" si="29"/>
        <v>3</v>
      </c>
      <c r="D1735" s="48">
        <v>42442</v>
      </c>
      <c r="E1735" s="47">
        <v>5</v>
      </c>
      <c r="F1735" s="47">
        <v>14272</v>
      </c>
      <c r="G1735" s="47">
        <v>11759</v>
      </c>
    </row>
    <row r="1736" spans="3:7">
      <c r="C1736" s="49">
        <f t="shared" si="29"/>
        <v>3</v>
      </c>
      <c r="D1736" s="48">
        <v>42442</v>
      </c>
      <c r="E1736" s="47">
        <v>6</v>
      </c>
      <c r="F1736" s="47">
        <v>14652</v>
      </c>
      <c r="G1736" s="47">
        <v>12004</v>
      </c>
    </row>
    <row r="1737" spans="3:7">
      <c r="C1737" s="49">
        <f t="shared" si="29"/>
        <v>3</v>
      </c>
      <c r="D1737" s="48">
        <v>42442</v>
      </c>
      <c r="E1737" s="47">
        <v>7</v>
      </c>
      <c r="F1737" s="47">
        <v>15531</v>
      </c>
      <c r="G1737" s="47">
        <v>12507</v>
      </c>
    </row>
    <row r="1738" spans="3:7">
      <c r="C1738" s="49">
        <f t="shared" si="29"/>
        <v>3</v>
      </c>
      <c r="D1738" s="48">
        <v>42442</v>
      </c>
      <c r="E1738" s="47">
        <v>8</v>
      </c>
      <c r="F1738" s="47">
        <v>15664</v>
      </c>
      <c r="G1738" s="47">
        <v>12683</v>
      </c>
    </row>
    <row r="1739" spans="3:7">
      <c r="C1739" s="49">
        <f t="shared" si="29"/>
        <v>3</v>
      </c>
      <c r="D1739" s="48">
        <v>42442</v>
      </c>
      <c r="E1739" s="47">
        <v>9</v>
      </c>
      <c r="F1739" s="47">
        <v>15559</v>
      </c>
      <c r="G1739" s="47">
        <v>12814</v>
      </c>
    </row>
    <row r="1740" spans="3:7">
      <c r="C1740" s="49">
        <f t="shared" si="29"/>
        <v>3</v>
      </c>
      <c r="D1740" s="48">
        <v>42442</v>
      </c>
      <c r="E1740" s="47">
        <v>10</v>
      </c>
      <c r="F1740" s="47">
        <v>16006</v>
      </c>
      <c r="G1740" s="47">
        <v>13034</v>
      </c>
    </row>
    <row r="1741" spans="3:7">
      <c r="C1741" s="49">
        <f t="shared" si="29"/>
        <v>3</v>
      </c>
      <c r="D1741" s="48">
        <v>42442</v>
      </c>
      <c r="E1741" s="47">
        <v>11</v>
      </c>
      <c r="F1741" s="47">
        <v>15984</v>
      </c>
      <c r="G1741" s="47">
        <v>13292</v>
      </c>
    </row>
    <row r="1742" spans="3:7">
      <c r="C1742" s="49">
        <f t="shared" si="29"/>
        <v>3</v>
      </c>
      <c r="D1742" s="48">
        <v>42442</v>
      </c>
      <c r="E1742" s="47">
        <v>12</v>
      </c>
      <c r="F1742" s="47">
        <v>16309</v>
      </c>
      <c r="G1742" s="47">
        <v>13452</v>
      </c>
    </row>
    <row r="1743" spans="3:7">
      <c r="C1743" s="49">
        <f t="shared" si="29"/>
        <v>3</v>
      </c>
      <c r="D1743" s="48">
        <v>42442</v>
      </c>
      <c r="E1743" s="47">
        <v>13</v>
      </c>
      <c r="F1743" s="47">
        <v>15979</v>
      </c>
      <c r="G1743" s="47">
        <v>13353</v>
      </c>
    </row>
    <row r="1744" spans="3:7">
      <c r="C1744" s="49">
        <f t="shared" si="29"/>
        <v>3</v>
      </c>
      <c r="D1744" s="48">
        <v>42442</v>
      </c>
      <c r="E1744" s="47">
        <v>14</v>
      </c>
      <c r="F1744" s="47">
        <v>16353</v>
      </c>
      <c r="G1744" s="47">
        <v>13269</v>
      </c>
    </row>
    <row r="1745" spans="3:7">
      <c r="C1745" s="49">
        <f t="shared" si="29"/>
        <v>3</v>
      </c>
      <c r="D1745" s="48">
        <v>42442</v>
      </c>
      <c r="E1745" s="47">
        <v>15</v>
      </c>
      <c r="F1745" s="47">
        <v>16476</v>
      </c>
      <c r="G1745" s="47">
        <v>13436</v>
      </c>
    </row>
    <row r="1746" spans="3:7">
      <c r="C1746" s="49">
        <f t="shared" si="29"/>
        <v>3</v>
      </c>
      <c r="D1746" s="48">
        <v>42442</v>
      </c>
      <c r="E1746" s="47">
        <v>16</v>
      </c>
      <c r="F1746" s="47">
        <v>16865</v>
      </c>
      <c r="G1746" s="47">
        <v>13820</v>
      </c>
    </row>
    <row r="1747" spans="3:7">
      <c r="C1747" s="49">
        <f t="shared" si="29"/>
        <v>3</v>
      </c>
      <c r="D1747" s="48">
        <v>42442</v>
      </c>
      <c r="E1747" s="47">
        <v>17</v>
      </c>
      <c r="F1747" s="47">
        <v>17356</v>
      </c>
      <c r="G1747" s="47">
        <v>14475</v>
      </c>
    </row>
    <row r="1748" spans="3:7">
      <c r="C1748" s="49">
        <f t="shared" si="29"/>
        <v>3</v>
      </c>
      <c r="D1748" s="48">
        <v>42442</v>
      </c>
      <c r="E1748" s="47">
        <v>18</v>
      </c>
      <c r="F1748" s="47">
        <v>17830</v>
      </c>
      <c r="G1748" s="47">
        <v>14900</v>
      </c>
    </row>
    <row r="1749" spans="3:7">
      <c r="C1749" s="49">
        <f t="shared" si="29"/>
        <v>3</v>
      </c>
      <c r="D1749" s="48">
        <v>42442</v>
      </c>
      <c r="E1749" s="47">
        <v>19</v>
      </c>
      <c r="F1749" s="47">
        <v>18458</v>
      </c>
      <c r="G1749" s="47">
        <v>15501</v>
      </c>
    </row>
    <row r="1750" spans="3:7">
      <c r="C1750" s="49">
        <f t="shared" si="29"/>
        <v>3</v>
      </c>
      <c r="D1750" s="48">
        <v>42442</v>
      </c>
      <c r="E1750" s="47">
        <v>20</v>
      </c>
      <c r="F1750" s="47">
        <v>18542</v>
      </c>
      <c r="G1750" s="47">
        <v>15737</v>
      </c>
    </row>
    <row r="1751" spans="3:7">
      <c r="C1751" s="49">
        <f t="shared" si="29"/>
        <v>3</v>
      </c>
      <c r="D1751" s="48">
        <v>42442</v>
      </c>
      <c r="E1751" s="47">
        <v>21</v>
      </c>
      <c r="F1751" s="47">
        <v>18204</v>
      </c>
      <c r="G1751" s="47">
        <v>15178</v>
      </c>
    </row>
    <row r="1752" spans="3:7">
      <c r="C1752" s="49">
        <f t="shared" si="29"/>
        <v>3</v>
      </c>
      <c r="D1752" s="48">
        <v>42442</v>
      </c>
      <c r="E1752" s="47">
        <v>22</v>
      </c>
      <c r="F1752" s="47">
        <v>17477</v>
      </c>
      <c r="G1752" s="47">
        <v>14475</v>
      </c>
    </row>
    <row r="1753" spans="3:7">
      <c r="C1753" s="49">
        <f t="shared" si="29"/>
        <v>3</v>
      </c>
      <c r="D1753" s="48">
        <v>42442</v>
      </c>
      <c r="E1753" s="47">
        <v>23</v>
      </c>
      <c r="F1753" s="47">
        <v>16518</v>
      </c>
      <c r="G1753" s="47">
        <v>13565</v>
      </c>
    </row>
    <row r="1754" spans="3:7">
      <c r="C1754" s="49">
        <f t="shared" si="29"/>
        <v>3</v>
      </c>
      <c r="D1754" s="48">
        <v>42442</v>
      </c>
      <c r="E1754" s="47">
        <v>24</v>
      </c>
      <c r="F1754" s="47">
        <v>15522</v>
      </c>
      <c r="G1754" s="47">
        <v>12807</v>
      </c>
    </row>
    <row r="1755" spans="3:7">
      <c r="C1755" s="49">
        <f t="shared" si="29"/>
        <v>3</v>
      </c>
      <c r="D1755" s="48">
        <v>42443</v>
      </c>
      <c r="E1755" s="47">
        <v>1</v>
      </c>
      <c r="F1755" s="47">
        <v>15321</v>
      </c>
      <c r="G1755" s="47">
        <v>12414</v>
      </c>
    </row>
    <row r="1756" spans="3:7">
      <c r="C1756" s="49">
        <f t="shared" si="29"/>
        <v>3</v>
      </c>
      <c r="D1756" s="48">
        <v>42443</v>
      </c>
      <c r="E1756" s="47">
        <v>2</v>
      </c>
      <c r="F1756" s="47">
        <v>15236</v>
      </c>
      <c r="G1756" s="47">
        <v>12314</v>
      </c>
    </row>
    <row r="1757" spans="3:7">
      <c r="C1757" s="49">
        <f t="shared" si="29"/>
        <v>3</v>
      </c>
      <c r="D1757" s="48">
        <v>42443</v>
      </c>
      <c r="E1757" s="47">
        <v>3</v>
      </c>
      <c r="F1757" s="47">
        <v>15132</v>
      </c>
      <c r="G1757" s="47">
        <v>12348</v>
      </c>
    </row>
    <row r="1758" spans="3:7">
      <c r="C1758" s="49">
        <f t="shared" si="29"/>
        <v>3</v>
      </c>
      <c r="D1758" s="48">
        <v>42443</v>
      </c>
      <c r="E1758" s="47">
        <v>4</v>
      </c>
      <c r="F1758" s="47">
        <v>15006</v>
      </c>
      <c r="G1758" s="47">
        <v>12470</v>
      </c>
    </row>
    <row r="1759" spans="3:7">
      <c r="C1759" s="49">
        <f t="shared" si="29"/>
        <v>3</v>
      </c>
      <c r="D1759" s="48">
        <v>42443</v>
      </c>
      <c r="E1759" s="47">
        <v>5</v>
      </c>
      <c r="F1759" s="47">
        <v>15792</v>
      </c>
      <c r="G1759" s="47">
        <v>13124</v>
      </c>
    </row>
    <row r="1760" spans="3:7">
      <c r="C1760" s="49">
        <f t="shared" si="29"/>
        <v>3</v>
      </c>
      <c r="D1760" s="48">
        <v>42443</v>
      </c>
      <c r="E1760" s="47">
        <v>6</v>
      </c>
      <c r="F1760" s="47">
        <v>16709</v>
      </c>
      <c r="G1760" s="47">
        <v>14291</v>
      </c>
    </row>
    <row r="1761" spans="3:7">
      <c r="C1761" s="49">
        <f t="shared" si="29"/>
        <v>3</v>
      </c>
      <c r="D1761" s="48">
        <v>42443</v>
      </c>
      <c r="E1761" s="47">
        <v>7</v>
      </c>
      <c r="F1761" s="47">
        <v>17974</v>
      </c>
      <c r="G1761" s="47">
        <v>15604</v>
      </c>
    </row>
    <row r="1762" spans="3:7">
      <c r="C1762" s="49">
        <f t="shared" si="29"/>
        <v>3</v>
      </c>
      <c r="D1762" s="48">
        <v>42443</v>
      </c>
      <c r="E1762" s="47">
        <v>8</v>
      </c>
      <c r="F1762" s="47">
        <v>18709</v>
      </c>
      <c r="G1762" s="47">
        <v>16104</v>
      </c>
    </row>
    <row r="1763" spans="3:7">
      <c r="C1763" s="49">
        <f t="shared" si="29"/>
        <v>3</v>
      </c>
      <c r="D1763" s="48">
        <v>42443</v>
      </c>
      <c r="E1763" s="47">
        <v>9</v>
      </c>
      <c r="F1763" s="47">
        <v>19111</v>
      </c>
      <c r="G1763" s="47">
        <v>16483</v>
      </c>
    </row>
    <row r="1764" spans="3:7">
      <c r="C1764" s="49">
        <f t="shared" si="29"/>
        <v>3</v>
      </c>
      <c r="D1764" s="48">
        <v>42443</v>
      </c>
      <c r="E1764" s="47">
        <v>10</v>
      </c>
      <c r="F1764" s="47">
        <v>19018</v>
      </c>
      <c r="G1764" s="47">
        <v>16603</v>
      </c>
    </row>
    <row r="1765" spans="3:7">
      <c r="C1765" s="49">
        <f t="shared" si="29"/>
        <v>3</v>
      </c>
      <c r="D1765" s="48">
        <v>42443</v>
      </c>
      <c r="E1765" s="47">
        <v>11</v>
      </c>
      <c r="F1765" s="47">
        <v>19033</v>
      </c>
      <c r="G1765" s="47">
        <v>16693</v>
      </c>
    </row>
    <row r="1766" spans="3:7">
      <c r="C1766" s="49">
        <f t="shared" si="29"/>
        <v>3</v>
      </c>
      <c r="D1766" s="48">
        <v>42443</v>
      </c>
      <c r="E1766" s="47">
        <v>12</v>
      </c>
      <c r="F1766" s="47">
        <v>18862</v>
      </c>
      <c r="G1766" s="47">
        <v>16722</v>
      </c>
    </row>
    <row r="1767" spans="3:7">
      <c r="C1767" s="49">
        <f t="shared" si="29"/>
        <v>3</v>
      </c>
      <c r="D1767" s="48">
        <v>42443</v>
      </c>
      <c r="E1767" s="47">
        <v>13</v>
      </c>
      <c r="F1767" s="47">
        <v>18837</v>
      </c>
      <c r="G1767" s="47">
        <v>16694</v>
      </c>
    </row>
    <row r="1768" spans="3:7">
      <c r="C1768" s="49">
        <f t="shared" si="29"/>
        <v>3</v>
      </c>
      <c r="D1768" s="48">
        <v>42443</v>
      </c>
      <c r="E1768" s="47">
        <v>14</v>
      </c>
      <c r="F1768" s="47">
        <v>18692</v>
      </c>
      <c r="G1768" s="47">
        <v>16546</v>
      </c>
    </row>
    <row r="1769" spans="3:7">
      <c r="C1769" s="49">
        <f t="shared" si="29"/>
        <v>3</v>
      </c>
      <c r="D1769" s="48">
        <v>42443</v>
      </c>
      <c r="E1769" s="47">
        <v>15</v>
      </c>
      <c r="F1769" s="47">
        <v>18617</v>
      </c>
      <c r="G1769" s="47">
        <v>16482</v>
      </c>
    </row>
    <row r="1770" spans="3:7">
      <c r="C1770" s="49">
        <f t="shared" si="29"/>
        <v>3</v>
      </c>
      <c r="D1770" s="48">
        <v>42443</v>
      </c>
      <c r="E1770" s="47">
        <v>16</v>
      </c>
      <c r="F1770" s="47">
        <v>19353</v>
      </c>
      <c r="G1770" s="47">
        <v>16672</v>
      </c>
    </row>
    <row r="1771" spans="3:7">
      <c r="C1771" s="49">
        <f t="shared" si="29"/>
        <v>3</v>
      </c>
      <c r="D1771" s="48">
        <v>42443</v>
      </c>
      <c r="E1771" s="47">
        <v>17</v>
      </c>
      <c r="F1771" s="47">
        <v>19578</v>
      </c>
      <c r="G1771" s="47">
        <v>16949</v>
      </c>
    </row>
    <row r="1772" spans="3:7">
      <c r="C1772" s="49">
        <f t="shared" si="29"/>
        <v>3</v>
      </c>
      <c r="D1772" s="48">
        <v>42443</v>
      </c>
      <c r="E1772" s="47">
        <v>18</v>
      </c>
      <c r="F1772" s="47">
        <v>19569</v>
      </c>
      <c r="G1772" s="47">
        <v>16985</v>
      </c>
    </row>
    <row r="1773" spans="3:7">
      <c r="C1773" s="49">
        <f t="shared" si="29"/>
        <v>3</v>
      </c>
      <c r="D1773" s="48">
        <v>42443</v>
      </c>
      <c r="E1773" s="47">
        <v>19</v>
      </c>
      <c r="F1773" s="47">
        <v>19635</v>
      </c>
      <c r="G1773" s="47">
        <v>17182</v>
      </c>
    </row>
    <row r="1774" spans="3:7">
      <c r="C1774" s="49">
        <f t="shared" si="29"/>
        <v>3</v>
      </c>
      <c r="D1774" s="48">
        <v>42443</v>
      </c>
      <c r="E1774" s="47">
        <v>20</v>
      </c>
      <c r="F1774" s="47">
        <v>19774</v>
      </c>
      <c r="G1774" s="47">
        <v>17258</v>
      </c>
    </row>
    <row r="1775" spans="3:7">
      <c r="C1775" s="49">
        <f t="shared" si="29"/>
        <v>3</v>
      </c>
      <c r="D1775" s="48">
        <v>42443</v>
      </c>
      <c r="E1775" s="47">
        <v>21</v>
      </c>
      <c r="F1775" s="47">
        <v>19199</v>
      </c>
      <c r="G1775" s="47">
        <v>16728</v>
      </c>
    </row>
    <row r="1776" spans="3:7">
      <c r="C1776" s="49">
        <f t="shared" si="29"/>
        <v>3</v>
      </c>
      <c r="D1776" s="48">
        <v>42443</v>
      </c>
      <c r="E1776" s="47">
        <v>22</v>
      </c>
      <c r="F1776" s="47">
        <v>18115</v>
      </c>
      <c r="G1776" s="47">
        <v>15599</v>
      </c>
    </row>
    <row r="1777" spans="3:7">
      <c r="C1777" s="49">
        <f t="shared" si="29"/>
        <v>3</v>
      </c>
      <c r="D1777" s="48">
        <v>42443</v>
      </c>
      <c r="E1777" s="47">
        <v>23</v>
      </c>
      <c r="F1777" s="47">
        <v>17119</v>
      </c>
      <c r="G1777" s="47">
        <v>14480</v>
      </c>
    </row>
    <row r="1778" spans="3:7">
      <c r="C1778" s="49">
        <f t="shared" si="29"/>
        <v>3</v>
      </c>
      <c r="D1778" s="48">
        <v>42443</v>
      </c>
      <c r="E1778" s="47">
        <v>24</v>
      </c>
      <c r="F1778" s="47">
        <v>16405</v>
      </c>
      <c r="G1778" s="47">
        <v>13629</v>
      </c>
    </row>
    <row r="1779" spans="3:7">
      <c r="C1779" s="49">
        <f t="shared" si="29"/>
        <v>3</v>
      </c>
      <c r="D1779" s="48">
        <v>42444</v>
      </c>
      <c r="E1779" s="47">
        <v>1</v>
      </c>
      <c r="F1779" s="47">
        <v>16029</v>
      </c>
      <c r="G1779" s="47">
        <v>13102</v>
      </c>
    </row>
    <row r="1780" spans="3:7">
      <c r="C1780" s="49">
        <f t="shared" si="29"/>
        <v>3</v>
      </c>
      <c r="D1780" s="48">
        <v>42444</v>
      </c>
      <c r="E1780" s="47">
        <v>2</v>
      </c>
      <c r="F1780" s="47">
        <v>15387</v>
      </c>
      <c r="G1780" s="47">
        <v>12718</v>
      </c>
    </row>
    <row r="1781" spans="3:7">
      <c r="C1781" s="49">
        <f t="shared" si="29"/>
        <v>3</v>
      </c>
      <c r="D1781" s="48">
        <v>42444</v>
      </c>
      <c r="E1781" s="47">
        <v>3</v>
      </c>
      <c r="F1781" s="47">
        <v>15406</v>
      </c>
      <c r="G1781" s="47">
        <v>12606</v>
      </c>
    </row>
    <row r="1782" spans="3:7">
      <c r="C1782" s="49">
        <f t="shared" si="29"/>
        <v>3</v>
      </c>
      <c r="D1782" s="48">
        <v>42444</v>
      </c>
      <c r="E1782" s="47">
        <v>4</v>
      </c>
      <c r="F1782" s="47">
        <v>15554</v>
      </c>
      <c r="G1782" s="47">
        <v>12673</v>
      </c>
    </row>
    <row r="1783" spans="3:7">
      <c r="C1783" s="49">
        <f t="shared" si="29"/>
        <v>3</v>
      </c>
      <c r="D1783" s="48">
        <v>42444</v>
      </c>
      <c r="E1783" s="47">
        <v>5</v>
      </c>
      <c r="F1783" s="47">
        <v>16235</v>
      </c>
      <c r="G1783" s="47">
        <v>13316</v>
      </c>
    </row>
    <row r="1784" spans="3:7">
      <c r="C1784" s="49">
        <f t="shared" si="29"/>
        <v>3</v>
      </c>
      <c r="D1784" s="48">
        <v>42444</v>
      </c>
      <c r="E1784" s="47">
        <v>6</v>
      </c>
      <c r="F1784" s="47">
        <v>17056</v>
      </c>
      <c r="G1784" s="47">
        <v>14625</v>
      </c>
    </row>
    <row r="1785" spans="3:7">
      <c r="C1785" s="49">
        <f t="shared" si="29"/>
        <v>3</v>
      </c>
      <c r="D1785" s="48">
        <v>42444</v>
      </c>
      <c r="E1785" s="47">
        <v>7</v>
      </c>
      <c r="F1785" s="47">
        <v>17992</v>
      </c>
      <c r="G1785" s="47">
        <v>15621</v>
      </c>
    </row>
    <row r="1786" spans="3:7">
      <c r="C1786" s="49">
        <f t="shared" si="29"/>
        <v>3</v>
      </c>
      <c r="D1786" s="48">
        <v>42444</v>
      </c>
      <c r="E1786" s="47">
        <v>8</v>
      </c>
      <c r="F1786" s="47">
        <v>18638</v>
      </c>
      <c r="G1786" s="47">
        <v>16330</v>
      </c>
    </row>
    <row r="1787" spans="3:7">
      <c r="C1787" s="49">
        <f t="shared" si="29"/>
        <v>3</v>
      </c>
      <c r="D1787" s="48">
        <v>42444</v>
      </c>
      <c r="E1787" s="47">
        <v>9</v>
      </c>
      <c r="F1787" s="47">
        <v>19078</v>
      </c>
      <c r="G1787" s="47">
        <v>16596</v>
      </c>
    </row>
    <row r="1788" spans="3:7">
      <c r="C1788" s="49">
        <f t="shared" si="29"/>
        <v>3</v>
      </c>
      <c r="D1788" s="48">
        <v>42444</v>
      </c>
      <c r="E1788" s="47">
        <v>10</v>
      </c>
      <c r="F1788" s="47">
        <v>18945</v>
      </c>
      <c r="G1788" s="47">
        <v>16573</v>
      </c>
    </row>
    <row r="1789" spans="3:7">
      <c r="C1789" s="49">
        <f t="shared" si="29"/>
        <v>3</v>
      </c>
      <c r="D1789" s="48">
        <v>42444</v>
      </c>
      <c r="E1789" s="47">
        <v>11</v>
      </c>
      <c r="F1789" s="47">
        <v>18667</v>
      </c>
      <c r="G1789" s="47">
        <v>16385</v>
      </c>
    </row>
    <row r="1790" spans="3:7">
      <c r="C1790" s="49">
        <f t="shared" si="29"/>
        <v>3</v>
      </c>
      <c r="D1790" s="48">
        <v>42444</v>
      </c>
      <c r="E1790" s="47">
        <v>12</v>
      </c>
      <c r="F1790" s="47">
        <v>18751</v>
      </c>
      <c r="G1790" s="47">
        <v>16402</v>
      </c>
    </row>
    <row r="1791" spans="3:7">
      <c r="C1791" s="49">
        <f t="shared" si="29"/>
        <v>3</v>
      </c>
      <c r="D1791" s="48">
        <v>42444</v>
      </c>
      <c r="E1791" s="47">
        <v>13</v>
      </c>
      <c r="F1791" s="47">
        <v>18607</v>
      </c>
      <c r="G1791" s="47">
        <v>16292</v>
      </c>
    </row>
    <row r="1792" spans="3:7">
      <c r="C1792" s="49">
        <f t="shared" si="29"/>
        <v>3</v>
      </c>
      <c r="D1792" s="48">
        <v>42444</v>
      </c>
      <c r="E1792" s="47">
        <v>14</v>
      </c>
      <c r="F1792" s="47">
        <v>18335</v>
      </c>
      <c r="G1792" s="47">
        <v>16029</v>
      </c>
    </row>
    <row r="1793" spans="3:7">
      <c r="C1793" s="49">
        <f t="shared" si="29"/>
        <v>3</v>
      </c>
      <c r="D1793" s="48">
        <v>42444</v>
      </c>
      <c r="E1793" s="47">
        <v>15</v>
      </c>
      <c r="F1793" s="47">
        <v>18433</v>
      </c>
      <c r="G1793" s="47">
        <v>16125</v>
      </c>
    </row>
    <row r="1794" spans="3:7">
      <c r="C1794" s="49">
        <f t="shared" si="29"/>
        <v>3</v>
      </c>
      <c r="D1794" s="48">
        <v>42444</v>
      </c>
      <c r="E1794" s="47">
        <v>16</v>
      </c>
      <c r="F1794" s="47">
        <v>18726</v>
      </c>
      <c r="G1794" s="47">
        <v>16434</v>
      </c>
    </row>
    <row r="1795" spans="3:7">
      <c r="C1795" s="49">
        <f t="shared" si="29"/>
        <v>3</v>
      </c>
      <c r="D1795" s="48">
        <v>42444</v>
      </c>
      <c r="E1795" s="47">
        <v>17</v>
      </c>
      <c r="F1795" s="47">
        <v>18914</v>
      </c>
      <c r="G1795" s="47">
        <v>16523</v>
      </c>
    </row>
    <row r="1796" spans="3:7">
      <c r="C1796" s="49">
        <f t="shared" ref="C1796:C1859" si="30">MONTH(D1796)</f>
        <v>3</v>
      </c>
      <c r="D1796" s="48">
        <v>42444</v>
      </c>
      <c r="E1796" s="47">
        <v>18</v>
      </c>
      <c r="F1796" s="47">
        <v>18925</v>
      </c>
      <c r="G1796" s="47">
        <v>16605</v>
      </c>
    </row>
    <row r="1797" spans="3:7">
      <c r="C1797" s="49">
        <f t="shared" si="30"/>
        <v>3</v>
      </c>
      <c r="D1797" s="48">
        <v>42444</v>
      </c>
      <c r="E1797" s="47">
        <v>19</v>
      </c>
      <c r="F1797" s="47">
        <v>19244</v>
      </c>
      <c r="G1797" s="47">
        <v>17025</v>
      </c>
    </row>
    <row r="1798" spans="3:7">
      <c r="C1798" s="49">
        <f t="shared" si="30"/>
        <v>3</v>
      </c>
      <c r="D1798" s="48">
        <v>42444</v>
      </c>
      <c r="E1798" s="47">
        <v>20</v>
      </c>
      <c r="F1798" s="47">
        <v>19697</v>
      </c>
      <c r="G1798" s="47">
        <v>17267</v>
      </c>
    </row>
    <row r="1799" spans="3:7">
      <c r="C1799" s="49">
        <f t="shared" si="30"/>
        <v>3</v>
      </c>
      <c r="D1799" s="48">
        <v>42444</v>
      </c>
      <c r="E1799" s="47">
        <v>21</v>
      </c>
      <c r="F1799" s="47">
        <v>18915</v>
      </c>
      <c r="G1799" s="47">
        <v>16556</v>
      </c>
    </row>
    <row r="1800" spans="3:7">
      <c r="C1800" s="49">
        <f t="shared" si="30"/>
        <v>3</v>
      </c>
      <c r="D1800" s="48">
        <v>42444</v>
      </c>
      <c r="E1800" s="47">
        <v>22</v>
      </c>
      <c r="F1800" s="47">
        <v>18074</v>
      </c>
      <c r="G1800" s="47">
        <v>15426</v>
      </c>
    </row>
    <row r="1801" spans="3:7">
      <c r="C1801" s="49">
        <f t="shared" si="30"/>
        <v>3</v>
      </c>
      <c r="D1801" s="48">
        <v>42444</v>
      </c>
      <c r="E1801" s="47">
        <v>23</v>
      </c>
      <c r="F1801" s="47">
        <v>17015</v>
      </c>
      <c r="G1801" s="47">
        <v>14329</v>
      </c>
    </row>
    <row r="1802" spans="3:7">
      <c r="C1802" s="49">
        <f t="shared" si="30"/>
        <v>3</v>
      </c>
      <c r="D1802" s="48">
        <v>42444</v>
      </c>
      <c r="E1802" s="47">
        <v>24</v>
      </c>
      <c r="F1802" s="47">
        <v>15784</v>
      </c>
      <c r="G1802" s="47">
        <v>13347</v>
      </c>
    </row>
    <row r="1803" spans="3:7">
      <c r="C1803" s="49">
        <f t="shared" si="30"/>
        <v>3</v>
      </c>
      <c r="D1803" s="48">
        <v>42445</v>
      </c>
      <c r="E1803" s="47">
        <v>1</v>
      </c>
      <c r="F1803" s="47">
        <v>15134</v>
      </c>
      <c r="G1803" s="47">
        <v>12738</v>
      </c>
    </row>
    <row r="1804" spans="3:7">
      <c r="C1804" s="49">
        <f t="shared" si="30"/>
        <v>3</v>
      </c>
      <c r="D1804" s="48">
        <v>42445</v>
      </c>
      <c r="E1804" s="47">
        <v>2</v>
      </c>
      <c r="F1804" s="47">
        <v>14765</v>
      </c>
      <c r="G1804" s="47">
        <v>12420</v>
      </c>
    </row>
    <row r="1805" spans="3:7">
      <c r="C1805" s="49">
        <f t="shared" si="30"/>
        <v>3</v>
      </c>
      <c r="D1805" s="48">
        <v>42445</v>
      </c>
      <c r="E1805" s="47">
        <v>3</v>
      </c>
      <c r="F1805" s="47">
        <v>14584</v>
      </c>
      <c r="G1805" s="47">
        <v>12297</v>
      </c>
    </row>
    <row r="1806" spans="3:7">
      <c r="C1806" s="49">
        <f t="shared" si="30"/>
        <v>3</v>
      </c>
      <c r="D1806" s="48">
        <v>42445</v>
      </c>
      <c r="E1806" s="47">
        <v>4</v>
      </c>
      <c r="F1806" s="47">
        <v>15154</v>
      </c>
      <c r="G1806" s="47">
        <v>12412</v>
      </c>
    </row>
    <row r="1807" spans="3:7">
      <c r="C1807" s="49">
        <f t="shared" si="30"/>
        <v>3</v>
      </c>
      <c r="D1807" s="48">
        <v>42445</v>
      </c>
      <c r="E1807" s="47">
        <v>5</v>
      </c>
      <c r="F1807" s="47">
        <v>15028</v>
      </c>
      <c r="G1807" s="47">
        <v>12857</v>
      </c>
    </row>
    <row r="1808" spans="3:7">
      <c r="C1808" s="49">
        <f t="shared" si="30"/>
        <v>3</v>
      </c>
      <c r="D1808" s="48">
        <v>42445</v>
      </c>
      <c r="E1808" s="47">
        <v>6</v>
      </c>
      <c r="F1808" s="47">
        <v>16456</v>
      </c>
      <c r="G1808" s="47">
        <v>14126</v>
      </c>
    </row>
    <row r="1809" spans="3:7">
      <c r="C1809" s="49">
        <f t="shared" si="30"/>
        <v>3</v>
      </c>
      <c r="D1809" s="48">
        <v>42445</v>
      </c>
      <c r="E1809" s="47">
        <v>7</v>
      </c>
      <c r="F1809" s="47">
        <v>17578</v>
      </c>
      <c r="G1809" s="47">
        <v>15307</v>
      </c>
    </row>
    <row r="1810" spans="3:7">
      <c r="C1810" s="49">
        <f t="shared" si="30"/>
        <v>3</v>
      </c>
      <c r="D1810" s="48">
        <v>42445</v>
      </c>
      <c r="E1810" s="47">
        <v>8</v>
      </c>
      <c r="F1810" s="47">
        <v>18279</v>
      </c>
      <c r="G1810" s="47">
        <v>15873</v>
      </c>
    </row>
    <row r="1811" spans="3:7">
      <c r="C1811" s="49">
        <f t="shared" si="30"/>
        <v>3</v>
      </c>
      <c r="D1811" s="48">
        <v>42445</v>
      </c>
      <c r="E1811" s="47">
        <v>9</v>
      </c>
      <c r="F1811" s="47">
        <v>18653</v>
      </c>
      <c r="G1811" s="47">
        <v>16155</v>
      </c>
    </row>
    <row r="1812" spans="3:7">
      <c r="C1812" s="49">
        <f t="shared" si="30"/>
        <v>3</v>
      </c>
      <c r="D1812" s="48">
        <v>42445</v>
      </c>
      <c r="E1812" s="47">
        <v>10</v>
      </c>
      <c r="F1812" s="47">
        <v>18956</v>
      </c>
      <c r="G1812" s="47">
        <v>16336</v>
      </c>
    </row>
    <row r="1813" spans="3:7">
      <c r="C1813" s="49">
        <f t="shared" si="30"/>
        <v>3</v>
      </c>
      <c r="D1813" s="48">
        <v>42445</v>
      </c>
      <c r="E1813" s="47">
        <v>11</v>
      </c>
      <c r="F1813" s="47">
        <v>18914</v>
      </c>
      <c r="G1813" s="47">
        <v>16238</v>
      </c>
    </row>
    <row r="1814" spans="3:7">
      <c r="C1814" s="49">
        <f t="shared" si="30"/>
        <v>3</v>
      </c>
      <c r="D1814" s="48">
        <v>42445</v>
      </c>
      <c r="E1814" s="47">
        <v>12</v>
      </c>
      <c r="F1814" s="47">
        <v>18731</v>
      </c>
      <c r="G1814" s="47">
        <v>16037</v>
      </c>
    </row>
    <row r="1815" spans="3:7">
      <c r="C1815" s="49">
        <f t="shared" si="30"/>
        <v>3</v>
      </c>
      <c r="D1815" s="48">
        <v>42445</v>
      </c>
      <c r="E1815" s="47">
        <v>13</v>
      </c>
      <c r="F1815" s="47">
        <v>18747</v>
      </c>
      <c r="G1815" s="47">
        <v>16028</v>
      </c>
    </row>
    <row r="1816" spans="3:7">
      <c r="C1816" s="49">
        <f t="shared" si="30"/>
        <v>3</v>
      </c>
      <c r="D1816" s="48">
        <v>42445</v>
      </c>
      <c r="E1816" s="47">
        <v>14</v>
      </c>
      <c r="F1816" s="47">
        <v>18527</v>
      </c>
      <c r="G1816" s="47">
        <v>15947</v>
      </c>
    </row>
    <row r="1817" spans="3:7">
      <c r="C1817" s="49">
        <f t="shared" si="30"/>
        <v>3</v>
      </c>
      <c r="D1817" s="48">
        <v>42445</v>
      </c>
      <c r="E1817" s="47">
        <v>15</v>
      </c>
      <c r="F1817" s="47">
        <v>18200</v>
      </c>
      <c r="G1817" s="47">
        <v>15794</v>
      </c>
    </row>
    <row r="1818" spans="3:7">
      <c r="C1818" s="49">
        <f t="shared" si="30"/>
        <v>3</v>
      </c>
      <c r="D1818" s="48">
        <v>42445</v>
      </c>
      <c r="E1818" s="47">
        <v>16</v>
      </c>
      <c r="F1818" s="47">
        <v>18156</v>
      </c>
      <c r="G1818" s="47">
        <v>15674</v>
      </c>
    </row>
    <row r="1819" spans="3:7">
      <c r="C1819" s="49">
        <f t="shared" si="30"/>
        <v>3</v>
      </c>
      <c r="D1819" s="48">
        <v>42445</v>
      </c>
      <c r="E1819" s="47">
        <v>17</v>
      </c>
      <c r="F1819" s="47">
        <v>18214</v>
      </c>
      <c r="G1819" s="47">
        <v>15711</v>
      </c>
    </row>
    <row r="1820" spans="3:7">
      <c r="C1820" s="49">
        <f t="shared" si="30"/>
        <v>3</v>
      </c>
      <c r="D1820" s="48">
        <v>42445</v>
      </c>
      <c r="E1820" s="47">
        <v>18</v>
      </c>
      <c r="F1820" s="47">
        <v>18679</v>
      </c>
      <c r="G1820" s="47">
        <v>15979</v>
      </c>
    </row>
    <row r="1821" spans="3:7">
      <c r="C1821" s="49">
        <f t="shared" si="30"/>
        <v>3</v>
      </c>
      <c r="D1821" s="48">
        <v>42445</v>
      </c>
      <c r="E1821" s="47">
        <v>19</v>
      </c>
      <c r="F1821" s="47">
        <v>19258</v>
      </c>
      <c r="G1821" s="47">
        <v>16650</v>
      </c>
    </row>
    <row r="1822" spans="3:7">
      <c r="C1822" s="49">
        <f t="shared" si="30"/>
        <v>3</v>
      </c>
      <c r="D1822" s="48">
        <v>42445</v>
      </c>
      <c r="E1822" s="47">
        <v>20</v>
      </c>
      <c r="F1822" s="47">
        <v>19374</v>
      </c>
      <c r="G1822" s="47">
        <v>16785</v>
      </c>
    </row>
    <row r="1823" spans="3:7">
      <c r="C1823" s="49">
        <f t="shared" si="30"/>
        <v>3</v>
      </c>
      <c r="D1823" s="48">
        <v>42445</v>
      </c>
      <c r="E1823" s="47">
        <v>21</v>
      </c>
      <c r="F1823" s="47">
        <v>18905</v>
      </c>
      <c r="G1823" s="47">
        <v>16288</v>
      </c>
    </row>
    <row r="1824" spans="3:7">
      <c r="C1824" s="49">
        <f t="shared" si="30"/>
        <v>3</v>
      </c>
      <c r="D1824" s="48">
        <v>42445</v>
      </c>
      <c r="E1824" s="47">
        <v>22</v>
      </c>
      <c r="F1824" s="47">
        <v>17804</v>
      </c>
      <c r="G1824" s="47">
        <v>15323</v>
      </c>
    </row>
    <row r="1825" spans="3:7">
      <c r="C1825" s="49">
        <f t="shared" si="30"/>
        <v>3</v>
      </c>
      <c r="D1825" s="48">
        <v>42445</v>
      </c>
      <c r="E1825" s="47">
        <v>23</v>
      </c>
      <c r="F1825" s="47">
        <v>16803</v>
      </c>
      <c r="G1825" s="47">
        <v>14129</v>
      </c>
    </row>
    <row r="1826" spans="3:7">
      <c r="C1826" s="49">
        <f t="shared" si="30"/>
        <v>3</v>
      </c>
      <c r="D1826" s="48">
        <v>42445</v>
      </c>
      <c r="E1826" s="47">
        <v>24</v>
      </c>
      <c r="F1826" s="47">
        <v>16470</v>
      </c>
      <c r="G1826" s="47">
        <v>13300</v>
      </c>
    </row>
    <row r="1827" spans="3:7">
      <c r="C1827" s="49">
        <f t="shared" si="30"/>
        <v>3</v>
      </c>
      <c r="D1827" s="48">
        <v>42446</v>
      </c>
      <c r="E1827" s="47">
        <v>1</v>
      </c>
      <c r="F1827" s="47">
        <v>15893</v>
      </c>
      <c r="G1827" s="47">
        <v>12768</v>
      </c>
    </row>
    <row r="1828" spans="3:7">
      <c r="C1828" s="49">
        <f t="shared" si="30"/>
        <v>3</v>
      </c>
      <c r="D1828" s="48">
        <v>42446</v>
      </c>
      <c r="E1828" s="47">
        <v>2</v>
      </c>
      <c r="F1828" s="47">
        <v>15561</v>
      </c>
      <c r="G1828" s="47">
        <v>12467</v>
      </c>
    </row>
    <row r="1829" spans="3:7">
      <c r="C1829" s="49">
        <f t="shared" si="30"/>
        <v>3</v>
      </c>
      <c r="D1829" s="48">
        <v>42446</v>
      </c>
      <c r="E1829" s="47">
        <v>3</v>
      </c>
      <c r="F1829" s="47">
        <v>15328</v>
      </c>
      <c r="G1829" s="47">
        <v>12429</v>
      </c>
    </row>
    <row r="1830" spans="3:7">
      <c r="C1830" s="49">
        <f t="shared" si="30"/>
        <v>3</v>
      </c>
      <c r="D1830" s="48">
        <v>42446</v>
      </c>
      <c r="E1830" s="47">
        <v>4</v>
      </c>
      <c r="F1830" s="47">
        <v>15412</v>
      </c>
      <c r="G1830" s="47">
        <v>12514</v>
      </c>
    </row>
    <row r="1831" spans="3:7">
      <c r="C1831" s="49">
        <f t="shared" si="30"/>
        <v>3</v>
      </c>
      <c r="D1831" s="48">
        <v>42446</v>
      </c>
      <c r="E1831" s="47">
        <v>5</v>
      </c>
      <c r="F1831" s="47">
        <v>15915</v>
      </c>
      <c r="G1831" s="47">
        <v>13061</v>
      </c>
    </row>
    <row r="1832" spans="3:7">
      <c r="C1832" s="49">
        <f t="shared" si="30"/>
        <v>3</v>
      </c>
      <c r="D1832" s="48">
        <v>42446</v>
      </c>
      <c r="E1832" s="47">
        <v>6</v>
      </c>
      <c r="F1832" s="47">
        <v>16820</v>
      </c>
      <c r="G1832" s="47">
        <v>14333</v>
      </c>
    </row>
    <row r="1833" spans="3:7">
      <c r="C1833" s="49">
        <f t="shared" si="30"/>
        <v>3</v>
      </c>
      <c r="D1833" s="48">
        <v>42446</v>
      </c>
      <c r="E1833" s="47">
        <v>7</v>
      </c>
      <c r="F1833" s="47">
        <v>17809</v>
      </c>
      <c r="G1833" s="47">
        <v>15402</v>
      </c>
    </row>
    <row r="1834" spans="3:7">
      <c r="C1834" s="49">
        <f t="shared" si="30"/>
        <v>3</v>
      </c>
      <c r="D1834" s="48">
        <v>42446</v>
      </c>
      <c r="E1834" s="47">
        <v>8</v>
      </c>
      <c r="F1834" s="47">
        <v>18095</v>
      </c>
      <c r="G1834" s="47">
        <v>15540</v>
      </c>
    </row>
    <row r="1835" spans="3:7">
      <c r="C1835" s="49">
        <f t="shared" si="30"/>
        <v>3</v>
      </c>
      <c r="D1835" s="48">
        <v>42446</v>
      </c>
      <c r="E1835" s="47">
        <v>9</v>
      </c>
      <c r="F1835" s="47">
        <v>17912</v>
      </c>
      <c r="G1835" s="47">
        <v>15261</v>
      </c>
    </row>
    <row r="1836" spans="3:7">
      <c r="C1836" s="49">
        <f t="shared" si="30"/>
        <v>3</v>
      </c>
      <c r="D1836" s="48">
        <v>42446</v>
      </c>
      <c r="E1836" s="47">
        <v>10</v>
      </c>
      <c r="F1836" s="47">
        <v>17784</v>
      </c>
      <c r="G1836" s="47">
        <v>15022</v>
      </c>
    </row>
    <row r="1837" spans="3:7">
      <c r="C1837" s="49">
        <f t="shared" si="30"/>
        <v>3</v>
      </c>
      <c r="D1837" s="48">
        <v>42446</v>
      </c>
      <c r="E1837" s="47">
        <v>11</v>
      </c>
      <c r="F1837" s="47">
        <v>17785</v>
      </c>
      <c r="G1837" s="47">
        <v>14926</v>
      </c>
    </row>
    <row r="1838" spans="3:7">
      <c r="C1838" s="49">
        <f t="shared" si="30"/>
        <v>3</v>
      </c>
      <c r="D1838" s="48">
        <v>42446</v>
      </c>
      <c r="E1838" s="47">
        <v>12</v>
      </c>
      <c r="F1838" s="47">
        <v>18070</v>
      </c>
      <c r="G1838" s="47">
        <v>15147</v>
      </c>
    </row>
    <row r="1839" spans="3:7">
      <c r="C1839" s="49">
        <f t="shared" si="30"/>
        <v>3</v>
      </c>
      <c r="D1839" s="48">
        <v>42446</v>
      </c>
      <c r="E1839" s="47">
        <v>13</v>
      </c>
      <c r="F1839" s="47">
        <v>18343</v>
      </c>
      <c r="G1839" s="47">
        <v>15330</v>
      </c>
    </row>
    <row r="1840" spans="3:7">
      <c r="C1840" s="49">
        <f t="shared" si="30"/>
        <v>3</v>
      </c>
      <c r="D1840" s="48">
        <v>42446</v>
      </c>
      <c r="E1840" s="47">
        <v>14</v>
      </c>
      <c r="F1840" s="47">
        <v>17814</v>
      </c>
      <c r="G1840" s="47">
        <v>15142</v>
      </c>
    </row>
    <row r="1841" spans="3:7">
      <c r="C1841" s="49">
        <f t="shared" si="30"/>
        <v>3</v>
      </c>
      <c r="D1841" s="48">
        <v>42446</v>
      </c>
      <c r="E1841" s="47">
        <v>15</v>
      </c>
      <c r="F1841" s="47">
        <v>17963</v>
      </c>
      <c r="G1841" s="47">
        <v>15384</v>
      </c>
    </row>
    <row r="1842" spans="3:7">
      <c r="C1842" s="49">
        <f t="shared" si="30"/>
        <v>3</v>
      </c>
      <c r="D1842" s="48">
        <v>42446</v>
      </c>
      <c r="E1842" s="47">
        <v>16</v>
      </c>
      <c r="F1842" s="47">
        <v>17978</v>
      </c>
      <c r="G1842" s="47">
        <v>15394</v>
      </c>
    </row>
    <row r="1843" spans="3:7">
      <c r="C1843" s="49">
        <f t="shared" si="30"/>
        <v>3</v>
      </c>
      <c r="D1843" s="48">
        <v>42446</v>
      </c>
      <c r="E1843" s="47">
        <v>17</v>
      </c>
      <c r="F1843" s="47">
        <v>18337</v>
      </c>
      <c r="G1843" s="47">
        <v>15757</v>
      </c>
    </row>
    <row r="1844" spans="3:7">
      <c r="C1844" s="49">
        <f t="shared" si="30"/>
        <v>3</v>
      </c>
      <c r="D1844" s="48">
        <v>42446</v>
      </c>
      <c r="E1844" s="47">
        <v>18</v>
      </c>
      <c r="F1844" s="47">
        <v>18371</v>
      </c>
      <c r="G1844" s="47">
        <v>15851</v>
      </c>
    </row>
    <row r="1845" spans="3:7">
      <c r="C1845" s="49">
        <f t="shared" si="30"/>
        <v>3</v>
      </c>
      <c r="D1845" s="48">
        <v>42446</v>
      </c>
      <c r="E1845" s="47">
        <v>19</v>
      </c>
      <c r="F1845" s="47">
        <v>18999</v>
      </c>
      <c r="G1845" s="47">
        <v>16523</v>
      </c>
    </row>
    <row r="1846" spans="3:7">
      <c r="C1846" s="49">
        <f t="shared" si="30"/>
        <v>3</v>
      </c>
      <c r="D1846" s="48">
        <v>42446</v>
      </c>
      <c r="E1846" s="47">
        <v>20</v>
      </c>
      <c r="F1846" s="47">
        <v>19249</v>
      </c>
      <c r="G1846" s="47">
        <v>16765</v>
      </c>
    </row>
    <row r="1847" spans="3:7">
      <c r="C1847" s="49">
        <f t="shared" si="30"/>
        <v>3</v>
      </c>
      <c r="D1847" s="48">
        <v>42446</v>
      </c>
      <c r="E1847" s="47">
        <v>21</v>
      </c>
      <c r="F1847" s="47">
        <v>18897</v>
      </c>
      <c r="G1847" s="47">
        <v>16229</v>
      </c>
    </row>
    <row r="1848" spans="3:7">
      <c r="C1848" s="49">
        <f t="shared" si="30"/>
        <v>3</v>
      </c>
      <c r="D1848" s="48">
        <v>42446</v>
      </c>
      <c r="E1848" s="47">
        <v>22</v>
      </c>
      <c r="F1848" s="47">
        <v>18170</v>
      </c>
      <c r="G1848" s="47">
        <v>15445</v>
      </c>
    </row>
    <row r="1849" spans="3:7">
      <c r="C1849" s="49">
        <f t="shared" si="30"/>
        <v>3</v>
      </c>
      <c r="D1849" s="48">
        <v>42446</v>
      </c>
      <c r="E1849" s="47">
        <v>23</v>
      </c>
      <c r="F1849" s="47">
        <v>17102</v>
      </c>
      <c r="G1849" s="47">
        <v>14390</v>
      </c>
    </row>
    <row r="1850" spans="3:7">
      <c r="C1850" s="49">
        <f t="shared" si="30"/>
        <v>3</v>
      </c>
      <c r="D1850" s="48">
        <v>42446</v>
      </c>
      <c r="E1850" s="47">
        <v>24</v>
      </c>
      <c r="F1850" s="47">
        <v>16633</v>
      </c>
      <c r="G1850" s="47">
        <v>13699</v>
      </c>
    </row>
    <row r="1851" spans="3:7">
      <c r="C1851" s="49">
        <f t="shared" si="30"/>
        <v>3</v>
      </c>
      <c r="D1851" s="48">
        <v>42447</v>
      </c>
      <c r="E1851" s="47">
        <v>1</v>
      </c>
      <c r="F1851" s="47">
        <v>16067</v>
      </c>
      <c r="G1851" s="47">
        <v>13205</v>
      </c>
    </row>
    <row r="1852" spans="3:7">
      <c r="C1852" s="49">
        <f t="shared" si="30"/>
        <v>3</v>
      </c>
      <c r="D1852" s="48">
        <v>42447</v>
      </c>
      <c r="E1852" s="47">
        <v>2</v>
      </c>
      <c r="F1852" s="47">
        <v>15604</v>
      </c>
      <c r="G1852" s="47">
        <v>12934</v>
      </c>
    </row>
    <row r="1853" spans="3:7">
      <c r="C1853" s="49">
        <f t="shared" si="30"/>
        <v>3</v>
      </c>
      <c r="D1853" s="48">
        <v>42447</v>
      </c>
      <c r="E1853" s="47">
        <v>3</v>
      </c>
      <c r="F1853" s="47">
        <v>15463</v>
      </c>
      <c r="G1853" s="47">
        <v>12761</v>
      </c>
    </row>
    <row r="1854" spans="3:7">
      <c r="C1854" s="49">
        <f t="shared" si="30"/>
        <v>3</v>
      </c>
      <c r="D1854" s="48">
        <v>42447</v>
      </c>
      <c r="E1854" s="47">
        <v>4</v>
      </c>
      <c r="F1854" s="47">
        <v>15857</v>
      </c>
      <c r="G1854" s="47">
        <v>12908</v>
      </c>
    </row>
    <row r="1855" spans="3:7">
      <c r="C1855" s="49">
        <f t="shared" si="30"/>
        <v>3</v>
      </c>
      <c r="D1855" s="48">
        <v>42447</v>
      </c>
      <c r="E1855" s="47">
        <v>5</v>
      </c>
      <c r="F1855" s="47">
        <v>16546</v>
      </c>
      <c r="G1855" s="47">
        <v>13629</v>
      </c>
    </row>
    <row r="1856" spans="3:7">
      <c r="C1856" s="49">
        <f t="shared" si="30"/>
        <v>3</v>
      </c>
      <c r="D1856" s="48">
        <v>42447</v>
      </c>
      <c r="E1856" s="47">
        <v>6</v>
      </c>
      <c r="F1856" s="47">
        <v>17280</v>
      </c>
      <c r="G1856" s="47">
        <v>14763</v>
      </c>
    </row>
    <row r="1857" spans="3:7">
      <c r="C1857" s="49">
        <f t="shared" si="30"/>
        <v>3</v>
      </c>
      <c r="D1857" s="48">
        <v>42447</v>
      </c>
      <c r="E1857" s="47">
        <v>7</v>
      </c>
      <c r="F1857" s="47">
        <v>18500</v>
      </c>
      <c r="G1857" s="47">
        <v>15868</v>
      </c>
    </row>
    <row r="1858" spans="3:7">
      <c r="C1858" s="49">
        <f t="shared" si="30"/>
        <v>3</v>
      </c>
      <c r="D1858" s="48">
        <v>42447</v>
      </c>
      <c r="E1858" s="47">
        <v>8</v>
      </c>
      <c r="F1858" s="47">
        <v>18937</v>
      </c>
      <c r="G1858" s="47">
        <v>16307</v>
      </c>
    </row>
    <row r="1859" spans="3:7">
      <c r="C1859" s="49">
        <f t="shared" si="30"/>
        <v>3</v>
      </c>
      <c r="D1859" s="48">
        <v>42447</v>
      </c>
      <c r="E1859" s="47">
        <v>9</v>
      </c>
      <c r="F1859" s="47">
        <v>18748</v>
      </c>
      <c r="G1859" s="47">
        <v>16210</v>
      </c>
    </row>
    <row r="1860" spans="3:7">
      <c r="C1860" s="49">
        <f t="shared" ref="C1860:C1923" si="31">MONTH(D1860)</f>
        <v>3</v>
      </c>
      <c r="D1860" s="48">
        <v>42447</v>
      </c>
      <c r="E1860" s="47">
        <v>10</v>
      </c>
      <c r="F1860" s="47">
        <v>18498</v>
      </c>
      <c r="G1860" s="47">
        <v>16009</v>
      </c>
    </row>
    <row r="1861" spans="3:7">
      <c r="C1861" s="49">
        <f t="shared" si="31"/>
        <v>3</v>
      </c>
      <c r="D1861" s="48">
        <v>42447</v>
      </c>
      <c r="E1861" s="47">
        <v>11</v>
      </c>
      <c r="F1861" s="47">
        <v>18027</v>
      </c>
      <c r="G1861" s="47">
        <v>15677</v>
      </c>
    </row>
    <row r="1862" spans="3:7">
      <c r="C1862" s="49">
        <f t="shared" si="31"/>
        <v>3</v>
      </c>
      <c r="D1862" s="48">
        <v>42447</v>
      </c>
      <c r="E1862" s="47">
        <v>12</v>
      </c>
      <c r="F1862" s="47">
        <v>17971</v>
      </c>
      <c r="G1862" s="47">
        <v>15468</v>
      </c>
    </row>
    <row r="1863" spans="3:7">
      <c r="C1863" s="49">
        <f t="shared" si="31"/>
        <v>3</v>
      </c>
      <c r="D1863" s="48">
        <v>42447</v>
      </c>
      <c r="E1863" s="47">
        <v>13</v>
      </c>
      <c r="F1863" s="47">
        <v>17668</v>
      </c>
      <c r="G1863" s="47">
        <v>15133</v>
      </c>
    </row>
    <row r="1864" spans="3:7">
      <c r="C1864" s="49">
        <f t="shared" si="31"/>
        <v>3</v>
      </c>
      <c r="D1864" s="48">
        <v>42447</v>
      </c>
      <c r="E1864" s="47">
        <v>14</v>
      </c>
      <c r="F1864" s="47">
        <v>17351</v>
      </c>
      <c r="G1864" s="47">
        <v>14755</v>
      </c>
    </row>
    <row r="1865" spans="3:7">
      <c r="C1865" s="49">
        <f t="shared" si="31"/>
        <v>3</v>
      </c>
      <c r="D1865" s="48">
        <v>42447</v>
      </c>
      <c r="E1865" s="47">
        <v>15</v>
      </c>
      <c r="F1865" s="47">
        <v>17227</v>
      </c>
      <c r="G1865" s="47">
        <v>14555</v>
      </c>
    </row>
    <row r="1866" spans="3:7">
      <c r="C1866" s="49">
        <f t="shared" si="31"/>
        <v>3</v>
      </c>
      <c r="D1866" s="48">
        <v>42447</v>
      </c>
      <c r="E1866" s="47">
        <v>16</v>
      </c>
      <c r="F1866" s="47">
        <v>17147</v>
      </c>
      <c r="G1866" s="47">
        <v>14635</v>
      </c>
    </row>
    <row r="1867" spans="3:7">
      <c r="C1867" s="49">
        <f t="shared" si="31"/>
        <v>3</v>
      </c>
      <c r="D1867" s="48">
        <v>42447</v>
      </c>
      <c r="E1867" s="47">
        <v>17</v>
      </c>
      <c r="F1867" s="47">
        <v>17748</v>
      </c>
      <c r="G1867" s="47">
        <v>15000</v>
      </c>
    </row>
    <row r="1868" spans="3:7">
      <c r="C1868" s="49">
        <f t="shared" si="31"/>
        <v>3</v>
      </c>
      <c r="D1868" s="48">
        <v>42447</v>
      </c>
      <c r="E1868" s="47">
        <v>18</v>
      </c>
      <c r="F1868" s="47">
        <v>17934</v>
      </c>
      <c r="G1868" s="47">
        <v>15324</v>
      </c>
    </row>
    <row r="1869" spans="3:7">
      <c r="C1869" s="49">
        <f t="shared" si="31"/>
        <v>3</v>
      </c>
      <c r="D1869" s="48">
        <v>42447</v>
      </c>
      <c r="E1869" s="47">
        <v>19</v>
      </c>
      <c r="F1869" s="47">
        <v>18823</v>
      </c>
      <c r="G1869" s="47">
        <v>16289</v>
      </c>
    </row>
    <row r="1870" spans="3:7">
      <c r="C1870" s="49">
        <f t="shared" si="31"/>
        <v>3</v>
      </c>
      <c r="D1870" s="48">
        <v>42447</v>
      </c>
      <c r="E1870" s="47">
        <v>20</v>
      </c>
      <c r="F1870" s="47">
        <v>19694</v>
      </c>
      <c r="G1870" s="47">
        <v>16978</v>
      </c>
    </row>
    <row r="1871" spans="3:7">
      <c r="C1871" s="49">
        <f t="shared" si="31"/>
        <v>3</v>
      </c>
      <c r="D1871" s="48">
        <v>42447</v>
      </c>
      <c r="E1871" s="47">
        <v>21</v>
      </c>
      <c r="F1871" s="47">
        <v>19366</v>
      </c>
      <c r="G1871" s="47">
        <v>16528</v>
      </c>
    </row>
    <row r="1872" spans="3:7">
      <c r="C1872" s="49">
        <f t="shared" si="31"/>
        <v>3</v>
      </c>
      <c r="D1872" s="48">
        <v>42447</v>
      </c>
      <c r="E1872" s="47">
        <v>22</v>
      </c>
      <c r="F1872" s="47">
        <v>18637</v>
      </c>
      <c r="G1872" s="47">
        <v>15681</v>
      </c>
    </row>
    <row r="1873" spans="3:7">
      <c r="C1873" s="49">
        <f t="shared" si="31"/>
        <v>3</v>
      </c>
      <c r="D1873" s="48">
        <v>42447</v>
      </c>
      <c r="E1873" s="47">
        <v>23</v>
      </c>
      <c r="F1873" s="47">
        <v>17562</v>
      </c>
      <c r="G1873" s="47">
        <v>14680</v>
      </c>
    </row>
    <row r="1874" spans="3:7">
      <c r="C1874" s="49">
        <f t="shared" si="31"/>
        <v>3</v>
      </c>
      <c r="D1874" s="48">
        <v>42447</v>
      </c>
      <c r="E1874" s="47">
        <v>24</v>
      </c>
      <c r="F1874" s="47">
        <v>16664</v>
      </c>
      <c r="G1874" s="47">
        <v>13873</v>
      </c>
    </row>
    <row r="1875" spans="3:7">
      <c r="C1875" s="49">
        <f t="shared" si="31"/>
        <v>3</v>
      </c>
      <c r="D1875" s="48">
        <v>42448</v>
      </c>
      <c r="E1875" s="47">
        <v>1</v>
      </c>
      <c r="F1875" s="47">
        <v>16245</v>
      </c>
      <c r="G1875" s="47">
        <v>13305</v>
      </c>
    </row>
    <row r="1876" spans="3:7">
      <c r="C1876" s="49">
        <f t="shared" si="31"/>
        <v>3</v>
      </c>
      <c r="D1876" s="48">
        <v>42448</v>
      </c>
      <c r="E1876" s="47">
        <v>2</v>
      </c>
      <c r="F1876" s="47">
        <v>15902</v>
      </c>
      <c r="G1876" s="47">
        <v>13023</v>
      </c>
    </row>
    <row r="1877" spans="3:7">
      <c r="C1877" s="49">
        <f t="shared" si="31"/>
        <v>3</v>
      </c>
      <c r="D1877" s="48">
        <v>42448</v>
      </c>
      <c r="E1877" s="47">
        <v>3</v>
      </c>
      <c r="F1877" s="47">
        <v>15792</v>
      </c>
      <c r="G1877" s="47">
        <v>12939</v>
      </c>
    </row>
    <row r="1878" spans="3:7">
      <c r="C1878" s="49">
        <f t="shared" si="31"/>
        <v>3</v>
      </c>
      <c r="D1878" s="48">
        <v>42448</v>
      </c>
      <c r="E1878" s="47">
        <v>4</v>
      </c>
      <c r="F1878" s="47">
        <v>15793</v>
      </c>
      <c r="G1878" s="47">
        <v>13053</v>
      </c>
    </row>
    <row r="1879" spans="3:7">
      <c r="C1879" s="49">
        <f t="shared" si="31"/>
        <v>3</v>
      </c>
      <c r="D1879" s="48">
        <v>42448</v>
      </c>
      <c r="E1879" s="47">
        <v>5</v>
      </c>
      <c r="F1879" s="47">
        <v>16107</v>
      </c>
      <c r="G1879" s="47">
        <v>13284</v>
      </c>
    </row>
    <row r="1880" spans="3:7">
      <c r="C1880" s="49">
        <f t="shared" si="31"/>
        <v>3</v>
      </c>
      <c r="D1880" s="48">
        <v>42448</v>
      </c>
      <c r="E1880" s="47">
        <v>6</v>
      </c>
      <c r="F1880" s="47">
        <v>16700</v>
      </c>
      <c r="G1880" s="47">
        <v>13852</v>
      </c>
    </row>
    <row r="1881" spans="3:7">
      <c r="C1881" s="49">
        <f t="shared" si="31"/>
        <v>3</v>
      </c>
      <c r="D1881" s="48">
        <v>42448</v>
      </c>
      <c r="E1881" s="47">
        <v>7</v>
      </c>
      <c r="F1881" s="47">
        <v>17317</v>
      </c>
      <c r="G1881" s="47">
        <v>14583</v>
      </c>
    </row>
    <row r="1882" spans="3:7">
      <c r="C1882" s="49">
        <f t="shared" si="31"/>
        <v>3</v>
      </c>
      <c r="D1882" s="48">
        <v>42448</v>
      </c>
      <c r="E1882" s="47">
        <v>8</v>
      </c>
      <c r="F1882" s="47">
        <v>17492</v>
      </c>
      <c r="G1882" s="47">
        <v>14762</v>
      </c>
    </row>
    <row r="1883" spans="3:7">
      <c r="C1883" s="49">
        <f t="shared" si="31"/>
        <v>3</v>
      </c>
      <c r="D1883" s="48">
        <v>42448</v>
      </c>
      <c r="E1883" s="47">
        <v>9</v>
      </c>
      <c r="F1883" s="47">
        <v>17056</v>
      </c>
      <c r="G1883" s="47">
        <v>14614</v>
      </c>
    </row>
    <row r="1884" spans="3:7">
      <c r="C1884" s="49">
        <f t="shared" si="31"/>
        <v>3</v>
      </c>
      <c r="D1884" s="48">
        <v>42448</v>
      </c>
      <c r="E1884" s="47">
        <v>10</v>
      </c>
      <c r="F1884" s="47">
        <v>16855</v>
      </c>
      <c r="G1884" s="47">
        <v>14396</v>
      </c>
    </row>
    <row r="1885" spans="3:7">
      <c r="C1885" s="49">
        <f t="shared" si="31"/>
        <v>3</v>
      </c>
      <c r="D1885" s="48">
        <v>42448</v>
      </c>
      <c r="E1885" s="47">
        <v>11</v>
      </c>
      <c r="F1885" s="47">
        <v>16938</v>
      </c>
      <c r="G1885" s="47">
        <v>14264</v>
      </c>
    </row>
    <row r="1886" spans="3:7">
      <c r="C1886" s="49">
        <f t="shared" si="31"/>
        <v>3</v>
      </c>
      <c r="D1886" s="48">
        <v>42448</v>
      </c>
      <c r="E1886" s="47">
        <v>12</v>
      </c>
      <c r="F1886" s="47">
        <v>17246</v>
      </c>
      <c r="G1886" s="47">
        <v>14133</v>
      </c>
    </row>
    <row r="1887" spans="3:7">
      <c r="C1887" s="49">
        <f t="shared" si="31"/>
        <v>3</v>
      </c>
      <c r="D1887" s="48">
        <v>42448</v>
      </c>
      <c r="E1887" s="47">
        <v>13</v>
      </c>
      <c r="F1887" s="47">
        <v>16993</v>
      </c>
      <c r="G1887" s="47">
        <v>13912</v>
      </c>
    </row>
    <row r="1888" spans="3:7">
      <c r="C1888" s="49">
        <f t="shared" si="31"/>
        <v>3</v>
      </c>
      <c r="D1888" s="48">
        <v>42448</v>
      </c>
      <c r="E1888" s="47">
        <v>14</v>
      </c>
      <c r="F1888" s="47">
        <v>16504</v>
      </c>
      <c r="G1888" s="47">
        <v>13597</v>
      </c>
    </row>
    <row r="1889" spans="3:7">
      <c r="C1889" s="49">
        <f t="shared" si="31"/>
        <v>3</v>
      </c>
      <c r="D1889" s="48">
        <v>42448</v>
      </c>
      <c r="E1889" s="47">
        <v>15</v>
      </c>
      <c r="F1889" s="47">
        <v>16113</v>
      </c>
      <c r="G1889" s="47">
        <v>13445</v>
      </c>
    </row>
    <row r="1890" spans="3:7">
      <c r="C1890" s="49">
        <f t="shared" si="31"/>
        <v>3</v>
      </c>
      <c r="D1890" s="48">
        <v>42448</v>
      </c>
      <c r="E1890" s="47">
        <v>16</v>
      </c>
      <c r="F1890" s="47">
        <v>16535</v>
      </c>
      <c r="G1890" s="47">
        <v>13742</v>
      </c>
    </row>
    <row r="1891" spans="3:7">
      <c r="C1891" s="49">
        <f t="shared" si="31"/>
        <v>3</v>
      </c>
      <c r="D1891" s="48">
        <v>42448</v>
      </c>
      <c r="E1891" s="47">
        <v>17</v>
      </c>
      <c r="F1891" s="47">
        <v>17001</v>
      </c>
      <c r="G1891" s="47">
        <v>14336</v>
      </c>
    </row>
    <row r="1892" spans="3:7">
      <c r="C1892" s="49">
        <f t="shared" si="31"/>
        <v>3</v>
      </c>
      <c r="D1892" s="48">
        <v>42448</v>
      </c>
      <c r="E1892" s="47">
        <v>18</v>
      </c>
      <c r="F1892" s="47">
        <v>17700</v>
      </c>
      <c r="G1892" s="47">
        <v>14827</v>
      </c>
    </row>
    <row r="1893" spans="3:7">
      <c r="C1893" s="49">
        <f t="shared" si="31"/>
        <v>3</v>
      </c>
      <c r="D1893" s="48">
        <v>42448</v>
      </c>
      <c r="E1893" s="47">
        <v>19</v>
      </c>
      <c r="F1893" s="47">
        <v>18078</v>
      </c>
      <c r="G1893" s="47">
        <v>15516</v>
      </c>
    </row>
    <row r="1894" spans="3:7">
      <c r="C1894" s="49">
        <f t="shared" si="31"/>
        <v>3</v>
      </c>
      <c r="D1894" s="48">
        <v>42448</v>
      </c>
      <c r="E1894" s="47">
        <v>20</v>
      </c>
      <c r="F1894" s="47">
        <v>18620</v>
      </c>
      <c r="G1894" s="47">
        <v>16006</v>
      </c>
    </row>
    <row r="1895" spans="3:7">
      <c r="C1895" s="49">
        <f t="shared" si="31"/>
        <v>3</v>
      </c>
      <c r="D1895" s="48">
        <v>42448</v>
      </c>
      <c r="E1895" s="47">
        <v>21</v>
      </c>
      <c r="F1895" s="47">
        <v>18428</v>
      </c>
      <c r="G1895" s="47">
        <v>15567</v>
      </c>
    </row>
    <row r="1896" spans="3:7">
      <c r="C1896" s="49">
        <f t="shared" si="31"/>
        <v>3</v>
      </c>
      <c r="D1896" s="48">
        <v>42448</v>
      </c>
      <c r="E1896" s="47">
        <v>22</v>
      </c>
      <c r="F1896" s="47">
        <v>17831</v>
      </c>
      <c r="G1896" s="47">
        <v>15037</v>
      </c>
    </row>
    <row r="1897" spans="3:7">
      <c r="C1897" s="49">
        <f t="shared" si="31"/>
        <v>3</v>
      </c>
      <c r="D1897" s="48">
        <v>42448</v>
      </c>
      <c r="E1897" s="47">
        <v>23</v>
      </c>
      <c r="F1897" s="47">
        <v>17035</v>
      </c>
      <c r="G1897" s="47">
        <v>14183</v>
      </c>
    </row>
    <row r="1898" spans="3:7">
      <c r="C1898" s="49">
        <f t="shared" si="31"/>
        <v>3</v>
      </c>
      <c r="D1898" s="48">
        <v>42448</v>
      </c>
      <c r="E1898" s="47">
        <v>24</v>
      </c>
      <c r="F1898" s="47">
        <v>15930</v>
      </c>
      <c r="G1898" s="47">
        <v>13414</v>
      </c>
    </row>
    <row r="1899" spans="3:7">
      <c r="C1899" s="49">
        <f t="shared" si="31"/>
        <v>3</v>
      </c>
      <c r="D1899" s="48">
        <v>42449</v>
      </c>
      <c r="E1899" s="47">
        <v>1</v>
      </c>
      <c r="F1899" s="47">
        <v>16013</v>
      </c>
      <c r="G1899" s="47">
        <v>13053</v>
      </c>
    </row>
    <row r="1900" spans="3:7">
      <c r="C1900" s="49">
        <f t="shared" si="31"/>
        <v>3</v>
      </c>
      <c r="D1900" s="48">
        <v>42449</v>
      </c>
      <c r="E1900" s="47">
        <v>2</v>
      </c>
      <c r="F1900" s="47">
        <v>15815</v>
      </c>
      <c r="G1900" s="47">
        <v>12773</v>
      </c>
    </row>
    <row r="1901" spans="3:7">
      <c r="C1901" s="49">
        <f t="shared" si="31"/>
        <v>3</v>
      </c>
      <c r="D1901" s="48">
        <v>42449</v>
      </c>
      <c r="E1901" s="47">
        <v>3</v>
      </c>
      <c r="F1901" s="47">
        <v>15645</v>
      </c>
      <c r="G1901" s="47">
        <v>12728</v>
      </c>
    </row>
    <row r="1902" spans="3:7">
      <c r="C1902" s="49">
        <f t="shared" si="31"/>
        <v>3</v>
      </c>
      <c r="D1902" s="48">
        <v>42449</v>
      </c>
      <c r="E1902" s="47">
        <v>4</v>
      </c>
      <c r="F1902" s="47">
        <v>15678</v>
      </c>
      <c r="G1902" s="47">
        <v>12745</v>
      </c>
    </row>
    <row r="1903" spans="3:7">
      <c r="C1903" s="49">
        <f t="shared" si="31"/>
        <v>3</v>
      </c>
      <c r="D1903" s="48">
        <v>42449</v>
      </c>
      <c r="E1903" s="47">
        <v>5</v>
      </c>
      <c r="F1903" s="47">
        <v>15838</v>
      </c>
      <c r="G1903" s="47">
        <v>12871</v>
      </c>
    </row>
    <row r="1904" spans="3:7">
      <c r="C1904" s="49">
        <f t="shared" si="31"/>
        <v>3</v>
      </c>
      <c r="D1904" s="48">
        <v>42449</v>
      </c>
      <c r="E1904" s="47">
        <v>6</v>
      </c>
      <c r="F1904" s="47">
        <v>16297</v>
      </c>
      <c r="G1904" s="47">
        <v>13392</v>
      </c>
    </row>
    <row r="1905" spans="3:7">
      <c r="C1905" s="49">
        <f t="shared" si="31"/>
        <v>3</v>
      </c>
      <c r="D1905" s="48">
        <v>42449</v>
      </c>
      <c r="E1905" s="47">
        <v>7</v>
      </c>
      <c r="F1905" s="47">
        <v>16564</v>
      </c>
      <c r="G1905" s="47">
        <v>13799</v>
      </c>
    </row>
    <row r="1906" spans="3:7">
      <c r="C1906" s="49">
        <f t="shared" si="31"/>
        <v>3</v>
      </c>
      <c r="D1906" s="48">
        <v>42449</v>
      </c>
      <c r="E1906" s="47">
        <v>8</v>
      </c>
      <c r="F1906" s="47">
        <v>16747</v>
      </c>
      <c r="G1906" s="47">
        <v>14032</v>
      </c>
    </row>
    <row r="1907" spans="3:7">
      <c r="C1907" s="49">
        <f t="shared" si="31"/>
        <v>3</v>
      </c>
      <c r="D1907" s="48">
        <v>42449</v>
      </c>
      <c r="E1907" s="47">
        <v>9</v>
      </c>
      <c r="F1907" s="47">
        <v>16590</v>
      </c>
      <c r="G1907" s="47">
        <v>14034</v>
      </c>
    </row>
    <row r="1908" spans="3:7">
      <c r="C1908" s="49">
        <f t="shared" si="31"/>
        <v>3</v>
      </c>
      <c r="D1908" s="48">
        <v>42449</v>
      </c>
      <c r="E1908" s="47">
        <v>10</v>
      </c>
      <c r="F1908" s="47">
        <v>16606</v>
      </c>
      <c r="G1908" s="47">
        <v>13854</v>
      </c>
    </row>
    <row r="1909" spans="3:7">
      <c r="C1909" s="49">
        <f t="shared" si="31"/>
        <v>3</v>
      </c>
      <c r="D1909" s="48">
        <v>42449</v>
      </c>
      <c r="E1909" s="47">
        <v>11</v>
      </c>
      <c r="F1909" s="47">
        <v>16608</v>
      </c>
      <c r="G1909" s="47">
        <v>13840</v>
      </c>
    </row>
    <row r="1910" spans="3:7">
      <c r="C1910" s="49">
        <f t="shared" si="31"/>
        <v>3</v>
      </c>
      <c r="D1910" s="48">
        <v>42449</v>
      </c>
      <c r="E1910" s="47">
        <v>12</v>
      </c>
      <c r="F1910" s="47">
        <v>16680</v>
      </c>
      <c r="G1910" s="47">
        <v>13678</v>
      </c>
    </row>
    <row r="1911" spans="3:7">
      <c r="C1911" s="49">
        <f t="shared" si="31"/>
        <v>3</v>
      </c>
      <c r="D1911" s="48">
        <v>42449</v>
      </c>
      <c r="E1911" s="47">
        <v>13</v>
      </c>
      <c r="F1911" s="47">
        <v>16722</v>
      </c>
      <c r="G1911" s="47">
        <v>13577</v>
      </c>
    </row>
    <row r="1912" spans="3:7">
      <c r="C1912" s="49">
        <f t="shared" si="31"/>
        <v>3</v>
      </c>
      <c r="D1912" s="48">
        <v>42449</v>
      </c>
      <c r="E1912" s="47">
        <v>14</v>
      </c>
      <c r="F1912" s="47">
        <v>16711</v>
      </c>
      <c r="G1912" s="47">
        <v>13369</v>
      </c>
    </row>
    <row r="1913" spans="3:7">
      <c r="C1913" s="49">
        <f t="shared" si="31"/>
        <v>3</v>
      </c>
      <c r="D1913" s="48">
        <v>42449</v>
      </c>
      <c r="E1913" s="47">
        <v>15</v>
      </c>
      <c r="F1913" s="47">
        <v>16572</v>
      </c>
      <c r="G1913" s="47">
        <v>13407</v>
      </c>
    </row>
    <row r="1914" spans="3:7">
      <c r="C1914" s="49">
        <f t="shared" si="31"/>
        <v>3</v>
      </c>
      <c r="D1914" s="48">
        <v>42449</v>
      </c>
      <c r="E1914" s="47">
        <v>16</v>
      </c>
      <c r="F1914" s="47">
        <v>16815</v>
      </c>
      <c r="G1914" s="47">
        <v>13817</v>
      </c>
    </row>
    <row r="1915" spans="3:7">
      <c r="C1915" s="49">
        <f t="shared" si="31"/>
        <v>3</v>
      </c>
      <c r="D1915" s="48">
        <v>42449</v>
      </c>
      <c r="E1915" s="47">
        <v>17</v>
      </c>
      <c r="F1915" s="47">
        <v>17554</v>
      </c>
      <c r="G1915" s="47">
        <v>14521</v>
      </c>
    </row>
    <row r="1916" spans="3:7">
      <c r="C1916" s="49">
        <f t="shared" si="31"/>
        <v>3</v>
      </c>
      <c r="D1916" s="48">
        <v>42449</v>
      </c>
      <c r="E1916" s="47">
        <v>18</v>
      </c>
      <c r="F1916" s="47">
        <v>17802</v>
      </c>
      <c r="G1916" s="47">
        <v>15059</v>
      </c>
    </row>
    <row r="1917" spans="3:7">
      <c r="C1917" s="49">
        <f t="shared" si="31"/>
        <v>3</v>
      </c>
      <c r="D1917" s="48">
        <v>42449</v>
      </c>
      <c r="E1917" s="47">
        <v>19</v>
      </c>
      <c r="F1917" s="47">
        <v>18735</v>
      </c>
      <c r="G1917" s="47">
        <v>15948</v>
      </c>
    </row>
    <row r="1918" spans="3:7">
      <c r="C1918" s="49">
        <f t="shared" si="31"/>
        <v>3</v>
      </c>
      <c r="D1918" s="48">
        <v>42449</v>
      </c>
      <c r="E1918" s="47">
        <v>20</v>
      </c>
      <c r="F1918" s="47">
        <v>19420</v>
      </c>
      <c r="G1918" s="47">
        <v>16594</v>
      </c>
    </row>
    <row r="1919" spans="3:7">
      <c r="C1919" s="49">
        <f t="shared" si="31"/>
        <v>3</v>
      </c>
      <c r="D1919" s="48">
        <v>42449</v>
      </c>
      <c r="E1919" s="47">
        <v>21</v>
      </c>
      <c r="F1919" s="47">
        <v>18858</v>
      </c>
      <c r="G1919" s="47">
        <v>16224</v>
      </c>
    </row>
    <row r="1920" spans="3:7">
      <c r="C1920" s="49">
        <f t="shared" si="31"/>
        <v>3</v>
      </c>
      <c r="D1920" s="48">
        <v>42449</v>
      </c>
      <c r="E1920" s="47">
        <v>22</v>
      </c>
      <c r="F1920" s="47">
        <v>18114</v>
      </c>
      <c r="G1920" s="47">
        <v>15410</v>
      </c>
    </row>
    <row r="1921" spans="3:7">
      <c r="C1921" s="49">
        <f t="shared" si="31"/>
        <v>3</v>
      </c>
      <c r="D1921" s="48">
        <v>42449</v>
      </c>
      <c r="E1921" s="47">
        <v>23</v>
      </c>
      <c r="F1921" s="47">
        <v>17226</v>
      </c>
      <c r="G1921" s="47">
        <v>14476</v>
      </c>
    </row>
    <row r="1922" spans="3:7">
      <c r="C1922" s="49">
        <f t="shared" si="31"/>
        <v>3</v>
      </c>
      <c r="D1922" s="48">
        <v>42449</v>
      </c>
      <c r="E1922" s="47">
        <v>24</v>
      </c>
      <c r="F1922" s="47">
        <v>16438</v>
      </c>
      <c r="G1922" s="47">
        <v>13726</v>
      </c>
    </row>
    <row r="1923" spans="3:7">
      <c r="C1923" s="49">
        <f t="shared" si="31"/>
        <v>3</v>
      </c>
      <c r="D1923" s="48">
        <v>42450</v>
      </c>
      <c r="E1923" s="47">
        <v>1</v>
      </c>
      <c r="F1923" s="47">
        <v>16394</v>
      </c>
      <c r="G1923" s="47">
        <v>13324</v>
      </c>
    </row>
    <row r="1924" spans="3:7">
      <c r="C1924" s="49">
        <f t="shared" ref="C1924:C1987" si="32">MONTH(D1924)</f>
        <v>3</v>
      </c>
      <c r="D1924" s="48">
        <v>42450</v>
      </c>
      <c r="E1924" s="47">
        <v>2</v>
      </c>
      <c r="F1924" s="47">
        <v>16340</v>
      </c>
      <c r="G1924" s="47">
        <v>13200</v>
      </c>
    </row>
    <row r="1925" spans="3:7">
      <c r="C1925" s="49">
        <f t="shared" si="32"/>
        <v>3</v>
      </c>
      <c r="D1925" s="48">
        <v>42450</v>
      </c>
      <c r="E1925" s="47">
        <v>3</v>
      </c>
      <c r="F1925" s="47">
        <v>16261</v>
      </c>
      <c r="G1925" s="47">
        <v>13134</v>
      </c>
    </row>
    <row r="1926" spans="3:7">
      <c r="C1926" s="49">
        <f t="shared" si="32"/>
        <v>3</v>
      </c>
      <c r="D1926" s="48">
        <v>42450</v>
      </c>
      <c r="E1926" s="47">
        <v>4</v>
      </c>
      <c r="F1926" s="47">
        <v>16121</v>
      </c>
      <c r="G1926" s="47">
        <v>13265</v>
      </c>
    </row>
    <row r="1927" spans="3:7">
      <c r="C1927" s="49">
        <f t="shared" si="32"/>
        <v>3</v>
      </c>
      <c r="D1927" s="48">
        <v>42450</v>
      </c>
      <c r="E1927" s="47">
        <v>5</v>
      </c>
      <c r="F1927" s="47">
        <v>16650</v>
      </c>
      <c r="G1927" s="47">
        <v>13830</v>
      </c>
    </row>
    <row r="1928" spans="3:7">
      <c r="C1928" s="49">
        <f t="shared" si="32"/>
        <v>3</v>
      </c>
      <c r="D1928" s="48">
        <v>42450</v>
      </c>
      <c r="E1928" s="47">
        <v>6</v>
      </c>
      <c r="F1928" s="47">
        <v>17900</v>
      </c>
      <c r="G1928" s="47">
        <v>15410</v>
      </c>
    </row>
    <row r="1929" spans="3:7">
      <c r="C1929" s="49">
        <f t="shared" si="32"/>
        <v>3</v>
      </c>
      <c r="D1929" s="48">
        <v>42450</v>
      </c>
      <c r="E1929" s="47">
        <v>7</v>
      </c>
      <c r="F1929" s="47">
        <v>19197</v>
      </c>
      <c r="G1929" s="47">
        <v>16795</v>
      </c>
    </row>
    <row r="1930" spans="3:7">
      <c r="C1930" s="49">
        <f t="shared" si="32"/>
        <v>3</v>
      </c>
      <c r="D1930" s="48">
        <v>42450</v>
      </c>
      <c r="E1930" s="47">
        <v>8</v>
      </c>
      <c r="F1930" s="47">
        <v>19158</v>
      </c>
      <c r="G1930" s="47">
        <v>16703</v>
      </c>
    </row>
    <row r="1931" spans="3:7">
      <c r="C1931" s="49">
        <f t="shared" si="32"/>
        <v>3</v>
      </c>
      <c r="D1931" s="48">
        <v>42450</v>
      </c>
      <c r="E1931" s="47">
        <v>9</v>
      </c>
      <c r="F1931" s="47">
        <v>18616</v>
      </c>
      <c r="G1931" s="47">
        <v>16045</v>
      </c>
    </row>
    <row r="1932" spans="3:7">
      <c r="C1932" s="49">
        <f t="shared" si="32"/>
        <v>3</v>
      </c>
      <c r="D1932" s="48">
        <v>42450</v>
      </c>
      <c r="E1932" s="47">
        <v>10</v>
      </c>
      <c r="F1932" s="47">
        <v>18435</v>
      </c>
      <c r="G1932" s="47">
        <v>15783</v>
      </c>
    </row>
    <row r="1933" spans="3:7">
      <c r="C1933" s="49">
        <f t="shared" si="32"/>
        <v>3</v>
      </c>
      <c r="D1933" s="48">
        <v>42450</v>
      </c>
      <c r="E1933" s="47">
        <v>11</v>
      </c>
      <c r="F1933" s="47">
        <v>18275</v>
      </c>
      <c r="G1933" s="47">
        <v>15566</v>
      </c>
    </row>
    <row r="1934" spans="3:7">
      <c r="C1934" s="49">
        <f t="shared" si="32"/>
        <v>3</v>
      </c>
      <c r="D1934" s="48">
        <v>42450</v>
      </c>
      <c r="E1934" s="47">
        <v>12</v>
      </c>
      <c r="F1934" s="47">
        <v>18100</v>
      </c>
      <c r="G1934" s="47">
        <v>15428</v>
      </c>
    </row>
    <row r="1935" spans="3:7">
      <c r="C1935" s="49">
        <f t="shared" si="32"/>
        <v>3</v>
      </c>
      <c r="D1935" s="48">
        <v>42450</v>
      </c>
      <c r="E1935" s="47">
        <v>13</v>
      </c>
      <c r="F1935" s="47">
        <v>18023</v>
      </c>
      <c r="G1935" s="47">
        <v>15386</v>
      </c>
    </row>
    <row r="1936" spans="3:7">
      <c r="C1936" s="49">
        <f t="shared" si="32"/>
        <v>3</v>
      </c>
      <c r="D1936" s="48">
        <v>42450</v>
      </c>
      <c r="E1936" s="47">
        <v>14</v>
      </c>
      <c r="F1936" s="47">
        <v>17963</v>
      </c>
      <c r="G1936" s="47">
        <v>15368</v>
      </c>
    </row>
    <row r="1937" spans="3:7">
      <c r="C1937" s="49">
        <f t="shared" si="32"/>
        <v>3</v>
      </c>
      <c r="D1937" s="48">
        <v>42450</v>
      </c>
      <c r="E1937" s="47">
        <v>15</v>
      </c>
      <c r="F1937" s="47">
        <v>17984</v>
      </c>
      <c r="G1937" s="47">
        <v>15431</v>
      </c>
    </row>
    <row r="1938" spans="3:7">
      <c r="C1938" s="49">
        <f t="shared" si="32"/>
        <v>3</v>
      </c>
      <c r="D1938" s="48">
        <v>42450</v>
      </c>
      <c r="E1938" s="47">
        <v>16</v>
      </c>
      <c r="F1938" s="47">
        <v>18353</v>
      </c>
      <c r="G1938" s="47">
        <v>15822</v>
      </c>
    </row>
    <row r="1939" spans="3:7">
      <c r="C1939" s="49">
        <f t="shared" si="32"/>
        <v>3</v>
      </c>
      <c r="D1939" s="48">
        <v>42450</v>
      </c>
      <c r="E1939" s="47">
        <v>17</v>
      </c>
      <c r="F1939" s="47">
        <v>18933</v>
      </c>
      <c r="G1939" s="47">
        <v>16285</v>
      </c>
    </row>
    <row r="1940" spans="3:7">
      <c r="C1940" s="49">
        <f t="shared" si="32"/>
        <v>3</v>
      </c>
      <c r="D1940" s="48">
        <v>42450</v>
      </c>
      <c r="E1940" s="47">
        <v>18</v>
      </c>
      <c r="F1940" s="47">
        <v>19400</v>
      </c>
      <c r="G1940" s="47">
        <v>16814</v>
      </c>
    </row>
    <row r="1941" spans="3:7">
      <c r="C1941" s="49">
        <f t="shared" si="32"/>
        <v>3</v>
      </c>
      <c r="D1941" s="48">
        <v>42450</v>
      </c>
      <c r="E1941" s="47">
        <v>19</v>
      </c>
      <c r="F1941" s="47">
        <v>19943</v>
      </c>
      <c r="G1941" s="47">
        <v>17544</v>
      </c>
    </row>
    <row r="1942" spans="3:7">
      <c r="C1942" s="49">
        <f t="shared" si="32"/>
        <v>3</v>
      </c>
      <c r="D1942" s="48">
        <v>42450</v>
      </c>
      <c r="E1942" s="47">
        <v>20</v>
      </c>
      <c r="F1942" s="47">
        <v>20336</v>
      </c>
      <c r="G1942" s="47">
        <v>18168</v>
      </c>
    </row>
    <row r="1943" spans="3:7">
      <c r="C1943" s="49">
        <f t="shared" si="32"/>
        <v>3</v>
      </c>
      <c r="D1943" s="48">
        <v>42450</v>
      </c>
      <c r="E1943" s="47">
        <v>21</v>
      </c>
      <c r="F1943" s="47">
        <v>19662</v>
      </c>
      <c r="G1943" s="47">
        <v>17515</v>
      </c>
    </row>
    <row r="1944" spans="3:7">
      <c r="C1944" s="49">
        <f t="shared" si="32"/>
        <v>3</v>
      </c>
      <c r="D1944" s="48">
        <v>42450</v>
      </c>
      <c r="E1944" s="47">
        <v>22</v>
      </c>
      <c r="F1944" s="47">
        <v>18682</v>
      </c>
      <c r="G1944" s="47">
        <v>16255</v>
      </c>
    </row>
    <row r="1945" spans="3:7">
      <c r="C1945" s="49">
        <f t="shared" si="32"/>
        <v>3</v>
      </c>
      <c r="D1945" s="48">
        <v>42450</v>
      </c>
      <c r="E1945" s="47">
        <v>23</v>
      </c>
      <c r="F1945" s="47">
        <v>17406</v>
      </c>
      <c r="G1945" s="47">
        <v>15046</v>
      </c>
    </row>
    <row r="1946" spans="3:7">
      <c r="C1946" s="49">
        <f t="shared" si="32"/>
        <v>3</v>
      </c>
      <c r="D1946" s="48">
        <v>42450</v>
      </c>
      <c r="E1946" s="47">
        <v>24</v>
      </c>
      <c r="F1946" s="47">
        <v>16541</v>
      </c>
      <c r="G1946" s="47">
        <v>14275</v>
      </c>
    </row>
    <row r="1947" spans="3:7">
      <c r="C1947" s="49">
        <f t="shared" si="32"/>
        <v>3</v>
      </c>
      <c r="D1947" s="48">
        <v>42451</v>
      </c>
      <c r="E1947" s="47">
        <v>1</v>
      </c>
      <c r="F1947" s="47">
        <v>16370</v>
      </c>
      <c r="G1947" s="47">
        <v>13782</v>
      </c>
    </row>
    <row r="1948" spans="3:7">
      <c r="C1948" s="49">
        <f t="shared" si="32"/>
        <v>3</v>
      </c>
      <c r="D1948" s="48">
        <v>42451</v>
      </c>
      <c r="E1948" s="47">
        <v>2</v>
      </c>
      <c r="F1948" s="47">
        <v>16182</v>
      </c>
      <c r="G1948" s="47">
        <v>13594</v>
      </c>
    </row>
    <row r="1949" spans="3:7">
      <c r="C1949" s="49">
        <f t="shared" si="32"/>
        <v>3</v>
      </c>
      <c r="D1949" s="48">
        <v>42451</v>
      </c>
      <c r="E1949" s="47">
        <v>3</v>
      </c>
      <c r="F1949" s="47">
        <v>16119</v>
      </c>
      <c r="G1949" s="47">
        <v>13543</v>
      </c>
    </row>
    <row r="1950" spans="3:7">
      <c r="C1950" s="49">
        <f t="shared" si="32"/>
        <v>3</v>
      </c>
      <c r="D1950" s="48">
        <v>42451</v>
      </c>
      <c r="E1950" s="47">
        <v>4</v>
      </c>
      <c r="F1950" s="47">
        <v>16327</v>
      </c>
      <c r="G1950" s="47">
        <v>13676</v>
      </c>
    </row>
    <row r="1951" spans="3:7">
      <c r="C1951" s="49">
        <f t="shared" si="32"/>
        <v>3</v>
      </c>
      <c r="D1951" s="48">
        <v>42451</v>
      </c>
      <c r="E1951" s="47">
        <v>5</v>
      </c>
      <c r="F1951" s="47">
        <v>16779</v>
      </c>
      <c r="G1951" s="47">
        <v>14221</v>
      </c>
    </row>
    <row r="1952" spans="3:7">
      <c r="C1952" s="49">
        <f t="shared" si="32"/>
        <v>3</v>
      </c>
      <c r="D1952" s="48">
        <v>42451</v>
      </c>
      <c r="E1952" s="47">
        <v>6</v>
      </c>
      <c r="F1952" s="47">
        <v>18098</v>
      </c>
      <c r="G1952" s="47">
        <v>15770</v>
      </c>
    </row>
    <row r="1953" spans="3:7">
      <c r="C1953" s="49">
        <f t="shared" si="32"/>
        <v>3</v>
      </c>
      <c r="D1953" s="48">
        <v>42451</v>
      </c>
      <c r="E1953" s="47">
        <v>7</v>
      </c>
      <c r="F1953" s="47">
        <v>19414</v>
      </c>
      <c r="G1953" s="47">
        <v>16917</v>
      </c>
    </row>
    <row r="1954" spans="3:7">
      <c r="C1954" s="49">
        <f t="shared" si="32"/>
        <v>3</v>
      </c>
      <c r="D1954" s="48">
        <v>42451</v>
      </c>
      <c r="E1954" s="47">
        <v>8</v>
      </c>
      <c r="F1954" s="47">
        <v>19552</v>
      </c>
      <c r="G1954" s="47">
        <v>16842</v>
      </c>
    </row>
    <row r="1955" spans="3:7">
      <c r="C1955" s="49">
        <f t="shared" si="32"/>
        <v>3</v>
      </c>
      <c r="D1955" s="48">
        <v>42451</v>
      </c>
      <c r="E1955" s="47">
        <v>9</v>
      </c>
      <c r="F1955" s="47">
        <v>19104</v>
      </c>
      <c r="G1955" s="47">
        <v>16519</v>
      </c>
    </row>
    <row r="1956" spans="3:7">
      <c r="C1956" s="49">
        <f t="shared" si="32"/>
        <v>3</v>
      </c>
      <c r="D1956" s="48">
        <v>42451</v>
      </c>
      <c r="E1956" s="47">
        <v>10</v>
      </c>
      <c r="F1956" s="47">
        <v>18926</v>
      </c>
      <c r="G1956" s="47">
        <v>16318</v>
      </c>
    </row>
    <row r="1957" spans="3:7">
      <c r="C1957" s="49">
        <f t="shared" si="32"/>
        <v>3</v>
      </c>
      <c r="D1957" s="48">
        <v>42451</v>
      </c>
      <c r="E1957" s="47">
        <v>11</v>
      </c>
      <c r="F1957" s="47">
        <v>18770</v>
      </c>
      <c r="G1957" s="47">
        <v>16204</v>
      </c>
    </row>
    <row r="1958" spans="3:7">
      <c r="C1958" s="49">
        <f t="shared" si="32"/>
        <v>3</v>
      </c>
      <c r="D1958" s="48">
        <v>42451</v>
      </c>
      <c r="E1958" s="47">
        <v>12</v>
      </c>
      <c r="F1958" s="47">
        <v>18364</v>
      </c>
      <c r="G1958" s="47">
        <v>15751</v>
      </c>
    </row>
    <row r="1959" spans="3:7">
      <c r="C1959" s="49">
        <f t="shared" si="32"/>
        <v>3</v>
      </c>
      <c r="D1959" s="48">
        <v>42451</v>
      </c>
      <c r="E1959" s="47">
        <v>13</v>
      </c>
      <c r="F1959" s="47">
        <v>18205</v>
      </c>
      <c r="G1959" s="47">
        <v>15627</v>
      </c>
    </row>
    <row r="1960" spans="3:7">
      <c r="C1960" s="49">
        <f t="shared" si="32"/>
        <v>3</v>
      </c>
      <c r="D1960" s="48">
        <v>42451</v>
      </c>
      <c r="E1960" s="47">
        <v>14</v>
      </c>
      <c r="F1960" s="47">
        <v>18592</v>
      </c>
      <c r="G1960" s="47">
        <v>15855</v>
      </c>
    </row>
    <row r="1961" spans="3:7">
      <c r="C1961" s="49">
        <f t="shared" si="32"/>
        <v>3</v>
      </c>
      <c r="D1961" s="48">
        <v>42451</v>
      </c>
      <c r="E1961" s="47">
        <v>15</v>
      </c>
      <c r="F1961" s="47">
        <v>18651</v>
      </c>
      <c r="G1961" s="47">
        <v>16133</v>
      </c>
    </row>
    <row r="1962" spans="3:7">
      <c r="C1962" s="49">
        <f t="shared" si="32"/>
        <v>3</v>
      </c>
      <c r="D1962" s="48">
        <v>42451</v>
      </c>
      <c r="E1962" s="47">
        <v>16</v>
      </c>
      <c r="F1962" s="47">
        <v>19307</v>
      </c>
      <c r="G1962" s="47">
        <v>16701</v>
      </c>
    </row>
    <row r="1963" spans="3:7">
      <c r="C1963" s="49">
        <f t="shared" si="32"/>
        <v>3</v>
      </c>
      <c r="D1963" s="48">
        <v>42451</v>
      </c>
      <c r="E1963" s="47">
        <v>17</v>
      </c>
      <c r="F1963" s="47">
        <v>19764</v>
      </c>
      <c r="G1963" s="47">
        <v>17125</v>
      </c>
    </row>
    <row r="1964" spans="3:7">
      <c r="C1964" s="49">
        <f t="shared" si="32"/>
        <v>3</v>
      </c>
      <c r="D1964" s="48">
        <v>42451</v>
      </c>
      <c r="E1964" s="47">
        <v>18</v>
      </c>
      <c r="F1964" s="47">
        <v>19668</v>
      </c>
      <c r="G1964" s="47">
        <v>17267</v>
      </c>
    </row>
    <row r="1965" spans="3:7">
      <c r="C1965" s="49">
        <f t="shared" si="32"/>
        <v>3</v>
      </c>
      <c r="D1965" s="48">
        <v>42451</v>
      </c>
      <c r="E1965" s="47">
        <v>19</v>
      </c>
      <c r="F1965" s="47">
        <v>20293</v>
      </c>
      <c r="G1965" s="47">
        <v>17789</v>
      </c>
    </row>
    <row r="1966" spans="3:7">
      <c r="C1966" s="49">
        <f t="shared" si="32"/>
        <v>3</v>
      </c>
      <c r="D1966" s="48">
        <v>42451</v>
      </c>
      <c r="E1966" s="47">
        <v>20</v>
      </c>
      <c r="F1966" s="47">
        <v>20275</v>
      </c>
      <c r="G1966" s="47">
        <v>17820</v>
      </c>
    </row>
    <row r="1967" spans="3:7">
      <c r="C1967" s="49">
        <f t="shared" si="32"/>
        <v>3</v>
      </c>
      <c r="D1967" s="48">
        <v>42451</v>
      </c>
      <c r="E1967" s="47">
        <v>21</v>
      </c>
      <c r="F1967" s="47">
        <v>19586</v>
      </c>
      <c r="G1967" s="47">
        <v>17070</v>
      </c>
    </row>
    <row r="1968" spans="3:7">
      <c r="C1968" s="49">
        <f t="shared" si="32"/>
        <v>3</v>
      </c>
      <c r="D1968" s="48">
        <v>42451</v>
      </c>
      <c r="E1968" s="47">
        <v>22</v>
      </c>
      <c r="F1968" s="47">
        <v>18293</v>
      </c>
      <c r="G1968" s="47">
        <v>15773</v>
      </c>
    </row>
    <row r="1969" spans="3:7">
      <c r="C1969" s="49">
        <f t="shared" si="32"/>
        <v>3</v>
      </c>
      <c r="D1969" s="48">
        <v>42451</v>
      </c>
      <c r="E1969" s="47">
        <v>23</v>
      </c>
      <c r="F1969" s="47">
        <v>17151</v>
      </c>
      <c r="G1969" s="47">
        <v>14646</v>
      </c>
    </row>
    <row r="1970" spans="3:7">
      <c r="C1970" s="49">
        <f t="shared" si="32"/>
        <v>3</v>
      </c>
      <c r="D1970" s="48">
        <v>42451</v>
      </c>
      <c r="E1970" s="47">
        <v>24</v>
      </c>
      <c r="F1970" s="47">
        <v>16771</v>
      </c>
      <c r="G1970" s="47">
        <v>13803</v>
      </c>
    </row>
    <row r="1971" spans="3:7">
      <c r="C1971" s="49">
        <f t="shared" si="32"/>
        <v>3</v>
      </c>
      <c r="D1971" s="48">
        <v>42452</v>
      </c>
      <c r="E1971" s="47">
        <v>1</v>
      </c>
      <c r="F1971" s="47">
        <v>16288</v>
      </c>
      <c r="G1971" s="47">
        <v>13444</v>
      </c>
    </row>
    <row r="1972" spans="3:7">
      <c r="C1972" s="49">
        <f t="shared" si="32"/>
        <v>3</v>
      </c>
      <c r="D1972" s="48">
        <v>42452</v>
      </c>
      <c r="E1972" s="47">
        <v>2</v>
      </c>
      <c r="F1972" s="47">
        <v>15889</v>
      </c>
      <c r="G1972" s="47">
        <v>13195</v>
      </c>
    </row>
    <row r="1973" spans="3:7">
      <c r="C1973" s="49">
        <f t="shared" si="32"/>
        <v>3</v>
      </c>
      <c r="D1973" s="48">
        <v>42452</v>
      </c>
      <c r="E1973" s="47">
        <v>3</v>
      </c>
      <c r="F1973" s="47">
        <v>15905</v>
      </c>
      <c r="G1973" s="47">
        <v>13155</v>
      </c>
    </row>
    <row r="1974" spans="3:7">
      <c r="C1974" s="49">
        <f t="shared" si="32"/>
        <v>3</v>
      </c>
      <c r="D1974" s="48">
        <v>42452</v>
      </c>
      <c r="E1974" s="47">
        <v>4</v>
      </c>
      <c r="F1974" s="47">
        <v>16016</v>
      </c>
      <c r="G1974" s="47">
        <v>13189</v>
      </c>
    </row>
    <row r="1975" spans="3:7">
      <c r="C1975" s="49">
        <f t="shared" si="32"/>
        <v>3</v>
      </c>
      <c r="D1975" s="48">
        <v>42452</v>
      </c>
      <c r="E1975" s="47">
        <v>5</v>
      </c>
      <c r="F1975" s="47">
        <v>16006</v>
      </c>
      <c r="G1975" s="47">
        <v>13638</v>
      </c>
    </row>
    <row r="1976" spans="3:7">
      <c r="C1976" s="49">
        <f t="shared" si="32"/>
        <v>3</v>
      </c>
      <c r="D1976" s="48">
        <v>42452</v>
      </c>
      <c r="E1976" s="47">
        <v>6</v>
      </c>
      <c r="F1976" s="47">
        <v>17656</v>
      </c>
      <c r="G1976" s="47">
        <v>15330</v>
      </c>
    </row>
    <row r="1977" spans="3:7">
      <c r="C1977" s="49">
        <f t="shared" si="32"/>
        <v>3</v>
      </c>
      <c r="D1977" s="48">
        <v>42452</v>
      </c>
      <c r="E1977" s="47">
        <v>7</v>
      </c>
      <c r="F1977" s="47">
        <v>18933</v>
      </c>
      <c r="G1977" s="47">
        <v>16611</v>
      </c>
    </row>
    <row r="1978" spans="3:7">
      <c r="C1978" s="49">
        <f t="shared" si="32"/>
        <v>3</v>
      </c>
      <c r="D1978" s="48">
        <v>42452</v>
      </c>
      <c r="E1978" s="47">
        <v>8</v>
      </c>
      <c r="F1978" s="47">
        <v>19253</v>
      </c>
      <c r="G1978" s="47">
        <v>16952</v>
      </c>
    </row>
    <row r="1979" spans="3:7">
      <c r="C1979" s="49">
        <f t="shared" si="32"/>
        <v>3</v>
      </c>
      <c r="D1979" s="48">
        <v>42452</v>
      </c>
      <c r="E1979" s="47">
        <v>9</v>
      </c>
      <c r="F1979" s="47">
        <v>19253</v>
      </c>
      <c r="G1979" s="47">
        <v>16970</v>
      </c>
    </row>
    <row r="1980" spans="3:7">
      <c r="C1980" s="49">
        <f t="shared" si="32"/>
        <v>3</v>
      </c>
      <c r="D1980" s="48">
        <v>42452</v>
      </c>
      <c r="E1980" s="47">
        <v>10</v>
      </c>
      <c r="F1980" s="47">
        <v>18937</v>
      </c>
      <c r="G1980" s="47">
        <v>16681</v>
      </c>
    </row>
    <row r="1981" spans="3:7">
      <c r="C1981" s="49">
        <f t="shared" si="32"/>
        <v>3</v>
      </c>
      <c r="D1981" s="48">
        <v>42452</v>
      </c>
      <c r="E1981" s="47">
        <v>11</v>
      </c>
      <c r="F1981" s="47">
        <v>18863</v>
      </c>
      <c r="G1981" s="47">
        <v>16547</v>
      </c>
    </row>
    <row r="1982" spans="3:7">
      <c r="C1982" s="49">
        <f t="shared" si="32"/>
        <v>3</v>
      </c>
      <c r="D1982" s="48">
        <v>42452</v>
      </c>
      <c r="E1982" s="47">
        <v>12</v>
      </c>
      <c r="F1982" s="47">
        <v>18560</v>
      </c>
      <c r="G1982" s="47">
        <v>16305</v>
      </c>
    </row>
    <row r="1983" spans="3:7">
      <c r="C1983" s="49">
        <f t="shared" si="32"/>
        <v>3</v>
      </c>
      <c r="D1983" s="48">
        <v>42452</v>
      </c>
      <c r="E1983" s="47">
        <v>13</v>
      </c>
      <c r="F1983" s="47">
        <v>18525</v>
      </c>
      <c r="G1983" s="47">
        <v>16138</v>
      </c>
    </row>
    <row r="1984" spans="3:7">
      <c r="C1984" s="49">
        <f t="shared" si="32"/>
        <v>3</v>
      </c>
      <c r="D1984" s="48">
        <v>42452</v>
      </c>
      <c r="E1984" s="47">
        <v>14</v>
      </c>
      <c r="F1984" s="47">
        <v>18390</v>
      </c>
      <c r="G1984" s="47">
        <v>15975</v>
      </c>
    </row>
    <row r="1985" spans="3:7">
      <c r="C1985" s="49">
        <f t="shared" si="32"/>
        <v>3</v>
      </c>
      <c r="D1985" s="48">
        <v>42452</v>
      </c>
      <c r="E1985" s="47">
        <v>15</v>
      </c>
      <c r="F1985" s="47">
        <v>18438</v>
      </c>
      <c r="G1985" s="47">
        <v>16069</v>
      </c>
    </row>
    <row r="1986" spans="3:7">
      <c r="C1986" s="49">
        <f t="shared" si="32"/>
        <v>3</v>
      </c>
      <c r="D1986" s="48">
        <v>42452</v>
      </c>
      <c r="E1986" s="47">
        <v>16</v>
      </c>
      <c r="F1986" s="47">
        <v>18643</v>
      </c>
      <c r="G1986" s="47">
        <v>16419</v>
      </c>
    </row>
    <row r="1987" spans="3:7">
      <c r="C1987" s="49">
        <f t="shared" si="32"/>
        <v>3</v>
      </c>
      <c r="D1987" s="48">
        <v>42452</v>
      </c>
      <c r="E1987" s="47">
        <v>17</v>
      </c>
      <c r="F1987" s="47">
        <v>19388</v>
      </c>
      <c r="G1987" s="47">
        <v>17064</v>
      </c>
    </row>
    <row r="1988" spans="3:7">
      <c r="C1988" s="49">
        <f t="shared" ref="C1988:C2051" si="33">MONTH(D1988)</f>
        <v>3</v>
      </c>
      <c r="D1988" s="48">
        <v>42452</v>
      </c>
      <c r="E1988" s="47">
        <v>18</v>
      </c>
      <c r="F1988" s="47">
        <v>19882</v>
      </c>
      <c r="G1988" s="47">
        <v>17414</v>
      </c>
    </row>
    <row r="1989" spans="3:7">
      <c r="C1989" s="49">
        <f t="shared" si="33"/>
        <v>3</v>
      </c>
      <c r="D1989" s="48">
        <v>42452</v>
      </c>
      <c r="E1989" s="47">
        <v>19</v>
      </c>
      <c r="F1989" s="47">
        <v>20175</v>
      </c>
      <c r="G1989" s="47">
        <v>17945</v>
      </c>
    </row>
    <row r="1990" spans="3:7">
      <c r="C1990" s="49">
        <f t="shared" si="33"/>
        <v>3</v>
      </c>
      <c r="D1990" s="48">
        <v>42452</v>
      </c>
      <c r="E1990" s="47">
        <v>20</v>
      </c>
      <c r="F1990" s="47">
        <v>20023</v>
      </c>
      <c r="G1990" s="47">
        <v>17999</v>
      </c>
    </row>
    <row r="1991" spans="3:7">
      <c r="C1991" s="49">
        <f t="shared" si="33"/>
        <v>3</v>
      </c>
      <c r="D1991" s="48">
        <v>42452</v>
      </c>
      <c r="E1991" s="47">
        <v>21</v>
      </c>
      <c r="F1991" s="47">
        <v>19691</v>
      </c>
      <c r="G1991" s="47">
        <v>17302</v>
      </c>
    </row>
    <row r="1992" spans="3:7">
      <c r="C1992" s="49">
        <f t="shared" si="33"/>
        <v>3</v>
      </c>
      <c r="D1992" s="48">
        <v>42452</v>
      </c>
      <c r="E1992" s="47">
        <v>22</v>
      </c>
      <c r="F1992" s="47">
        <v>18618</v>
      </c>
      <c r="G1992" s="47">
        <v>16149</v>
      </c>
    </row>
    <row r="1993" spans="3:7">
      <c r="C1993" s="49">
        <f t="shared" si="33"/>
        <v>3</v>
      </c>
      <c r="D1993" s="48">
        <v>42452</v>
      </c>
      <c r="E1993" s="47">
        <v>23</v>
      </c>
      <c r="F1993" s="47">
        <v>17602</v>
      </c>
      <c r="G1993" s="47">
        <v>14976</v>
      </c>
    </row>
    <row r="1994" spans="3:7">
      <c r="C1994" s="49">
        <f t="shared" si="33"/>
        <v>3</v>
      </c>
      <c r="D1994" s="48">
        <v>42452</v>
      </c>
      <c r="E1994" s="47">
        <v>24</v>
      </c>
      <c r="F1994" s="47">
        <v>16832</v>
      </c>
      <c r="G1994" s="47">
        <v>14124</v>
      </c>
    </row>
    <row r="1995" spans="3:7">
      <c r="C1995" s="49">
        <f t="shared" si="33"/>
        <v>3</v>
      </c>
      <c r="D1995" s="48">
        <v>42453</v>
      </c>
      <c r="E1995" s="47">
        <v>1</v>
      </c>
      <c r="F1995" s="47">
        <v>16742</v>
      </c>
      <c r="G1995" s="47">
        <v>13772</v>
      </c>
    </row>
    <row r="1996" spans="3:7">
      <c r="C1996" s="49">
        <f t="shared" si="33"/>
        <v>3</v>
      </c>
      <c r="D1996" s="48">
        <v>42453</v>
      </c>
      <c r="E1996" s="47">
        <v>2</v>
      </c>
      <c r="F1996" s="47">
        <v>16631</v>
      </c>
      <c r="G1996" s="47">
        <v>13585</v>
      </c>
    </row>
    <row r="1997" spans="3:7">
      <c r="C1997" s="49">
        <f t="shared" si="33"/>
        <v>3</v>
      </c>
      <c r="D1997" s="48">
        <v>42453</v>
      </c>
      <c r="E1997" s="47">
        <v>3</v>
      </c>
      <c r="F1997" s="47">
        <v>16573</v>
      </c>
      <c r="G1997" s="47">
        <v>13569</v>
      </c>
    </row>
    <row r="1998" spans="3:7">
      <c r="C1998" s="49">
        <f t="shared" si="33"/>
        <v>3</v>
      </c>
      <c r="D1998" s="48">
        <v>42453</v>
      </c>
      <c r="E1998" s="47">
        <v>4</v>
      </c>
      <c r="F1998" s="47">
        <v>16629</v>
      </c>
      <c r="G1998" s="47">
        <v>13664</v>
      </c>
    </row>
    <row r="1999" spans="3:7">
      <c r="C1999" s="49">
        <f t="shared" si="33"/>
        <v>3</v>
      </c>
      <c r="D1999" s="48">
        <v>42453</v>
      </c>
      <c r="E1999" s="47">
        <v>5</v>
      </c>
      <c r="F1999" s="47">
        <v>17265</v>
      </c>
      <c r="G1999" s="47">
        <v>14336</v>
      </c>
    </row>
    <row r="2000" spans="3:7">
      <c r="C2000" s="49">
        <f t="shared" si="33"/>
        <v>3</v>
      </c>
      <c r="D2000" s="48">
        <v>42453</v>
      </c>
      <c r="E2000" s="47">
        <v>6</v>
      </c>
      <c r="F2000" s="47">
        <v>18184</v>
      </c>
      <c r="G2000" s="47">
        <v>15755</v>
      </c>
    </row>
    <row r="2001" spans="3:7">
      <c r="C2001" s="49">
        <f t="shared" si="33"/>
        <v>3</v>
      </c>
      <c r="D2001" s="48">
        <v>42453</v>
      </c>
      <c r="E2001" s="47">
        <v>7</v>
      </c>
      <c r="F2001" s="47">
        <v>19561</v>
      </c>
      <c r="G2001" s="47">
        <v>17111</v>
      </c>
    </row>
    <row r="2002" spans="3:7">
      <c r="C2002" s="49">
        <f t="shared" si="33"/>
        <v>3</v>
      </c>
      <c r="D2002" s="48">
        <v>42453</v>
      </c>
      <c r="E2002" s="47">
        <v>8</v>
      </c>
      <c r="F2002" s="47">
        <v>19913</v>
      </c>
      <c r="G2002" s="47">
        <v>17458</v>
      </c>
    </row>
    <row r="2003" spans="3:7">
      <c r="C2003" s="49">
        <f t="shared" si="33"/>
        <v>3</v>
      </c>
      <c r="D2003" s="48">
        <v>42453</v>
      </c>
      <c r="E2003" s="47">
        <v>9</v>
      </c>
      <c r="F2003" s="47">
        <v>20172</v>
      </c>
      <c r="G2003" s="47">
        <v>17572</v>
      </c>
    </row>
    <row r="2004" spans="3:7">
      <c r="C2004" s="49">
        <f t="shared" si="33"/>
        <v>3</v>
      </c>
      <c r="D2004" s="48">
        <v>42453</v>
      </c>
      <c r="E2004" s="47">
        <v>10</v>
      </c>
      <c r="F2004" s="47">
        <v>20171</v>
      </c>
      <c r="G2004" s="47">
        <v>17823</v>
      </c>
    </row>
    <row r="2005" spans="3:7">
      <c r="C2005" s="49">
        <f t="shared" si="33"/>
        <v>3</v>
      </c>
      <c r="D2005" s="48">
        <v>42453</v>
      </c>
      <c r="E2005" s="47">
        <v>11</v>
      </c>
      <c r="F2005" s="47">
        <v>20370</v>
      </c>
      <c r="G2005" s="47">
        <v>17986</v>
      </c>
    </row>
    <row r="2006" spans="3:7">
      <c r="C2006" s="49">
        <f t="shared" si="33"/>
        <v>3</v>
      </c>
      <c r="D2006" s="48">
        <v>42453</v>
      </c>
      <c r="E2006" s="47">
        <v>12</v>
      </c>
      <c r="F2006" s="47">
        <v>20471</v>
      </c>
      <c r="G2006" s="47">
        <v>18133</v>
      </c>
    </row>
    <row r="2007" spans="3:7">
      <c r="C2007" s="49">
        <f t="shared" si="33"/>
        <v>3</v>
      </c>
      <c r="D2007" s="48">
        <v>42453</v>
      </c>
      <c r="E2007" s="47">
        <v>13</v>
      </c>
      <c r="F2007" s="47">
        <v>20398</v>
      </c>
      <c r="G2007" s="47">
        <v>18136</v>
      </c>
    </row>
    <row r="2008" spans="3:7">
      <c r="C2008" s="49">
        <f t="shared" si="33"/>
        <v>3</v>
      </c>
      <c r="D2008" s="48">
        <v>42453</v>
      </c>
      <c r="E2008" s="47">
        <v>14</v>
      </c>
      <c r="F2008" s="47">
        <v>20348</v>
      </c>
      <c r="G2008" s="47">
        <v>18116</v>
      </c>
    </row>
    <row r="2009" spans="3:7">
      <c r="C2009" s="49">
        <f t="shared" si="33"/>
        <v>3</v>
      </c>
      <c r="D2009" s="48">
        <v>42453</v>
      </c>
      <c r="E2009" s="47">
        <v>15</v>
      </c>
      <c r="F2009" s="47">
        <v>19539</v>
      </c>
      <c r="G2009" s="47">
        <v>17832</v>
      </c>
    </row>
    <row r="2010" spans="3:7">
      <c r="C2010" s="49">
        <f t="shared" si="33"/>
        <v>3</v>
      </c>
      <c r="D2010" s="48">
        <v>42453</v>
      </c>
      <c r="E2010" s="47">
        <v>16</v>
      </c>
      <c r="F2010" s="47">
        <v>19401</v>
      </c>
      <c r="G2010" s="47">
        <v>17895</v>
      </c>
    </row>
    <row r="2011" spans="3:7">
      <c r="C2011" s="49">
        <f t="shared" si="33"/>
        <v>3</v>
      </c>
      <c r="D2011" s="48">
        <v>42453</v>
      </c>
      <c r="E2011" s="47">
        <v>17</v>
      </c>
      <c r="F2011" s="47">
        <v>19701</v>
      </c>
      <c r="G2011" s="47">
        <v>17954</v>
      </c>
    </row>
    <row r="2012" spans="3:7">
      <c r="C2012" s="49">
        <f t="shared" si="33"/>
        <v>3</v>
      </c>
      <c r="D2012" s="48">
        <v>42453</v>
      </c>
      <c r="E2012" s="47">
        <v>18</v>
      </c>
      <c r="F2012" s="47">
        <v>19895</v>
      </c>
      <c r="G2012" s="47">
        <v>17862</v>
      </c>
    </row>
    <row r="2013" spans="3:7">
      <c r="C2013" s="49">
        <f t="shared" si="33"/>
        <v>3</v>
      </c>
      <c r="D2013" s="48">
        <v>42453</v>
      </c>
      <c r="E2013" s="47">
        <v>19</v>
      </c>
      <c r="F2013" s="47">
        <v>20063</v>
      </c>
      <c r="G2013" s="47">
        <v>18019</v>
      </c>
    </row>
    <row r="2014" spans="3:7">
      <c r="C2014" s="49">
        <f t="shared" si="33"/>
        <v>3</v>
      </c>
      <c r="D2014" s="48">
        <v>42453</v>
      </c>
      <c r="E2014" s="47">
        <v>20</v>
      </c>
      <c r="F2014" s="47">
        <v>20405</v>
      </c>
      <c r="G2014" s="47">
        <v>18136</v>
      </c>
    </row>
    <row r="2015" spans="3:7">
      <c r="C2015" s="49">
        <f t="shared" si="33"/>
        <v>3</v>
      </c>
      <c r="D2015" s="48">
        <v>42453</v>
      </c>
      <c r="E2015" s="47">
        <v>21</v>
      </c>
      <c r="F2015" s="47">
        <v>19042</v>
      </c>
      <c r="G2015" s="47">
        <v>17192</v>
      </c>
    </row>
    <row r="2016" spans="3:7">
      <c r="C2016" s="49">
        <f t="shared" si="33"/>
        <v>3</v>
      </c>
      <c r="D2016" s="48">
        <v>42453</v>
      </c>
      <c r="E2016" s="47">
        <v>22</v>
      </c>
      <c r="F2016" s="47">
        <v>18116</v>
      </c>
      <c r="G2016" s="47">
        <v>15990</v>
      </c>
    </row>
    <row r="2017" spans="3:7">
      <c r="C2017" s="49">
        <f t="shared" si="33"/>
        <v>3</v>
      </c>
      <c r="D2017" s="48">
        <v>42453</v>
      </c>
      <c r="E2017" s="47">
        <v>23</v>
      </c>
      <c r="F2017" s="47">
        <v>16540</v>
      </c>
      <c r="G2017" s="47">
        <v>14735</v>
      </c>
    </row>
    <row r="2018" spans="3:7">
      <c r="C2018" s="49">
        <f t="shared" si="33"/>
        <v>3</v>
      </c>
      <c r="D2018" s="48">
        <v>42453</v>
      </c>
      <c r="E2018" s="47">
        <v>24</v>
      </c>
      <c r="F2018" s="47">
        <v>15770</v>
      </c>
      <c r="G2018" s="47">
        <v>13911</v>
      </c>
    </row>
    <row r="2019" spans="3:7">
      <c r="C2019" s="49">
        <f t="shared" si="33"/>
        <v>3</v>
      </c>
      <c r="D2019" s="48">
        <v>42454</v>
      </c>
      <c r="E2019" s="47">
        <v>1</v>
      </c>
      <c r="F2019" s="47">
        <v>15163</v>
      </c>
      <c r="G2019" s="47">
        <v>13304</v>
      </c>
    </row>
    <row r="2020" spans="3:7">
      <c r="C2020" s="49">
        <f t="shared" si="33"/>
        <v>3</v>
      </c>
      <c r="D2020" s="48">
        <v>42454</v>
      </c>
      <c r="E2020" s="47">
        <v>2</v>
      </c>
      <c r="F2020" s="47">
        <v>14794</v>
      </c>
      <c r="G2020" s="47">
        <v>12783</v>
      </c>
    </row>
    <row r="2021" spans="3:7">
      <c r="C2021" s="49">
        <f t="shared" si="33"/>
        <v>3</v>
      </c>
      <c r="D2021" s="48">
        <v>42454</v>
      </c>
      <c r="E2021" s="47">
        <v>3</v>
      </c>
      <c r="F2021" s="47">
        <v>14638</v>
      </c>
      <c r="G2021" s="47">
        <v>12625</v>
      </c>
    </row>
    <row r="2022" spans="3:7">
      <c r="C2022" s="49">
        <f t="shared" si="33"/>
        <v>3</v>
      </c>
      <c r="D2022" s="48">
        <v>42454</v>
      </c>
      <c r="E2022" s="47">
        <v>4</v>
      </c>
      <c r="F2022" s="47">
        <v>14585</v>
      </c>
      <c r="G2022" s="47">
        <v>12538</v>
      </c>
    </row>
    <row r="2023" spans="3:7">
      <c r="C2023" s="49">
        <f t="shared" si="33"/>
        <v>3</v>
      </c>
      <c r="D2023" s="48">
        <v>42454</v>
      </c>
      <c r="E2023" s="47">
        <v>5</v>
      </c>
      <c r="F2023" s="47">
        <v>14731</v>
      </c>
      <c r="G2023" s="47">
        <v>12766</v>
      </c>
    </row>
    <row r="2024" spans="3:7">
      <c r="C2024" s="49">
        <f t="shared" si="33"/>
        <v>3</v>
      </c>
      <c r="D2024" s="48">
        <v>42454</v>
      </c>
      <c r="E2024" s="47">
        <v>6</v>
      </c>
      <c r="F2024" s="47">
        <v>14523</v>
      </c>
      <c r="G2024" s="47">
        <v>13058</v>
      </c>
    </row>
    <row r="2025" spans="3:7">
      <c r="C2025" s="49">
        <f t="shared" si="33"/>
        <v>3</v>
      </c>
      <c r="D2025" s="48">
        <v>42454</v>
      </c>
      <c r="E2025" s="47">
        <v>7</v>
      </c>
      <c r="F2025" s="47">
        <v>14703</v>
      </c>
      <c r="G2025" s="47">
        <v>13293</v>
      </c>
    </row>
    <row r="2026" spans="3:7">
      <c r="C2026" s="49">
        <f t="shared" si="33"/>
        <v>3</v>
      </c>
      <c r="D2026" s="48">
        <v>42454</v>
      </c>
      <c r="E2026" s="47">
        <v>8</v>
      </c>
      <c r="F2026" s="47">
        <v>15622</v>
      </c>
      <c r="G2026" s="47">
        <v>13861</v>
      </c>
    </row>
    <row r="2027" spans="3:7">
      <c r="C2027" s="49">
        <f t="shared" si="33"/>
        <v>3</v>
      </c>
      <c r="D2027" s="48">
        <v>42454</v>
      </c>
      <c r="E2027" s="47">
        <v>9</v>
      </c>
      <c r="F2027" s="47">
        <v>16508</v>
      </c>
      <c r="G2027" s="47">
        <v>14626</v>
      </c>
    </row>
    <row r="2028" spans="3:7">
      <c r="C2028" s="49">
        <f t="shared" si="33"/>
        <v>3</v>
      </c>
      <c r="D2028" s="48">
        <v>42454</v>
      </c>
      <c r="E2028" s="47">
        <v>10</v>
      </c>
      <c r="F2028" s="47">
        <v>17060</v>
      </c>
      <c r="G2028" s="47">
        <v>15058</v>
      </c>
    </row>
    <row r="2029" spans="3:7">
      <c r="C2029" s="49">
        <f t="shared" si="33"/>
        <v>3</v>
      </c>
      <c r="D2029" s="48">
        <v>42454</v>
      </c>
      <c r="E2029" s="47">
        <v>11</v>
      </c>
      <c r="F2029" s="47">
        <v>17140</v>
      </c>
      <c r="G2029" s="47">
        <v>15260</v>
      </c>
    </row>
    <row r="2030" spans="3:7">
      <c r="C2030" s="49">
        <f t="shared" si="33"/>
        <v>3</v>
      </c>
      <c r="D2030" s="48">
        <v>42454</v>
      </c>
      <c r="E2030" s="47">
        <v>12</v>
      </c>
      <c r="F2030" s="47">
        <v>17023</v>
      </c>
      <c r="G2030" s="47">
        <v>15013</v>
      </c>
    </row>
    <row r="2031" spans="3:7">
      <c r="C2031" s="49">
        <f t="shared" si="33"/>
        <v>3</v>
      </c>
      <c r="D2031" s="48">
        <v>42454</v>
      </c>
      <c r="E2031" s="47">
        <v>13</v>
      </c>
      <c r="F2031" s="47">
        <v>16571</v>
      </c>
      <c r="G2031" s="47">
        <v>14722</v>
      </c>
    </row>
    <row r="2032" spans="3:7">
      <c r="C2032" s="49">
        <f t="shared" si="33"/>
        <v>3</v>
      </c>
      <c r="D2032" s="48">
        <v>42454</v>
      </c>
      <c r="E2032" s="47">
        <v>14</v>
      </c>
      <c r="F2032" s="47">
        <v>16445</v>
      </c>
      <c r="G2032" s="47">
        <v>14421</v>
      </c>
    </row>
    <row r="2033" spans="3:7">
      <c r="C2033" s="49">
        <f t="shared" si="33"/>
        <v>3</v>
      </c>
      <c r="D2033" s="48">
        <v>42454</v>
      </c>
      <c r="E2033" s="47">
        <v>15</v>
      </c>
      <c r="F2033" s="47">
        <v>16218</v>
      </c>
      <c r="G2033" s="47">
        <v>14345</v>
      </c>
    </row>
    <row r="2034" spans="3:7">
      <c r="C2034" s="49">
        <f t="shared" si="33"/>
        <v>3</v>
      </c>
      <c r="D2034" s="48">
        <v>42454</v>
      </c>
      <c r="E2034" s="47">
        <v>16</v>
      </c>
      <c r="F2034" s="47">
        <v>16574</v>
      </c>
      <c r="G2034" s="47">
        <v>14650</v>
      </c>
    </row>
    <row r="2035" spans="3:7">
      <c r="C2035" s="49">
        <f t="shared" si="33"/>
        <v>3</v>
      </c>
      <c r="D2035" s="48">
        <v>42454</v>
      </c>
      <c r="E2035" s="47">
        <v>17</v>
      </c>
      <c r="F2035" s="47">
        <v>16726</v>
      </c>
      <c r="G2035" s="47">
        <v>14828</v>
      </c>
    </row>
    <row r="2036" spans="3:7">
      <c r="C2036" s="49">
        <f t="shared" si="33"/>
        <v>3</v>
      </c>
      <c r="D2036" s="48">
        <v>42454</v>
      </c>
      <c r="E2036" s="47">
        <v>18</v>
      </c>
      <c r="F2036" s="47">
        <v>16656</v>
      </c>
      <c r="G2036" s="47">
        <v>14949</v>
      </c>
    </row>
    <row r="2037" spans="3:7">
      <c r="C2037" s="49">
        <f t="shared" si="33"/>
        <v>3</v>
      </c>
      <c r="D2037" s="48">
        <v>42454</v>
      </c>
      <c r="E2037" s="47">
        <v>19</v>
      </c>
      <c r="F2037" s="47">
        <v>16920</v>
      </c>
      <c r="G2037" s="47">
        <v>15249</v>
      </c>
    </row>
    <row r="2038" spans="3:7">
      <c r="C2038" s="49">
        <f t="shared" si="33"/>
        <v>3</v>
      </c>
      <c r="D2038" s="48">
        <v>42454</v>
      </c>
      <c r="E2038" s="47">
        <v>20</v>
      </c>
      <c r="F2038" s="47">
        <v>17470</v>
      </c>
      <c r="G2038" s="47">
        <v>15864</v>
      </c>
    </row>
    <row r="2039" spans="3:7">
      <c r="C2039" s="49">
        <f t="shared" si="33"/>
        <v>3</v>
      </c>
      <c r="D2039" s="48">
        <v>42454</v>
      </c>
      <c r="E2039" s="47">
        <v>21</v>
      </c>
      <c r="F2039" s="47">
        <v>16944</v>
      </c>
      <c r="G2039" s="47">
        <v>15469</v>
      </c>
    </row>
    <row r="2040" spans="3:7">
      <c r="C2040" s="49">
        <f t="shared" si="33"/>
        <v>3</v>
      </c>
      <c r="D2040" s="48">
        <v>42454</v>
      </c>
      <c r="E2040" s="47">
        <v>22</v>
      </c>
      <c r="F2040" s="47">
        <v>16481</v>
      </c>
      <c r="G2040" s="47">
        <v>14928</v>
      </c>
    </row>
    <row r="2041" spans="3:7">
      <c r="C2041" s="49">
        <f t="shared" si="33"/>
        <v>3</v>
      </c>
      <c r="D2041" s="48">
        <v>42454</v>
      </c>
      <c r="E2041" s="47">
        <v>23</v>
      </c>
      <c r="F2041" s="47">
        <v>15897</v>
      </c>
      <c r="G2041" s="47">
        <v>14142</v>
      </c>
    </row>
    <row r="2042" spans="3:7">
      <c r="C2042" s="49">
        <f t="shared" si="33"/>
        <v>3</v>
      </c>
      <c r="D2042" s="48">
        <v>42454</v>
      </c>
      <c r="E2042" s="47">
        <v>24</v>
      </c>
      <c r="F2042" s="47">
        <v>15376</v>
      </c>
      <c r="G2042" s="47">
        <v>13390</v>
      </c>
    </row>
    <row r="2043" spans="3:7">
      <c r="C2043" s="49">
        <f t="shared" si="33"/>
        <v>3</v>
      </c>
      <c r="D2043" s="48">
        <v>42455</v>
      </c>
      <c r="E2043" s="47">
        <v>1</v>
      </c>
      <c r="F2043" s="47">
        <v>15151</v>
      </c>
      <c r="G2043" s="47">
        <v>13062</v>
      </c>
    </row>
    <row r="2044" spans="3:7">
      <c r="C2044" s="49">
        <f t="shared" si="33"/>
        <v>3</v>
      </c>
      <c r="D2044" s="48">
        <v>42455</v>
      </c>
      <c r="E2044" s="47">
        <v>2</v>
      </c>
      <c r="F2044" s="47">
        <v>15089</v>
      </c>
      <c r="G2044" s="47">
        <v>12867</v>
      </c>
    </row>
    <row r="2045" spans="3:7">
      <c r="C2045" s="49">
        <f t="shared" si="33"/>
        <v>3</v>
      </c>
      <c r="D2045" s="48">
        <v>42455</v>
      </c>
      <c r="E2045" s="47">
        <v>3</v>
      </c>
      <c r="F2045" s="47">
        <v>14885</v>
      </c>
      <c r="G2045" s="47">
        <v>12719</v>
      </c>
    </row>
    <row r="2046" spans="3:7">
      <c r="C2046" s="49">
        <f t="shared" si="33"/>
        <v>3</v>
      </c>
      <c r="D2046" s="48">
        <v>42455</v>
      </c>
      <c r="E2046" s="47">
        <v>4</v>
      </c>
      <c r="F2046" s="47">
        <v>15079</v>
      </c>
      <c r="G2046" s="47">
        <v>12711</v>
      </c>
    </row>
    <row r="2047" spans="3:7">
      <c r="C2047" s="49">
        <f t="shared" si="33"/>
        <v>3</v>
      </c>
      <c r="D2047" s="48">
        <v>42455</v>
      </c>
      <c r="E2047" s="47">
        <v>5</v>
      </c>
      <c r="F2047" s="47">
        <v>15532</v>
      </c>
      <c r="G2047" s="47">
        <v>12962</v>
      </c>
    </row>
    <row r="2048" spans="3:7">
      <c r="C2048" s="49">
        <f t="shared" si="33"/>
        <v>3</v>
      </c>
      <c r="D2048" s="48">
        <v>42455</v>
      </c>
      <c r="E2048" s="47">
        <v>6</v>
      </c>
      <c r="F2048" s="47">
        <v>16144</v>
      </c>
      <c r="G2048" s="47">
        <v>13534</v>
      </c>
    </row>
    <row r="2049" spans="3:7">
      <c r="C2049" s="49">
        <f t="shared" si="33"/>
        <v>3</v>
      </c>
      <c r="D2049" s="48">
        <v>42455</v>
      </c>
      <c r="E2049" s="47">
        <v>7</v>
      </c>
      <c r="F2049" s="47">
        <v>16059</v>
      </c>
      <c r="G2049" s="47">
        <v>14016</v>
      </c>
    </row>
    <row r="2050" spans="3:7">
      <c r="C2050" s="49">
        <f t="shared" si="33"/>
        <v>3</v>
      </c>
      <c r="D2050" s="48">
        <v>42455</v>
      </c>
      <c r="E2050" s="47">
        <v>8</v>
      </c>
      <c r="F2050" s="47">
        <v>16494</v>
      </c>
      <c r="G2050" s="47">
        <v>14494</v>
      </c>
    </row>
    <row r="2051" spans="3:7">
      <c r="C2051" s="49">
        <f t="shared" si="33"/>
        <v>3</v>
      </c>
      <c r="D2051" s="48">
        <v>42455</v>
      </c>
      <c r="E2051" s="47">
        <v>9</v>
      </c>
      <c r="F2051" s="47">
        <v>16654</v>
      </c>
      <c r="G2051" s="47">
        <v>14704</v>
      </c>
    </row>
    <row r="2052" spans="3:7">
      <c r="C2052" s="49">
        <f t="shared" ref="C2052:C2115" si="34">MONTH(D2052)</f>
        <v>3</v>
      </c>
      <c r="D2052" s="48">
        <v>42455</v>
      </c>
      <c r="E2052" s="47">
        <v>10</v>
      </c>
      <c r="F2052" s="47">
        <v>16506</v>
      </c>
      <c r="G2052" s="47">
        <v>14642</v>
      </c>
    </row>
    <row r="2053" spans="3:7">
      <c r="C2053" s="49">
        <f t="shared" si="34"/>
        <v>3</v>
      </c>
      <c r="D2053" s="48">
        <v>42455</v>
      </c>
      <c r="E2053" s="47">
        <v>11</v>
      </c>
      <c r="F2053" s="47">
        <v>16262</v>
      </c>
      <c r="G2053" s="47">
        <v>14360</v>
      </c>
    </row>
    <row r="2054" spans="3:7">
      <c r="C2054" s="49">
        <f t="shared" si="34"/>
        <v>3</v>
      </c>
      <c r="D2054" s="48">
        <v>42455</v>
      </c>
      <c r="E2054" s="47">
        <v>12</v>
      </c>
      <c r="F2054" s="47">
        <v>16391</v>
      </c>
      <c r="G2054" s="47">
        <v>14108</v>
      </c>
    </row>
    <row r="2055" spans="3:7">
      <c r="C2055" s="49">
        <f t="shared" si="34"/>
        <v>3</v>
      </c>
      <c r="D2055" s="48">
        <v>42455</v>
      </c>
      <c r="E2055" s="47">
        <v>13</v>
      </c>
      <c r="F2055" s="47">
        <v>15877</v>
      </c>
      <c r="G2055" s="47">
        <v>13544</v>
      </c>
    </row>
    <row r="2056" spans="3:7">
      <c r="C2056" s="49">
        <f t="shared" si="34"/>
        <v>3</v>
      </c>
      <c r="D2056" s="48">
        <v>42455</v>
      </c>
      <c r="E2056" s="47">
        <v>14</v>
      </c>
      <c r="F2056" s="47">
        <v>15597</v>
      </c>
      <c r="G2056" s="47">
        <v>13186</v>
      </c>
    </row>
    <row r="2057" spans="3:7">
      <c r="C2057" s="49">
        <f t="shared" si="34"/>
        <v>3</v>
      </c>
      <c r="D2057" s="48">
        <v>42455</v>
      </c>
      <c r="E2057" s="47">
        <v>15</v>
      </c>
      <c r="F2057" s="47">
        <v>15521</v>
      </c>
      <c r="G2057" s="47">
        <v>13006</v>
      </c>
    </row>
    <row r="2058" spans="3:7">
      <c r="C2058" s="49">
        <f t="shared" si="34"/>
        <v>3</v>
      </c>
      <c r="D2058" s="48">
        <v>42455</v>
      </c>
      <c r="E2058" s="47">
        <v>16</v>
      </c>
      <c r="F2058" s="47">
        <v>15585</v>
      </c>
      <c r="G2058" s="47">
        <v>13149</v>
      </c>
    </row>
    <row r="2059" spans="3:7">
      <c r="C2059" s="49">
        <f t="shared" si="34"/>
        <v>3</v>
      </c>
      <c r="D2059" s="48">
        <v>42455</v>
      </c>
      <c r="E2059" s="47">
        <v>17</v>
      </c>
      <c r="F2059" s="47">
        <v>15992</v>
      </c>
      <c r="G2059" s="47">
        <v>13627</v>
      </c>
    </row>
    <row r="2060" spans="3:7">
      <c r="C2060" s="49">
        <f t="shared" si="34"/>
        <v>3</v>
      </c>
      <c r="D2060" s="48">
        <v>42455</v>
      </c>
      <c r="E2060" s="47">
        <v>18</v>
      </c>
      <c r="F2060" s="47">
        <v>16662</v>
      </c>
      <c r="G2060" s="47">
        <v>14229</v>
      </c>
    </row>
    <row r="2061" spans="3:7">
      <c r="C2061" s="49">
        <f t="shared" si="34"/>
        <v>3</v>
      </c>
      <c r="D2061" s="48">
        <v>42455</v>
      </c>
      <c r="E2061" s="47">
        <v>19</v>
      </c>
      <c r="F2061" s="47">
        <v>17141</v>
      </c>
      <c r="G2061" s="47">
        <v>14839</v>
      </c>
    </row>
    <row r="2062" spans="3:7">
      <c r="C2062" s="49">
        <f t="shared" si="34"/>
        <v>3</v>
      </c>
      <c r="D2062" s="48">
        <v>42455</v>
      </c>
      <c r="E2062" s="47">
        <v>20</v>
      </c>
      <c r="F2062" s="47">
        <v>17735</v>
      </c>
      <c r="G2062" s="47">
        <v>15552</v>
      </c>
    </row>
    <row r="2063" spans="3:7">
      <c r="C2063" s="49">
        <f t="shared" si="34"/>
        <v>3</v>
      </c>
      <c r="D2063" s="48">
        <v>42455</v>
      </c>
      <c r="E2063" s="47">
        <v>21</v>
      </c>
      <c r="F2063" s="47">
        <v>17358</v>
      </c>
      <c r="G2063" s="47">
        <v>15202</v>
      </c>
    </row>
    <row r="2064" spans="3:7">
      <c r="C2064" s="49">
        <f t="shared" si="34"/>
        <v>3</v>
      </c>
      <c r="D2064" s="48">
        <v>42455</v>
      </c>
      <c r="E2064" s="47">
        <v>22</v>
      </c>
      <c r="F2064" s="47">
        <v>16385</v>
      </c>
      <c r="G2064" s="47">
        <v>14470</v>
      </c>
    </row>
    <row r="2065" spans="3:7">
      <c r="C2065" s="49">
        <f t="shared" si="34"/>
        <v>3</v>
      </c>
      <c r="D2065" s="48">
        <v>42455</v>
      </c>
      <c r="E2065" s="47">
        <v>23</v>
      </c>
      <c r="F2065" s="47">
        <v>16116</v>
      </c>
      <c r="G2065" s="47">
        <v>13785</v>
      </c>
    </row>
    <row r="2066" spans="3:7">
      <c r="C2066" s="49">
        <f t="shared" si="34"/>
        <v>3</v>
      </c>
      <c r="D2066" s="48">
        <v>42455</v>
      </c>
      <c r="E2066" s="47">
        <v>24</v>
      </c>
      <c r="F2066" s="47">
        <v>15074</v>
      </c>
      <c r="G2066" s="47">
        <v>13082</v>
      </c>
    </row>
    <row r="2067" spans="3:7">
      <c r="C2067" s="49">
        <f t="shared" si="34"/>
        <v>3</v>
      </c>
      <c r="D2067" s="48">
        <v>42456</v>
      </c>
      <c r="E2067" s="47">
        <v>1</v>
      </c>
      <c r="F2067" s="47">
        <v>14819</v>
      </c>
      <c r="G2067" s="47">
        <v>12584</v>
      </c>
    </row>
    <row r="2068" spans="3:7">
      <c r="C2068" s="49">
        <f t="shared" si="34"/>
        <v>3</v>
      </c>
      <c r="D2068" s="48">
        <v>42456</v>
      </c>
      <c r="E2068" s="47">
        <v>2</v>
      </c>
      <c r="F2068" s="47">
        <v>14719</v>
      </c>
      <c r="G2068" s="47">
        <v>12443</v>
      </c>
    </row>
    <row r="2069" spans="3:7">
      <c r="C2069" s="49">
        <f t="shared" si="34"/>
        <v>3</v>
      </c>
      <c r="D2069" s="48">
        <v>42456</v>
      </c>
      <c r="E2069" s="47">
        <v>3</v>
      </c>
      <c r="F2069" s="47">
        <v>14552</v>
      </c>
      <c r="G2069" s="47">
        <v>12307</v>
      </c>
    </row>
    <row r="2070" spans="3:7">
      <c r="C2070" s="49">
        <f t="shared" si="34"/>
        <v>3</v>
      </c>
      <c r="D2070" s="48">
        <v>42456</v>
      </c>
      <c r="E2070" s="47">
        <v>4</v>
      </c>
      <c r="F2070" s="47">
        <v>14534</v>
      </c>
      <c r="G2070" s="47">
        <v>12343</v>
      </c>
    </row>
    <row r="2071" spans="3:7">
      <c r="C2071" s="49">
        <f t="shared" si="34"/>
        <v>3</v>
      </c>
      <c r="D2071" s="48">
        <v>42456</v>
      </c>
      <c r="E2071" s="47">
        <v>5</v>
      </c>
      <c r="F2071" s="47">
        <v>14666</v>
      </c>
      <c r="G2071" s="47">
        <v>12472</v>
      </c>
    </row>
    <row r="2072" spans="3:7">
      <c r="C2072" s="49">
        <f t="shared" si="34"/>
        <v>3</v>
      </c>
      <c r="D2072" s="48">
        <v>42456</v>
      </c>
      <c r="E2072" s="47">
        <v>6</v>
      </c>
      <c r="F2072" s="47">
        <v>14907</v>
      </c>
      <c r="G2072" s="47">
        <v>12689</v>
      </c>
    </row>
    <row r="2073" spans="3:7">
      <c r="C2073" s="49">
        <f t="shared" si="34"/>
        <v>3</v>
      </c>
      <c r="D2073" s="48">
        <v>42456</v>
      </c>
      <c r="E2073" s="47">
        <v>7</v>
      </c>
      <c r="F2073" s="47">
        <v>15334</v>
      </c>
      <c r="G2073" s="47">
        <v>13205</v>
      </c>
    </row>
    <row r="2074" spans="3:7">
      <c r="C2074" s="49">
        <f t="shared" si="34"/>
        <v>3</v>
      </c>
      <c r="D2074" s="48">
        <v>42456</v>
      </c>
      <c r="E2074" s="47">
        <v>8</v>
      </c>
      <c r="F2074" s="47">
        <v>15904</v>
      </c>
      <c r="G2074" s="47">
        <v>13432</v>
      </c>
    </row>
    <row r="2075" spans="3:7">
      <c r="C2075" s="49">
        <f t="shared" si="34"/>
        <v>3</v>
      </c>
      <c r="D2075" s="48">
        <v>42456</v>
      </c>
      <c r="E2075" s="47">
        <v>9</v>
      </c>
      <c r="F2075" s="47">
        <v>15819</v>
      </c>
      <c r="G2075" s="47">
        <v>13442</v>
      </c>
    </row>
    <row r="2076" spans="3:7">
      <c r="C2076" s="49">
        <f t="shared" si="34"/>
        <v>3</v>
      </c>
      <c r="D2076" s="48">
        <v>42456</v>
      </c>
      <c r="E2076" s="47">
        <v>10</v>
      </c>
      <c r="F2076" s="47">
        <v>15499</v>
      </c>
      <c r="G2076" s="47">
        <v>13203</v>
      </c>
    </row>
    <row r="2077" spans="3:7">
      <c r="C2077" s="49">
        <f t="shared" si="34"/>
        <v>3</v>
      </c>
      <c r="D2077" s="48">
        <v>42456</v>
      </c>
      <c r="E2077" s="47">
        <v>11</v>
      </c>
      <c r="F2077" s="47">
        <v>15220</v>
      </c>
      <c r="G2077" s="47">
        <v>12948</v>
      </c>
    </row>
    <row r="2078" spans="3:7">
      <c r="C2078" s="49">
        <f t="shared" si="34"/>
        <v>3</v>
      </c>
      <c r="D2078" s="48">
        <v>42456</v>
      </c>
      <c r="E2078" s="47">
        <v>12</v>
      </c>
      <c r="F2078" s="47">
        <v>15379</v>
      </c>
      <c r="G2078" s="47">
        <v>12913</v>
      </c>
    </row>
    <row r="2079" spans="3:7">
      <c r="C2079" s="49">
        <f t="shared" si="34"/>
        <v>3</v>
      </c>
      <c r="D2079" s="48">
        <v>42456</v>
      </c>
      <c r="E2079" s="47">
        <v>13</v>
      </c>
      <c r="F2079" s="47">
        <v>15307</v>
      </c>
      <c r="G2079" s="47">
        <v>12776</v>
      </c>
    </row>
    <row r="2080" spans="3:7">
      <c r="C2080" s="49">
        <f t="shared" si="34"/>
        <v>3</v>
      </c>
      <c r="D2080" s="48">
        <v>42456</v>
      </c>
      <c r="E2080" s="47">
        <v>14</v>
      </c>
      <c r="F2080" s="47">
        <v>15191</v>
      </c>
      <c r="G2080" s="47">
        <v>12604</v>
      </c>
    </row>
    <row r="2081" spans="3:7">
      <c r="C2081" s="49">
        <f t="shared" si="34"/>
        <v>3</v>
      </c>
      <c r="D2081" s="48">
        <v>42456</v>
      </c>
      <c r="E2081" s="47">
        <v>15</v>
      </c>
      <c r="F2081" s="47">
        <v>14927</v>
      </c>
      <c r="G2081" s="47">
        <v>12393</v>
      </c>
    </row>
    <row r="2082" spans="3:7">
      <c r="C2082" s="49">
        <f t="shared" si="34"/>
        <v>3</v>
      </c>
      <c r="D2082" s="48">
        <v>42456</v>
      </c>
      <c r="E2082" s="47">
        <v>16</v>
      </c>
      <c r="F2082" s="47">
        <v>15068</v>
      </c>
      <c r="G2082" s="47">
        <v>12566</v>
      </c>
    </row>
    <row r="2083" spans="3:7">
      <c r="C2083" s="49">
        <f t="shared" si="34"/>
        <v>3</v>
      </c>
      <c r="D2083" s="48">
        <v>42456</v>
      </c>
      <c r="E2083" s="47">
        <v>17</v>
      </c>
      <c r="F2083" s="47">
        <v>15419</v>
      </c>
      <c r="G2083" s="47">
        <v>12957</v>
      </c>
    </row>
    <row r="2084" spans="3:7">
      <c r="C2084" s="49">
        <f t="shared" si="34"/>
        <v>3</v>
      </c>
      <c r="D2084" s="48">
        <v>42456</v>
      </c>
      <c r="E2084" s="47">
        <v>18</v>
      </c>
      <c r="F2084" s="47">
        <v>15787</v>
      </c>
      <c r="G2084" s="47">
        <v>13395</v>
      </c>
    </row>
    <row r="2085" spans="3:7">
      <c r="C2085" s="49">
        <f t="shared" si="34"/>
        <v>3</v>
      </c>
      <c r="D2085" s="48">
        <v>42456</v>
      </c>
      <c r="E2085" s="47">
        <v>19</v>
      </c>
      <c r="F2085" s="47">
        <v>16305</v>
      </c>
      <c r="G2085" s="47">
        <v>13863</v>
      </c>
    </row>
    <row r="2086" spans="3:7">
      <c r="C2086" s="49">
        <f t="shared" si="34"/>
        <v>3</v>
      </c>
      <c r="D2086" s="48">
        <v>42456</v>
      </c>
      <c r="E2086" s="47">
        <v>20</v>
      </c>
      <c r="F2086" s="47">
        <v>16924</v>
      </c>
      <c r="G2086" s="47">
        <v>14574</v>
      </c>
    </row>
    <row r="2087" spans="3:7">
      <c r="C2087" s="49">
        <f t="shared" si="34"/>
        <v>3</v>
      </c>
      <c r="D2087" s="48">
        <v>42456</v>
      </c>
      <c r="E2087" s="47">
        <v>21</v>
      </c>
      <c r="F2087" s="47">
        <v>16610</v>
      </c>
      <c r="G2087" s="47">
        <v>14254</v>
      </c>
    </row>
    <row r="2088" spans="3:7">
      <c r="C2088" s="49">
        <f t="shared" si="34"/>
        <v>3</v>
      </c>
      <c r="D2088" s="48">
        <v>42456</v>
      </c>
      <c r="E2088" s="47">
        <v>22</v>
      </c>
      <c r="F2088" s="47">
        <v>15856</v>
      </c>
      <c r="G2088" s="47">
        <v>13733</v>
      </c>
    </row>
    <row r="2089" spans="3:7">
      <c r="C2089" s="49">
        <f t="shared" si="34"/>
        <v>3</v>
      </c>
      <c r="D2089" s="48">
        <v>42456</v>
      </c>
      <c r="E2089" s="47">
        <v>23</v>
      </c>
      <c r="F2089" s="47">
        <v>14638</v>
      </c>
      <c r="G2089" s="47">
        <v>13012</v>
      </c>
    </row>
    <row r="2090" spans="3:7">
      <c r="C2090" s="49">
        <f t="shared" si="34"/>
        <v>3</v>
      </c>
      <c r="D2090" s="48">
        <v>42456</v>
      </c>
      <c r="E2090" s="47">
        <v>24</v>
      </c>
      <c r="F2090" s="47">
        <v>14719</v>
      </c>
      <c r="G2090" s="47">
        <v>12421</v>
      </c>
    </row>
    <row r="2091" spans="3:7">
      <c r="C2091" s="49">
        <f t="shared" si="34"/>
        <v>3</v>
      </c>
      <c r="D2091" s="48">
        <v>42457</v>
      </c>
      <c r="E2091" s="47">
        <v>1</v>
      </c>
      <c r="F2091" s="47">
        <v>14443</v>
      </c>
      <c r="G2091" s="47">
        <v>12141</v>
      </c>
    </row>
    <row r="2092" spans="3:7">
      <c r="C2092" s="49">
        <f t="shared" si="34"/>
        <v>3</v>
      </c>
      <c r="D2092" s="48">
        <v>42457</v>
      </c>
      <c r="E2092" s="47">
        <v>2</v>
      </c>
      <c r="F2092" s="47">
        <v>14533</v>
      </c>
      <c r="G2092" s="47">
        <v>11954</v>
      </c>
    </row>
    <row r="2093" spans="3:7">
      <c r="C2093" s="49">
        <f t="shared" si="34"/>
        <v>3</v>
      </c>
      <c r="D2093" s="48">
        <v>42457</v>
      </c>
      <c r="E2093" s="47">
        <v>3</v>
      </c>
      <c r="F2093" s="47">
        <v>14424</v>
      </c>
      <c r="G2093" s="47">
        <v>11859</v>
      </c>
    </row>
    <row r="2094" spans="3:7">
      <c r="C2094" s="49">
        <f t="shared" si="34"/>
        <v>3</v>
      </c>
      <c r="D2094" s="48">
        <v>42457</v>
      </c>
      <c r="E2094" s="47">
        <v>4</v>
      </c>
      <c r="F2094" s="47">
        <v>14496</v>
      </c>
      <c r="G2094" s="47">
        <v>11885</v>
      </c>
    </row>
    <row r="2095" spans="3:7">
      <c r="C2095" s="49">
        <f t="shared" si="34"/>
        <v>3</v>
      </c>
      <c r="D2095" s="48">
        <v>42457</v>
      </c>
      <c r="E2095" s="47">
        <v>5</v>
      </c>
      <c r="F2095" s="47">
        <v>14790</v>
      </c>
      <c r="G2095" s="47">
        <v>12265</v>
      </c>
    </row>
    <row r="2096" spans="3:7">
      <c r="C2096" s="49">
        <f t="shared" si="34"/>
        <v>3</v>
      </c>
      <c r="D2096" s="48">
        <v>42457</v>
      </c>
      <c r="E2096" s="47">
        <v>6</v>
      </c>
      <c r="F2096" s="47">
        <v>15823</v>
      </c>
      <c r="G2096" s="47">
        <v>13397</v>
      </c>
    </row>
    <row r="2097" spans="3:7">
      <c r="C2097" s="49">
        <f t="shared" si="34"/>
        <v>3</v>
      </c>
      <c r="D2097" s="48">
        <v>42457</v>
      </c>
      <c r="E2097" s="47">
        <v>7</v>
      </c>
      <c r="F2097" s="47">
        <v>17094</v>
      </c>
      <c r="G2097" s="47">
        <v>14488</v>
      </c>
    </row>
    <row r="2098" spans="3:7">
      <c r="C2098" s="49">
        <f t="shared" si="34"/>
        <v>3</v>
      </c>
      <c r="D2098" s="48">
        <v>42457</v>
      </c>
      <c r="E2098" s="47">
        <v>8</v>
      </c>
      <c r="F2098" s="47">
        <v>17791</v>
      </c>
      <c r="G2098" s="47">
        <v>15310</v>
      </c>
    </row>
    <row r="2099" spans="3:7">
      <c r="C2099" s="49">
        <f t="shared" si="34"/>
        <v>3</v>
      </c>
      <c r="D2099" s="48">
        <v>42457</v>
      </c>
      <c r="E2099" s="47">
        <v>9</v>
      </c>
      <c r="F2099" s="47">
        <v>18258</v>
      </c>
      <c r="G2099" s="47">
        <v>15800</v>
      </c>
    </row>
    <row r="2100" spans="3:7">
      <c r="C2100" s="49">
        <f t="shared" si="34"/>
        <v>3</v>
      </c>
      <c r="D2100" s="48">
        <v>42457</v>
      </c>
      <c r="E2100" s="47">
        <v>10</v>
      </c>
      <c r="F2100" s="47">
        <v>18362</v>
      </c>
      <c r="G2100" s="47">
        <v>15962</v>
      </c>
    </row>
    <row r="2101" spans="3:7">
      <c r="C2101" s="49">
        <f t="shared" si="34"/>
        <v>3</v>
      </c>
      <c r="D2101" s="48">
        <v>42457</v>
      </c>
      <c r="E2101" s="47">
        <v>11</v>
      </c>
      <c r="F2101" s="47">
        <v>18497</v>
      </c>
      <c r="G2101" s="47">
        <v>16158</v>
      </c>
    </row>
    <row r="2102" spans="3:7">
      <c r="C2102" s="49">
        <f t="shared" si="34"/>
        <v>3</v>
      </c>
      <c r="D2102" s="48">
        <v>42457</v>
      </c>
      <c r="E2102" s="47">
        <v>12</v>
      </c>
      <c r="F2102" s="47">
        <v>18337</v>
      </c>
      <c r="G2102" s="47">
        <v>16104</v>
      </c>
    </row>
    <row r="2103" spans="3:7">
      <c r="C2103" s="49">
        <f t="shared" si="34"/>
        <v>3</v>
      </c>
      <c r="D2103" s="48">
        <v>42457</v>
      </c>
      <c r="E2103" s="47">
        <v>13</v>
      </c>
      <c r="F2103" s="47">
        <v>18516</v>
      </c>
      <c r="G2103" s="47">
        <v>16116</v>
      </c>
    </row>
    <row r="2104" spans="3:7">
      <c r="C2104" s="49">
        <f t="shared" si="34"/>
        <v>3</v>
      </c>
      <c r="D2104" s="48">
        <v>42457</v>
      </c>
      <c r="E2104" s="47">
        <v>14</v>
      </c>
      <c r="F2104" s="47">
        <v>18321</v>
      </c>
      <c r="G2104" s="47">
        <v>15948</v>
      </c>
    </row>
    <row r="2105" spans="3:7">
      <c r="C2105" s="49">
        <f t="shared" si="34"/>
        <v>3</v>
      </c>
      <c r="D2105" s="48">
        <v>42457</v>
      </c>
      <c r="E2105" s="47">
        <v>15</v>
      </c>
      <c r="F2105" s="47">
        <v>18458</v>
      </c>
      <c r="G2105" s="47">
        <v>16032</v>
      </c>
    </row>
    <row r="2106" spans="3:7">
      <c r="C2106" s="49">
        <f t="shared" si="34"/>
        <v>3</v>
      </c>
      <c r="D2106" s="48">
        <v>42457</v>
      </c>
      <c r="E2106" s="47">
        <v>16</v>
      </c>
      <c r="F2106" s="47">
        <v>18770</v>
      </c>
      <c r="G2106" s="47">
        <v>16276</v>
      </c>
    </row>
    <row r="2107" spans="3:7">
      <c r="C2107" s="49">
        <f t="shared" si="34"/>
        <v>3</v>
      </c>
      <c r="D2107" s="48">
        <v>42457</v>
      </c>
      <c r="E2107" s="47">
        <v>17</v>
      </c>
      <c r="F2107" s="47">
        <v>19106</v>
      </c>
      <c r="G2107" s="47">
        <v>16578</v>
      </c>
    </row>
    <row r="2108" spans="3:7">
      <c r="C2108" s="49">
        <f t="shared" si="34"/>
        <v>3</v>
      </c>
      <c r="D2108" s="48">
        <v>42457</v>
      </c>
      <c r="E2108" s="47">
        <v>18</v>
      </c>
      <c r="F2108" s="47">
        <v>19039</v>
      </c>
      <c r="G2108" s="47">
        <v>16591</v>
      </c>
    </row>
    <row r="2109" spans="3:7">
      <c r="C2109" s="49">
        <f t="shared" si="34"/>
        <v>3</v>
      </c>
      <c r="D2109" s="48">
        <v>42457</v>
      </c>
      <c r="E2109" s="47">
        <v>19</v>
      </c>
      <c r="F2109" s="47">
        <v>19283</v>
      </c>
      <c r="G2109" s="47">
        <v>16880</v>
      </c>
    </row>
    <row r="2110" spans="3:7">
      <c r="C2110" s="49">
        <f t="shared" si="34"/>
        <v>3</v>
      </c>
      <c r="D2110" s="48">
        <v>42457</v>
      </c>
      <c r="E2110" s="47">
        <v>20</v>
      </c>
      <c r="F2110" s="47">
        <v>19699</v>
      </c>
      <c r="G2110" s="47">
        <v>17242</v>
      </c>
    </row>
    <row r="2111" spans="3:7">
      <c r="C2111" s="49">
        <f t="shared" si="34"/>
        <v>3</v>
      </c>
      <c r="D2111" s="48">
        <v>42457</v>
      </c>
      <c r="E2111" s="47">
        <v>21</v>
      </c>
      <c r="F2111" s="47">
        <v>19291</v>
      </c>
      <c r="G2111" s="47">
        <v>16668</v>
      </c>
    </row>
    <row r="2112" spans="3:7">
      <c r="C2112" s="49">
        <f t="shared" si="34"/>
        <v>3</v>
      </c>
      <c r="D2112" s="48">
        <v>42457</v>
      </c>
      <c r="E2112" s="47">
        <v>22</v>
      </c>
      <c r="F2112" s="47">
        <v>18367</v>
      </c>
      <c r="G2112" s="47">
        <v>15561</v>
      </c>
    </row>
    <row r="2113" spans="3:7">
      <c r="C2113" s="49">
        <f t="shared" si="34"/>
        <v>3</v>
      </c>
      <c r="D2113" s="48">
        <v>42457</v>
      </c>
      <c r="E2113" s="47">
        <v>23</v>
      </c>
      <c r="F2113" s="47">
        <v>17191</v>
      </c>
      <c r="G2113" s="47">
        <v>14446</v>
      </c>
    </row>
    <row r="2114" spans="3:7">
      <c r="C2114" s="49">
        <f t="shared" si="34"/>
        <v>3</v>
      </c>
      <c r="D2114" s="48">
        <v>42457</v>
      </c>
      <c r="E2114" s="47">
        <v>24</v>
      </c>
      <c r="F2114" s="47">
        <v>16243</v>
      </c>
      <c r="G2114" s="47">
        <v>13630</v>
      </c>
    </row>
    <row r="2115" spans="3:7">
      <c r="C2115" s="49">
        <f t="shared" si="34"/>
        <v>3</v>
      </c>
      <c r="D2115" s="48">
        <v>42458</v>
      </c>
      <c r="E2115" s="47">
        <v>1</v>
      </c>
      <c r="F2115" s="47">
        <v>16143</v>
      </c>
      <c r="G2115" s="47">
        <v>13382</v>
      </c>
    </row>
    <row r="2116" spans="3:7">
      <c r="C2116" s="49">
        <f t="shared" ref="C2116:C2179" si="35">MONTH(D2116)</f>
        <v>3</v>
      </c>
      <c r="D2116" s="48">
        <v>42458</v>
      </c>
      <c r="E2116" s="47">
        <v>2</v>
      </c>
      <c r="F2116" s="47">
        <v>15971</v>
      </c>
      <c r="G2116" s="47">
        <v>13259</v>
      </c>
    </row>
    <row r="2117" spans="3:7">
      <c r="C2117" s="49">
        <f t="shared" si="35"/>
        <v>3</v>
      </c>
      <c r="D2117" s="48">
        <v>42458</v>
      </c>
      <c r="E2117" s="47">
        <v>3</v>
      </c>
      <c r="F2117" s="47">
        <v>15873</v>
      </c>
      <c r="G2117" s="47">
        <v>13112</v>
      </c>
    </row>
    <row r="2118" spans="3:7">
      <c r="C2118" s="49">
        <f t="shared" si="35"/>
        <v>3</v>
      </c>
      <c r="D2118" s="48">
        <v>42458</v>
      </c>
      <c r="E2118" s="47">
        <v>4</v>
      </c>
      <c r="F2118" s="47">
        <v>16061</v>
      </c>
      <c r="G2118" s="47">
        <v>13234</v>
      </c>
    </row>
    <row r="2119" spans="3:7">
      <c r="C2119" s="49">
        <f t="shared" si="35"/>
        <v>3</v>
      </c>
      <c r="D2119" s="48">
        <v>42458</v>
      </c>
      <c r="E2119" s="47">
        <v>5</v>
      </c>
      <c r="F2119" s="47">
        <v>16158</v>
      </c>
      <c r="G2119" s="47">
        <v>13771</v>
      </c>
    </row>
    <row r="2120" spans="3:7">
      <c r="C2120" s="49">
        <f t="shared" si="35"/>
        <v>3</v>
      </c>
      <c r="D2120" s="48">
        <v>42458</v>
      </c>
      <c r="E2120" s="47">
        <v>6</v>
      </c>
      <c r="F2120" s="47">
        <v>17612</v>
      </c>
      <c r="G2120" s="47">
        <v>15346</v>
      </c>
    </row>
    <row r="2121" spans="3:7">
      <c r="C2121" s="49">
        <f t="shared" si="35"/>
        <v>3</v>
      </c>
      <c r="D2121" s="48">
        <v>42458</v>
      </c>
      <c r="E2121" s="47">
        <v>7</v>
      </c>
      <c r="F2121" s="47">
        <v>18263</v>
      </c>
      <c r="G2121" s="47">
        <v>16481</v>
      </c>
    </row>
    <row r="2122" spans="3:7">
      <c r="C2122" s="49">
        <f t="shared" si="35"/>
        <v>3</v>
      </c>
      <c r="D2122" s="48">
        <v>42458</v>
      </c>
      <c r="E2122" s="47">
        <v>8</v>
      </c>
      <c r="F2122" s="47">
        <v>18091</v>
      </c>
      <c r="G2122" s="47">
        <v>16218</v>
      </c>
    </row>
    <row r="2123" spans="3:7">
      <c r="C2123" s="49">
        <f t="shared" si="35"/>
        <v>3</v>
      </c>
      <c r="D2123" s="48">
        <v>42458</v>
      </c>
      <c r="E2123" s="47">
        <v>9</v>
      </c>
      <c r="F2123" s="47">
        <v>17602</v>
      </c>
      <c r="G2123" s="47">
        <v>15797</v>
      </c>
    </row>
    <row r="2124" spans="3:7">
      <c r="C2124" s="49">
        <f t="shared" si="35"/>
        <v>3</v>
      </c>
      <c r="D2124" s="48">
        <v>42458</v>
      </c>
      <c r="E2124" s="47">
        <v>10</v>
      </c>
      <c r="F2124" s="47">
        <v>17174</v>
      </c>
      <c r="G2124" s="47">
        <v>15304</v>
      </c>
    </row>
    <row r="2125" spans="3:7">
      <c r="C2125" s="49">
        <f t="shared" si="35"/>
        <v>3</v>
      </c>
      <c r="D2125" s="48">
        <v>42458</v>
      </c>
      <c r="E2125" s="47">
        <v>11</v>
      </c>
      <c r="F2125" s="47">
        <v>16899</v>
      </c>
      <c r="G2125" s="47">
        <v>15076</v>
      </c>
    </row>
    <row r="2126" spans="3:7">
      <c r="C2126" s="49">
        <f t="shared" si="35"/>
        <v>3</v>
      </c>
      <c r="D2126" s="48">
        <v>42458</v>
      </c>
      <c r="E2126" s="47">
        <v>12</v>
      </c>
      <c r="F2126" s="47">
        <v>16669</v>
      </c>
      <c r="G2126" s="47">
        <v>14921</v>
      </c>
    </row>
    <row r="2127" spans="3:7">
      <c r="C2127" s="49">
        <f t="shared" si="35"/>
        <v>3</v>
      </c>
      <c r="D2127" s="48">
        <v>42458</v>
      </c>
      <c r="E2127" s="47">
        <v>13</v>
      </c>
      <c r="F2127" s="47">
        <v>16809</v>
      </c>
      <c r="G2127" s="47">
        <v>14906</v>
      </c>
    </row>
    <row r="2128" spans="3:7">
      <c r="C2128" s="49">
        <f t="shared" si="35"/>
        <v>3</v>
      </c>
      <c r="D2128" s="48">
        <v>42458</v>
      </c>
      <c r="E2128" s="47">
        <v>14</v>
      </c>
      <c r="F2128" s="47">
        <v>16945</v>
      </c>
      <c r="G2128" s="47">
        <v>14820</v>
      </c>
    </row>
    <row r="2129" spans="3:7">
      <c r="C2129" s="49">
        <f t="shared" si="35"/>
        <v>3</v>
      </c>
      <c r="D2129" s="48">
        <v>42458</v>
      </c>
      <c r="E2129" s="47">
        <v>15</v>
      </c>
      <c r="F2129" s="47">
        <v>16816</v>
      </c>
      <c r="G2129" s="47">
        <v>14688</v>
      </c>
    </row>
    <row r="2130" spans="3:7">
      <c r="C2130" s="49">
        <f t="shared" si="35"/>
        <v>3</v>
      </c>
      <c r="D2130" s="48">
        <v>42458</v>
      </c>
      <c r="E2130" s="47">
        <v>16</v>
      </c>
      <c r="F2130" s="47">
        <v>17077</v>
      </c>
      <c r="G2130" s="47">
        <v>14900</v>
      </c>
    </row>
    <row r="2131" spans="3:7">
      <c r="C2131" s="49">
        <f t="shared" si="35"/>
        <v>3</v>
      </c>
      <c r="D2131" s="48">
        <v>42458</v>
      </c>
      <c r="E2131" s="47">
        <v>17</v>
      </c>
      <c r="F2131" s="47">
        <v>16990</v>
      </c>
      <c r="G2131" s="47">
        <v>15134</v>
      </c>
    </row>
    <row r="2132" spans="3:7">
      <c r="C2132" s="49">
        <f t="shared" si="35"/>
        <v>3</v>
      </c>
      <c r="D2132" s="48">
        <v>42458</v>
      </c>
      <c r="E2132" s="47">
        <v>18</v>
      </c>
      <c r="F2132" s="47">
        <v>17554</v>
      </c>
      <c r="G2132" s="47">
        <v>15705</v>
      </c>
    </row>
    <row r="2133" spans="3:7">
      <c r="C2133" s="49">
        <f t="shared" si="35"/>
        <v>3</v>
      </c>
      <c r="D2133" s="48">
        <v>42458</v>
      </c>
      <c r="E2133" s="47">
        <v>19</v>
      </c>
      <c r="F2133" s="47">
        <v>18153</v>
      </c>
      <c r="G2133" s="47">
        <v>16437</v>
      </c>
    </row>
    <row r="2134" spans="3:7">
      <c r="C2134" s="49">
        <f t="shared" si="35"/>
        <v>3</v>
      </c>
      <c r="D2134" s="48">
        <v>42458</v>
      </c>
      <c r="E2134" s="47">
        <v>20</v>
      </c>
      <c r="F2134" s="47">
        <v>19082</v>
      </c>
      <c r="G2134" s="47">
        <v>17381</v>
      </c>
    </row>
    <row r="2135" spans="3:7">
      <c r="C2135" s="49">
        <f t="shared" si="35"/>
        <v>3</v>
      </c>
      <c r="D2135" s="48">
        <v>42458</v>
      </c>
      <c r="E2135" s="47">
        <v>21</v>
      </c>
      <c r="F2135" s="47">
        <v>18752</v>
      </c>
      <c r="G2135" s="47">
        <v>16958</v>
      </c>
    </row>
    <row r="2136" spans="3:7">
      <c r="C2136" s="49">
        <f t="shared" si="35"/>
        <v>3</v>
      </c>
      <c r="D2136" s="48">
        <v>42458</v>
      </c>
      <c r="E2136" s="47">
        <v>22</v>
      </c>
      <c r="F2136" s="47">
        <v>17561</v>
      </c>
      <c r="G2136" s="47">
        <v>15829</v>
      </c>
    </row>
    <row r="2137" spans="3:7">
      <c r="C2137" s="49">
        <f t="shared" si="35"/>
        <v>3</v>
      </c>
      <c r="D2137" s="48">
        <v>42458</v>
      </c>
      <c r="E2137" s="47">
        <v>23</v>
      </c>
      <c r="F2137" s="47">
        <v>16738</v>
      </c>
      <c r="G2137" s="47">
        <v>14647</v>
      </c>
    </row>
    <row r="2138" spans="3:7">
      <c r="C2138" s="49">
        <f t="shared" si="35"/>
        <v>3</v>
      </c>
      <c r="D2138" s="48">
        <v>42458</v>
      </c>
      <c r="E2138" s="47">
        <v>24</v>
      </c>
      <c r="F2138" s="47">
        <v>15735</v>
      </c>
      <c r="G2138" s="47">
        <v>13693</v>
      </c>
    </row>
    <row r="2139" spans="3:7">
      <c r="C2139" s="49">
        <f t="shared" si="35"/>
        <v>3</v>
      </c>
      <c r="D2139" s="48">
        <v>42459</v>
      </c>
      <c r="E2139" s="47">
        <v>1</v>
      </c>
      <c r="F2139" s="47">
        <v>15329</v>
      </c>
      <c r="G2139" s="47">
        <v>13206</v>
      </c>
    </row>
    <row r="2140" spans="3:7">
      <c r="C2140" s="49">
        <f t="shared" si="35"/>
        <v>3</v>
      </c>
      <c r="D2140" s="48">
        <v>42459</v>
      </c>
      <c r="E2140" s="47">
        <v>2</v>
      </c>
      <c r="F2140" s="47">
        <v>15530</v>
      </c>
      <c r="G2140" s="47">
        <v>13024</v>
      </c>
    </row>
    <row r="2141" spans="3:7">
      <c r="C2141" s="49">
        <f t="shared" si="35"/>
        <v>3</v>
      </c>
      <c r="D2141" s="48">
        <v>42459</v>
      </c>
      <c r="E2141" s="47">
        <v>3</v>
      </c>
      <c r="F2141" s="47">
        <v>15435</v>
      </c>
      <c r="G2141" s="47">
        <v>12880</v>
      </c>
    </row>
    <row r="2142" spans="3:7">
      <c r="C2142" s="49">
        <f t="shared" si="35"/>
        <v>3</v>
      </c>
      <c r="D2142" s="48">
        <v>42459</v>
      </c>
      <c r="E2142" s="47">
        <v>4</v>
      </c>
      <c r="F2142" s="47">
        <v>15283</v>
      </c>
      <c r="G2142" s="47">
        <v>13070</v>
      </c>
    </row>
    <row r="2143" spans="3:7">
      <c r="C2143" s="49">
        <f t="shared" si="35"/>
        <v>3</v>
      </c>
      <c r="D2143" s="48">
        <v>42459</v>
      </c>
      <c r="E2143" s="47">
        <v>5</v>
      </c>
      <c r="F2143" s="47">
        <v>15648</v>
      </c>
      <c r="G2143" s="47">
        <v>13644</v>
      </c>
    </row>
    <row r="2144" spans="3:7">
      <c r="C2144" s="49">
        <f t="shared" si="35"/>
        <v>3</v>
      </c>
      <c r="D2144" s="48">
        <v>42459</v>
      </c>
      <c r="E2144" s="47">
        <v>6</v>
      </c>
      <c r="F2144" s="47">
        <v>16957</v>
      </c>
      <c r="G2144" s="47">
        <v>15112</v>
      </c>
    </row>
    <row r="2145" spans="3:7">
      <c r="C2145" s="49">
        <f t="shared" si="35"/>
        <v>3</v>
      </c>
      <c r="D2145" s="48">
        <v>42459</v>
      </c>
      <c r="E2145" s="47">
        <v>7</v>
      </c>
      <c r="F2145" s="47">
        <v>18137</v>
      </c>
      <c r="G2145" s="47">
        <v>16293</v>
      </c>
    </row>
    <row r="2146" spans="3:7">
      <c r="C2146" s="49">
        <f t="shared" si="35"/>
        <v>3</v>
      </c>
      <c r="D2146" s="48">
        <v>42459</v>
      </c>
      <c r="E2146" s="47">
        <v>8</v>
      </c>
      <c r="F2146" s="47">
        <v>17795</v>
      </c>
      <c r="G2146" s="47">
        <v>15960</v>
      </c>
    </row>
    <row r="2147" spans="3:7">
      <c r="C2147" s="49">
        <f t="shared" si="35"/>
        <v>3</v>
      </c>
      <c r="D2147" s="48">
        <v>42459</v>
      </c>
      <c r="E2147" s="47">
        <v>9</v>
      </c>
      <c r="F2147" s="47">
        <v>17232</v>
      </c>
      <c r="G2147" s="47">
        <v>15437</v>
      </c>
    </row>
    <row r="2148" spans="3:7">
      <c r="C2148" s="49">
        <f t="shared" si="35"/>
        <v>3</v>
      </c>
      <c r="D2148" s="48">
        <v>42459</v>
      </c>
      <c r="E2148" s="47">
        <v>10</v>
      </c>
      <c r="F2148" s="47">
        <v>16879</v>
      </c>
      <c r="G2148" s="47">
        <v>15067</v>
      </c>
    </row>
    <row r="2149" spans="3:7">
      <c r="C2149" s="49">
        <f t="shared" si="35"/>
        <v>3</v>
      </c>
      <c r="D2149" s="48">
        <v>42459</v>
      </c>
      <c r="E2149" s="47">
        <v>11</v>
      </c>
      <c r="F2149" s="47">
        <v>16468</v>
      </c>
      <c r="G2149" s="47">
        <v>14761</v>
      </c>
    </row>
    <row r="2150" spans="3:7">
      <c r="C2150" s="49">
        <f t="shared" si="35"/>
        <v>3</v>
      </c>
      <c r="D2150" s="48">
        <v>42459</v>
      </c>
      <c r="E2150" s="47">
        <v>12</v>
      </c>
      <c r="F2150" s="47">
        <v>16377</v>
      </c>
      <c r="G2150" s="47">
        <v>14537</v>
      </c>
    </row>
    <row r="2151" spans="3:7">
      <c r="C2151" s="49">
        <f t="shared" si="35"/>
        <v>3</v>
      </c>
      <c r="D2151" s="48">
        <v>42459</v>
      </c>
      <c r="E2151" s="47">
        <v>13</v>
      </c>
      <c r="F2151" s="47">
        <v>16804</v>
      </c>
      <c r="G2151" s="47">
        <v>14600</v>
      </c>
    </row>
    <row r="2152" spans="3:7">
      <c r="C2152" s="49">
        <f t="shared" si="35"/>
        <v>3</v>
      </c>
      <c r="D2152" s="48">
        <v>42459</v>
      </c>
      <c r="E2152" s="47">
        <v>14</v>
      </c>
      <c r="F2152" s="47">
        <v>16801</v>
      </c>
      <c r="G2152" s="47">
        <v>14591</v>
      </c>
    </row>
    <row r="2153" spans="3:7">
      <c r="C2153" s="49">
        <f t="shared" si="35"/>
        <v>3</v>
      </c>
      <c r="D2153" s="48">
        <v>42459</v>
      </c>
      <c r="E2153" s="47">
        <v>15</v>
      </c>
      <c r="F2153" s="47">
        <v>17065</v>
      </c>
      <c r="G2153" s="47">
        <v>14843</v>
      </c>
    </row>
    <row r="2154" spans="3:7">
      <c r="C2154" s="49">
        <f t="shared" si="35"/>
        <v>3</v>
      </c>
      <c r="D2154" s="48">
        <v>42459</v>
      </c>
      <c r="E2154" s="47">
        <v>16</v>
      </c>
      <c r="F2154" s="47">
        <v>17350</v>
      </c>
      <c r="G2154" s="47">
        <v>15364</v>
      </c>
    </row>
    <row r="2155" spans="3:7">
      <c r="C2155" s="49">
        <f t="shared" si="35"/>
        <v>3</v>
      </c>
      <c r="D2155" s="48">
        <v>42459</v>
      </c>
      <c r="E2155" s="47">
        <v>17</v>
      </c>
      <c r="F2155" s="47">
        <v>17754</v>
      </c>
      <c r="G2155" s="47">
        <v>15817</v>
      </c>
    </row>
    <row r="2156" spans="3:7">
      <c r="C2156" s="49">
        <f t="shared" si="35"/>
        <v>3</v>
      </c>
      <c r="D2156" s="48">
        <v>42459</v>
      </c>
      <c r="E2156" s="47">
        <v>18</v>
      </c>
      <c r="F2156" s="47">
        <v>17550</v>
      </c>
      <c r="G2156" s="47">
        <v>15874</v>
      </c>
    </row>
    <row r="2157" spans="3:7">
      <c r="C2157" s="49">
        <f t="shared" si="35"/>
        <v>3</v>
      </c>
      <c r="D2157" s="48">
        <v>42459</v>
      </c>
      <c r="E2157" s="47">
        <v>19</v>
      </c>
      <c r="F2157" s="47">
        <v>17918</v>
      </c>
      <c r="G2157" s="47">
        <v>16213</v>
      </c>
    </row>
    <row r="2158" spans="3:7">
      <c r="C2158" s="49">
        <f t="shared" si="35"/>
        <v>3</v>
      </c>
      <c r="D2158" s="48">
        <v>42459</v>
      </c>
      <c r="E2158" s="47">
        <v>20</v>
      </c>
      <c r="F2158" s="47">
        <v>18363</v>
      </c>
      <c r="G2158" s="47">
        <v>16629</v>
      </c>
    </row>
    <row r="2159" spans="3:7">
      <c r="C2159" s="49">
        <f t="shared" si="35"/>
        <v>3</v>
      </c>
      <c r="D2159" s="48">
        <v>42459</v>
      </c>
      <c r="E2159" s="47">
        <v>21</v>
      </c>
      <c r="F2159" s="47">
        <v>17833</v>
      </c>
      <c r="G2159" s="47">
        <v>15973</v>
      </c>
    </row>
    <row r="2160" spans="3:7">
      <c r="C2160" s="49">
        <f t="shared" si="35"/>
        <v>3</v>
      </c>
      <c r="D2160" s="48">
        <v>42459</v>
      </c>
      <c r="E2160" s="47">
        <v>22</v>
      </c>
      <c r="F2160" s="47">
        <v>16847</v>
      </c>
      <c r="G2160" s="47">
        <v>14765</v>
      </c>
    </row>
    <row r="2161" spans="3:7">
      <c r="C2161" s="49">
        <f t="shared" si="35"/>
        <v>3</v>
      </c>
      <c r="D2161" s="48">
        <v>42459</v>
      </c>
      <c r="E2161" s="47">
        <v>23</v>
      </c>
      <c r="F2161" s="47">
        <v>15447</v>
      </c>
      <c r="G2161" s="47">
        <v>13629</v>
      </c>
    </row>
    <row r="2162" spans="3:7">
      <c r="C2162" s="49">
        <f t="shared" si="35"/>
        <v>3</v>
      </c>
      <c r="D2162" s="48">
        <v>42459</v>
      </c>
      <c r="E2162" s="47">
        <v>24</v>
      </c>
      <c r="F2162" s="47">
        <v>14647</v>
      </c>
      <c r="G2162" s="47">
        <v>12742</v>
      </c>
    </row>
    <row r="2163" spans="3:7">
      <c r="C2163" s="49">
        <f t="shared" si="35"/>
        <v>3</v>
      </c>
      <c r="D2163" s="48">
        <v>42460</v>
      </c>
      <c r="E2163" s="47">
        <v>1</v>
      </c>
      <c r="F2163" s="47">
        <v>14371</v>
      </c>
      <c r="G2163" s="47">
        <v>12363</v>
      </c>
    </row>
    <row r="2164" spans="3:7">
      <c r="C2164" s="49">
        <f t="shared" si="35"/>
        <v>3</v>
      </c>
      <c r="D2164" s="48">
        <v>42460</v>
      </c>
      <c r="E2164" s="47">
        <v>2</v>
      </c>
      <c r="F2164" s="47">
        <v>13984</v>
      </c>
      <c r="G2164" s="47">
        <v>12136</v>
      </c>
    </row>
    <row r="2165" spans="3:7">
      <c r="C2165" s="49">
        <f t="shared" si="35"/>
        <v>3</v>
      </c>
      <c r="D2165" s="48">
        <v>42460</v>
      </c>
      <c r="E2165" s="47">
        <v>3</v>
      </c>
      <c r="F2165" s="47">
        <v>13955</v>
      </c>
      <c r="G2165" s="47">
        <v>12093</v>
      </c>
    </row>
    <row r="2166" spans="3:7">
      <c r="C2166" s="49">
        <f t="shared" si="35"/>
        <v>3</v>
      </c>
      <c r="D2166" s="48">
        <v>42460</v>
      </c>
      <c r="E2166" s="47">
        <v>4</v>
      </c>
      <c r="F2166" s="47">
        <v>14095</v>
      </c>
      <c r="G2166" s="47">
        <v>12224</v>
      </c>
    </row>
    <row r="2167" spans="3:7">
      <c r="C2167" s="49">
        <f t="shared" si="35"/>
        <v>3</v>
      </c>
      <c r="D2167" s="48">
        <v>42460</v>
      </c>
      <c r="E2167" s="47">
        <v>5</v>
      </c>
      <c r="F2167" s="47">
        <v>14563</v>
      </c>
      <c r="G2167" s="47">
        <v>12717</v>
      </c>
    </row>
    <row r="2168" spans="3:7">
      <c r="C2168" s="49">
        <f t="shared" si="35"/>
        <v>3</v>
      </c>
      <c r="D2168" s="48">
        <v>42460</v>
      </c>
      <c r="E2168" s="47">
        <v>6</v>
      </c>
      <c r="F2168" s="47">
        <v>16102</v>
      </c>
      <c r="G2168" s="47">
        <v>14263</v>
      </c>
    </row>
    <row r="2169" spans="3:7">
      <c r="C2169" s="49">
        <f t="shared" si="35"/>
        <v>3</v>
      </c>
      <c r="D2169" s="48">
        <v>42460</v>
      </c>
      <c r="E2169" s="47">
        <v>7</v>
      </c>
      <c r="F2169" s="47">
        <v>17326</v>
      </c>
      <c r="G2169" s="47">
        <v>15680</v>
      </c>
    </row>
    <row r="2170" spans="3:7">
      <c r="C2170" s="49">
        <f t="shared" si="35"/>
        <v>3</v>
      </c>
      <c r="D2170" s="48">
        <v>42460</v>
      </c>
      <c r="E2170" s="47">
        <v>8</v>
      </c>
      <c r="F2170" s="47">
        <v>17575</v>
      </c>
      <c r="G2170" s="47">
        <v>16056</v>
      </c>
    </row>
    <row r="2171" spans="3:7">
      <c r="C2171" s="49">
        <f t="shared" si="35"/>
        <v>3</v>
      </c>
      <c r="D2171" s="48">
        <v>42460</v>
      </c>
      <c r="E2171" s="47">
        <v>9</v>
      </c>
      <c r="F2171" s="47">
        <v>17646</v>
      </c>
      <c r="G2171" s="47">
        <v>16077</v>
      </c>
    </row>
    <row r="2172" spans="3:7">
      <c r="C2172" s="49">
        <f t="shared" si="35"/>
        <v>3</v>
      </c>
      <c r="D2172" s="48">
        <v>42460</v>
      </c>
      <c r="E2172" s="47">
        <v>10</v>
      </c>
      <c r="F2172" s="47">
        <v>17648</v>
      </c>
      <c r="G2172" s="47">
        <v>16161</v>
      </c>
    </row>
    <row r="2173" spans="3:7">
      <c r="C2173" s="49">
        <f t="shared" si="35"/>
        <v>3</v>
      </c>
      <c r="D2173" s="48">
        <v>42460</v>
      </c>
      <c r="E2173" s="47">
        <v>11</v>
      </c>
      <c r="F2173" s="47">
        <v>17300</v>
      </c>
      <c r="G2173" s="47">
        <v>16221</v>
      </c>
    </row>
    <row r="2174" spans="3:7">
      <c r="C2174" s="49">
        <f t="shared" si="35"/>
        <v>3</v>
      </c>
      <c r="D2174" s="48">
        <v>42460</v>
      </c>
      <c r="E2174" s="47">
        <v>12</v>
      </c>
      <c r="F2174" s="47">
        <v>17478</v>
      </c>
      <c r="G2174" s="47">
        <v>16236</v>
      </c>
    </row>
    <row r="2175" spans="3:7">
      <c r="C2175" s="49">
        <f t="shared" si="35"/>
        <v>3</v>
      </c>
      <c r="D2175" s="48">
        <v>42460</v>
      </c>
      <c r="E2175" s="47">
        <v>13</v>
      </c>
      <c r="F2175" s="47">
        <v>17600</v>
      </c>
      <c r="G2175" s="47">
        <v>16254</v>
      </c>
    </row>
    <row r="2176" spans="3:7">
      <c r="C2176" s="49">
        <f t="shared" si="35"/>
        <v>3</v>
      </c>
      <c r="D2176" s="48">
        <v>42460</v>
      </c>
      <c r="E2176" s="47">
        <v>14</v>
      </c>
      <c r="F2176" s="47">
        <v>17407</v>
      </c>
      <c r="G2176" s="47">
        <v>16041</v>
      </c>
    </row>
    <row r="2177" spans="3:7">
      <c r="C2177" s="49">
        <f t="shared" si="35"/>
        <v>3</v>
      </c>
      <c r="D2177" s="48">
        <v>42460</v>
      </c>
      <c r="E2177" s="47">
        <v>15</v>
      </c>
      <c r="F2177" s="47">
        <v>17335</v>
      </c>
      <c r="G2177" s="47">
        <v>15865</v>
      </c>
    </row>
    <row r="2178" spans="3:7">
      <c r="C2178" s="49">
        <f t="shared" si="35"/>
        <v>3</v>
      </c>
      <c r="D2178" s="48">
        <v>42460</v>
      </c>
      <c r="E2178" s="47">
        <v>16</v>
      </c>
      <c r="F2178" s="47">
        <v>17615</v>
      </c>
      <c r="G2178" s="47">
        <v>16007</v>
      </c>
    </row>
    <row r="2179" spans="3:7">
      <c r="C2179" s="49">
        <f t="shared" si="35"/>
        <v>3</v>
      </c>
      <c r="D2179" s="48">
        <v>42460</v>
      </c>
      <c r="E2179" s="47">
        <v>17</v>
      </c>
      <c r="F2179" s="47">
        <v>17799</v>
      </c>
      <c r="G2179" s="47">
        <v>16066</v>
      </c>
    </row>
    <row r="2180" spans="3:7">
      <c r="C2180" s="49">
        <f t="shared" ref="C2180:C2243" si="36">MONTH(D2180)</f>
        <v>3</v>
      </c>
      <c r="D2180" s="48">
        <v>42460</v>
      </c>
      <c r="E2180" s="47">
        <v>18</v>
      </c>
      <c r="F2180" s="47">
        <v>17701</v>
      </c>
      <c r="G2180" s="47">
        <v>15992</v>
      </c>
    </row>
    <row r="2181" spans="3:7">
      <c r="C2181" s="49">
        <f t="shared" si="36"/>
        <v>3</v>
      </c>
      <c r="D2181" s="48">
        <v>42460</v>
      </c>
      <c r="E2181" s="47">
        <v>19</v>
      </c>
      <c r="F2181" s="47">
        <v>18238</v>
      </c>
      <c r="G2181" s="47">
        <v>16364</v>
      </c>
    </row>
    <row r="2182" spans="3:7">
      <c r="C2182" s="49">
        <f t="shared" si="36"/>
        <v>3</v>
      </c>
      <c r="D2182" s="48">
        <v>42460</v>
      </c>
      <c r="E2182" s="47">
        <v>20</v>
      </c>
      <c r="F2182" s="47">
        <v>18680</v>
      </c>
      <c r="G2182" s="47">
        <v>16724</v>
      </c>
    </row>
    <row r="2183" spans="3:7">
      <c r="C2183" s="49">
        <f t="shared" si="36"/>
        <v>3</v>
      </c>
      <c r="D2183" s="48">
        <v>42460</v>
      </c>
      <c r="E2183" s="47">
        <v>21</v>
      </c>
      <c r="F2183" s="47">
        <v>18009</v>
      </c>
      <c r="G2183" s="47">
        <v>15966</v>
      </c>
    </row>
    <row r="2184" spans="3:7">
      <c r="C2184" s="49">
        <f t="shared" si="36"/>
        <v>3</v>
      </c>
      <c r="D2184" s="48">
        <v>42460</v>
      </c>
      <c r="E2184" s="47">
        <v>22</v>
      </c>
      <c r="F2184" s="47">
        <v>17037</v>
      </c>
      <c r="G2184" s="47">
        <v>14967</v>
      </c>
    </row>
    <row r="2185" spans="3:7">
      <c r="C2185" s="49">
        <f t="shared" si="36"/>
        <v>3</v>
      </c>
      <c r="D2185" s="48">
        <v>42460</v>
      </c>
      <c r="E2185" s="47">
        <v>23</v>
      </c>
      <c r="F2185" s="47">
        <v>15975</v>
      </c>
      <c r="G2185" s="47">
        <v>13855</v>
      </c>
    </row>
    <row r="2186" spans="3:7">
      <c r="C2186" s="49">
        <f t="shared" si="36"/>
        <v>3</v>
      </c>
      <c r="D2186" s="48">
        <v>42460</v>
      </c>
      <c r="E2186" s="47">
        <v>24</v>
      </c>
      <c r="F2186" s="47">
        <v>14783</v>
      </c>
      <c r="G2186" s="47">
        <v>12881</v>
      </c>
    </row>
    <row r="2187" spans="3:7">
      <c r="C2187" s="49">
        <f t="shared" si="36"/>
        <v>4</v>
      </c>
      <c r="D2187" s="48">
        <v>42461</v>
      </c>
      <c r="E2187" s="47">
        <v>1</v>
      </c>
      <c r="F2187" s="47">
        <v>13885</v>
      </c>
      <c r="G2187" s="47">
        <v>12282</v>
      </c>
    </row>
    <row r="2188" spans="3:7">
      <c r="C2188" s="49">
        <f t="shared" si="36"/>
        <v>4</v>
      </c>
      <c r="D2188" s="48">
        <v>42461</v>
      </c>
      <c r="E2188" s="47">
        <v>2</v>
      </c>
      <c r="F2188" s="47">
        <v>13480</v>
      </c>
      <c r="G2188" s="47">
        <v>12098</v>
      </c>
    </row>
    <row r="2189" spans="3:7">
      <c r="C2189" s="49">
        <f t="shared" si="36"/>
        <v>4</v>
      </c>
      <c r="D2189" s="48">
        <v>42461</v>
      </c>
      <c r="E2189" s="47">
        <v>3</v>
      </c>
      <c r="F2189" s="47">
        <v>13577</v>
      </c>
      <c r="G2189" s="47">
        <v>11991</v>
      </c>
    </row>
    <row r="2190" spans="3:7">
      <c r="C2190" s="49">
        <f t="shared" si="36"/>
        <v>4</v>
      </c>
      <c r="D2190" s="48">
        <v>42461</v>
      </c>
      <c r="E2190" s="47">
        <v>4</v>
      </c>
      <c r="F2190" s="47">
        <v>13678</v>
      </c>
      <c r="G2190" s="47">
        <v>12059</v>
      </c>
    </row>
    <row r="2191" spans="3:7">
      <c r="C2191" s="49">
        <f t="shared" si="36"/>
        <v>4</v>
      </c>
      <c r="D2191" s="48">
        <v>42461</v>
      </c>
      <c r="E2191" s="47">
        <v>5</v>
      </c>
      <c r="F2191" s="47">
        <v>14270</v>
      </c>
      <c r="G2191" s="47">
        <v>12552</v>
      </c>
    </row>
    <row r="2192" spans="3:7">
      <c r="C2192" s="49">
        <f t="shared" si="36"/>
        <v>4</v>
      </c>
      <c r="D2192" s="48">
        <v>42461</v>
      </c>
      <c r="E2192" s="47">
        <v>6</v>
      </c>
      <c r="F2192" s="47">
        <v>15976</v>
      </c>
      <c r="G2192" s="47">
        <v>14089</v>
      </c>
    </row>
    <row r="2193" spans="3:7">
      <c r="C2193" s="49">
        <f t="shared" si="36"/>
        <v>4</v>
      </c>
      <c r="D2193" s="48">
        <v>42461</v>
      </c>
      <c r="E2193" s="47">
        <v>7</v>
      </c>
      <c r="F2193" s="47">
        <v>17125</v>
      </c>
      <c r="G2193" s="47">
        <v>15565</v>
      </c>
    </row>
    <row r="2194" spans="3:7">
      <c r="C2194" s="49">
        <f t="shared" si="36"/>
        <v>4</v>
      </c>
      <c r="D2194" s="48">
        <v>42461</v>
      </c>
      <c r="E2194" s="47">
        <v>8</v>
      </c>
      <c r="F2194" s="47">
        <v>17357</v>
      </c>
      <c r="G2194" s="47">
        <v>15719</v>
      </c>
    </row>
    <row r="2195" spans="3:7">
      <c r="C2195" s="49">
        <f t="shared" si="36"/>
        <v>4</v>
      </c>
      <c r="D2195" s="48">
        <v>42461</v>
      </c>
      <c r="E2195" s="47">
        <v>9</v>
      </c>
      <c r="F2195" s="47">
        <v>17410</v>
      </c>
      <c r="G2195" s="47">
        <v>15760</v>
      </c>
    </row>
    <row r="2196" spans="3:7">
      <c r="C2196" s="49">
        <f t="shared" si="36"/>
        <v>4</v>
      </c>
      <c r="D2196" s="48">
        <v>42461</v>
      </c>
      <c r="E2196" s="47">
        <v>10</v>
      </c>
      <c r="F2196" s="47">
        <v>17498</v>
      </c>
      <c r="G2196" s="47">
        <v>15835</v>
      </c>
    </row>
    <row r="2197" spans="3:7">
      <c r="C2197" s="49">
        <f t="shared" si="36"/>
        <v>4</v>
      </c>
      <c r="D2197" s="48">
        <v>42461</v>
      </c>
      <c r="E2197" s="47">
        <v>11</v>
      </c>
      <c r="F2197" s="47">
        <v>17397</v>
      </c>
      <c r="G2197" s="47">
        <v>15802</v>
      </c>
    </row>
    <row r="2198" spans="3:7">
      <c r="C2198" s="49">
        <f t="shared" si="36"/>
        <v>4</v>
      </c>
      <c r="D2198" s="48">
        <v>42461</v>
      </c>
      <c r="E2198" s="47">
        <v>12</v>
      </c>
      <c r="F2198" s="47">
        <v>17216</v>
      </c>
      <c r="G2198" s="47">
        <v>15566</v>
      </c>
    </row>
    <row r="2199" spans="3:7">
      <c r="C2199" s="49">
        <f t="shared" si="36"/>
        <v>4</v>
      </c>
      <c r="D2199" s="48">
        <v>42461</v>
      </c>
      <c r="E2199" s="47">
        <v>13</v>
      </c>
      <c r="F2199" s="47">
        <v>16924</v>
      </c>
      <c r="G2199" s="47">
        <v>15299</v>
      </c>
    </row>
    <row r="2200" spans="3:7">
      <c r="C2200" s="49">
        <f t="shared" si="36"/>
        <v>4</v>
      </c>
      <c r="D2200" s="48">
        <v>42461</v>
      </c>
      <c r="E2200" s="47">
        <v>14</v>
      </c>
      <c r="F2200" s="47">
        <v>16653</v>
      </c>
      <c r="G2200" s="47">
        <v>15113</v>
      </c>
    </row>
    <row r="2201" spans="3:7">
      <c r="C2201" s="49">
        <f t="shared" si="36"/>
        <v>4</v>
      </c>
      <c r="D2201" s="48">
        <v>42461</v>
      </c>
      <c r="E2201" s="47">
        <v>15</v>
      </c>
      <c r="F2201" s="47">
        <v>16607</v>
      </c>
      <c r="G2201" s="47">
        <v>15014</v>
      </c>
    </row>
    <row r="2202" spans="3:7">
      <c r="C2202" s="49">
        <f t="shared" si="36"/>
        <v>4</v>
      </c>
      <c r="D2202" s="48">
        <v>42461</v>
      </c>
      <c r="E2202" s="47">
        <v>16</v>
      </c>
      <c r="F2202" s="47">
        <v>17270</v>
      </c>
      <c r="G2202" s="47">
        <v>15180</v>
      </c>
    </row>
    <row r="2203" spans="3:7">
      <c r="C2203" s="49">
        <f t="shared" si="36"/>
        <v>4</v>
      </c>
      <c r="D2203" s="48">
        <v>42461</v>
      </c>
      <c r="E2203" s="47">
        <v>17</v>
      </c>
      <c r="F2203" s="47">
        <v>17476</v>
      </c>
      <c r="G2203" s="47">
        <v>15417</v>
      </c>
    </row>
    <row r="2204" spans="3:7">
      <c r="C2204" s="49">
        <f t="shared" si="36"/>
        <v>4</v>
      </c>
      <c r="D2204" s="48">
        <v>42461</v>
      </c>
      <c r="E2204" s="47">
        <v>18</v>
      </c>
      <c r="F2204" s="47">
        <v>17647</v>
      </c>
      <c r="G2204" s="47">
        <v>15542</v>
      </c>
    </row>
    <row r="2205" spans="3:7">
      <c r="C2205" s="49">
        <f t="shared" si="36"/>
        <v>4</v>
      </c>
      <c r="D2205" s="48">
        <v>42461</v>
      </c>
      <c r="E2205" s="47">
        <v>19</v>
      </c>
      <c r="F2205" s="47">
        <v>18090</v>
      </c>
      <c r="G2205" s="47">
        <v>15950</v>
      </c>
    </row>
    <row r="2206" spans="3:7">
      <c r="C2206" s="49">
        <f t="shared" si="36"/>
        <v>4</v>
      </c>
      <c r="D2206" s="48">
        <v>42461</v>
      </c>
      <c r="E2206" s="47">
        <v>20</v>
      </c>
      <c r="F2206" s="47">
        <v>18709</v>
      </c>
      <c r="G2206" s="47">
        <v>16619</v>
      </c>
    </row>
    <row r="2207" spans="3:7">
      <c r="C2207" s="49">
        <f t="shared" si="36"/>
        <v>4</v>
      </c>
      <c r="D2207" s="48">
        <v>42461</v>
      </c>
      <c r="E2207" s="47">
        <v>21</v>
      </c>
      <c r="F2207" s="47">
        <v>18195</v>
      </c>
      <c r="G2207" s="47">
        <v>16125</v>
      </c>
    </row>
    <row r="2208" spans="3:7">
      <c r="C2208" s="49">
        <f t="shared" si="36"/>
        <v>4</v>
      </c>
      <c r="D2208" s="48">
        <v>42461</v>
      </c>
      <c r="E2208" s="47">
        <v>22</v>
      </c>
      <c r="F2208" s="47">
        <v>17325</v>
      </c>
      <c r="G2208" s="47">
        <v>15210</v>
      </c>
    </row>
    <row r="2209" spans="3:7">
      <c r="C2209" s="49">
        <f t="shared" si="36"/>
        <v>4</v>
      </c>
      <c r="D2209" s="48">
        <v>42461</v>
      </c>
      <c r="E2209" s="47">
        <v>23</v>
      </c>
      <c r="F2209" s="47">
        <v>16238</v>
      </c>
      <c r="G2209" s="47">
        <v>14057</v>
      </c>
    </row>
    <row r="2210" spans="3:7">
      <c r="C2210" s="49">
        <f t="shared" si="36"/>
        <v>4</v>
      </c>
      <c r="D2210" s="48">
        <v>42461</v>
      </c>
      <c r="E2210" s="47">
        <v>24</v>
      </c>
      <c r="F2210" s="47">
        <v>15342</v>
      </c>
      <c r="G2210" s="47">
        <v>13026</v>
      </c>
    </row>
    <row r="2211" spans="3:7">
      <c r="C2211" s="49">
        <f t="shared" si="36"/>
        <v>4</v>
      </c>
      <c r="D2211" s="48">
        <v>42462</v>
      </c>
      <c r="E2211" s="47">
        <v>1</v>
      </c>
      <c r="F2211" s="47">
        <v>14756</v>
      </c>
      <c r="G2211" s="47">
        <v>12571</v>
      </c>
    </row>
    <row r="2212" spans="3:7">
      <c r="C2212" s="49">
        <f t="shared" si="36"/>
        <v>4</v>
      </c>
      <c r="D2212" s="48">
        <v>42462</v>
      </c>
      <c r="E2212" s="47">
        <v>2</v>
      </c>
      <c r="F2212" s="47">
        <v>14692</v>
      </c>
      <c r="G2212" s="47">
        <v>12269</v>
      </c>
    </row>
    <row r="2213" spans="3:7">
      <c r="C2213" s="49">
        <f t="shared" si="36"/>
        <v>4</v>
      </c>
      <c r="D2213" s="48">
        <v>42462</v>
      </c>
      <c r="E2213" s="47">
        <v>3</v>
      </c>
      <c r="F2213" s="47">
        <v>14879</v>
      </c>
      <c r="G2213" s="47">
        <v>12432</v>
      </c>
    </row>
    <row r="2214" spans="3:7">
      <c r="C2214" s="49">
        <f t="shared" si="36"/>
        <v>4</v>
      </c>
      <c r="D2214" s="48">
        <v>42462</v>
      </c>
      <c r="E2214" s="47">
        <v>4</v>
      </c>
      <c r="F2214" s="47">
        <v>14595</v>
      </c>
      <c r="G2214" s="47">
        <v>12229</v>
      </c>
    </row>
    <row r="2215" spans="3:7">
      <c r="C2215" s="49">
        <f t="shared" si="36"/>
        <v>4</v>
      </c>
      <c r="D2215" s="48">
        <v>42462</v>
      </c>
      <c r="E2215" s="47">
        <v>5</v>
      </c>
      <c r="F2215" s="47">
        <v>15032</v>
      </c>
      <c r="G2215" s="47">
        <v>12686</v>
      </c>
    </row>
    <row r="2216" spans="3:7">
      <c r="C2216" s="49">
        <f t="shared" si="36"/>
        <v>4</v>
      </c>
      <c r="D2216" s="48">
        <v>42462</v>
      </c>
      <c r="E2216" s="47">
        <v>6</v>
      </c>
      <c r="F2216" s="47">
        <v>15549</v>
      </c>
      <c r="G2216" s="47">
        <v>13279</v>
      </c>
    </row>
    <row r="2217" spans="3:7">
      <c r="C2217" s="49">
        <f t="shared" si="36"/>
        <v>4</v>
      </c>
      <c r="D2217" s="48">
        <v>42462</v>
      </c>
      <c r="E2217" s="47">
        <v>7</v>
      </c>
      <c r="F2217" s="47">
        <v>16049</v>
      </c>
      <c r="G2217" s="47">
        <v>13859</v>
      </c>
    </row>
    <row r="2218" spans="3:7">
      <c r="C2218" s="49">
        <f t="shared" si="36"/>
        <v>4</v>
      </c>
      <c r="D2218" s="48">
        <v>42462</v>
      </c>
      <c r="E2218" s="47">
        <v>8</v>
      </c>
      <c r="F2218" s="47">
        <v>16651</v>
      </c>
      <c r="G2218" s="47">
        <v>14456</v>
      </c>
    </row>
    <row r="2219" spans="3:7">
      <c r="C2219" s="49">
        <f t="shared" si="36"/>
        <v>4</v>
      </c>
      <c r="D2219" s="48">
        <v>42462</v>
      </c>
      <c r="E2219" s="47">
        <v>9</v>
      </c>
      <c r="F2219" s="47">
        <v>16781</v>
      </c>
      <c r="G2219" s="47">
        <v>14715</v>
      </c>
    </row>
    <row r="2220" spans="3:7">
      <c r="C2220" s="49">
        <f t="shared" si="36"/>
        <v>4</v>
      </c>
      <c r="D2220" s="48">
        <v>42462</v>
      </c>
      <c r="E2220" s="47">
        <v>10</v>
      </c>
      <c r="F2220" s="47">
        <v>16814</v>
      </c>
      <c r="G2220" s="47">
        <v>14699</v>
      </c>
    </row>
    <row r="2221" spans="3:7">
      <c r="C2221" s="49">
        <f t="shared" si="36"/>
        <v>4</v>
      </c>
      <c r="D2221" s="48">
        <v>42462</v>
      </c>
      <c r="E2221" s="47">
        <v>11</v>
      </c>
      <c r="F2221" s="47">
        <v>16737</v>
      </c>
      <c r="G2221" s="47">
        <v>14589</v>
      </c>
    </row>
    <row r="2222" spans="3:7">
      <c r="C2222" s="49">
        <f t="shared" si="36"/>
        <v>4</v>
      </c>
      <c r="D2222" s="48">
        <v>42462</v>
      </c>
      <c r="E2222" s="47">
        <v>12</v>
      </c>
      <c r="F2222" s="47">
        <v>16616</v>
      </c>
      <c r="G2222" s="47">
        <v>14312</v>
      </c>
    </row>
    <row r="2223" spans="3:7">
      <c r="C2223" s="49">
        <f t="shared" si="36"/>
        <v>4</v>
      </c>
      <c r="D2223" s="48">
        <v>42462</v>
      </c>
      <c r="E2223" s="47">
        <v>13</v>
      </c>
      <c r="F2223" s="47">
        <v>16427</v>
      </c>
      <c r="G2223" s="47">
        <v>14178</v>
      </c>
    </row>
    <row r="2224" spans="3:7">
      <c r="C2224" s="49">
        <f t="shared" si="36"/>
        <v>4</v>
      </c>
      <c r="D2224" s="48">
        <v>42462</v>
      </c>
      <c r="E2224" s="47">
        <v>14</v>
      </c>
      <c r="F2224" s="47">
        <v>16401</v>
      </c>
      <c r="G2224" s="47">
        <v>14118</v>
      </c>
    </row>
    <row r="2225" spans="3:7">
      <c r="C2225" s="49">
        <f t="shared" si="36"/>
        <v>4</v>
      </c>
      <c r="D2225" s="48">
        <v>42462</v>
      </c>
      <c r="E2225" s="47">
        <v>15</v>
      </c>
      <c r="F2225" s="47">
        <v>16599</v>
      </c>
      <c r="G2225" s="47">
        <v>14270</v>
      </c>
    </row>
    <row r="2226" spans="3:7">
      <c r="C2226" s="49">
        <f t="shared" si="36"/>
        <v>4</v>
      </c>
      <c r="D2226" s="48">
        <v>42462</v>
      </c>
      <c r="E2226" s="47">
        <v>16</v>
      </c>
      <c r="F2226" s="47">
        <v>17145</v>
      </c>
      <c r="G2226" s="47">
        <v>14733</v>
      </c>
    </row>
    <row r="2227" spans="3:7">
      <c r="C2227" s="49">
        <f t="shared" si="36"/>
        <v>4</v>
      </c>
      <c r="D2227" s="48">
        <v>42462</v>
      </c>
      <c r="E2227" s="47">
        <v>17</v>
      </c>
      <c r="F2227" s="47">
        <v>17635</v>
      </c>
      <c r="G2227" s="47">
        <v>15333</v>
      </c>
    </row>
    <row r="2228" spans="3:7">
      <c r="C2228" s="49">
        <f t="shared" si="36"/>
        <v>4</v>
      </c>
      <c r="D2228" s="48">
        <v>42462</v>
      </c>
      <c r="E2228" s="47">
        <v>18</v>
      </c>
      <c r="F2228" s="47">
        <v>17553</v>
      </c>
      <c r="G2228" s="47">
        <v>15296</v>
      </c>
    </row>
    <row r="2229" spans="3:7">
      <c r="C2229" s="49">
        <f t="shared" si="36"/>
        <v>4</v>
      </c>
      <c r="D2229" s="48">
        <v>42462</v>
      </c>
      <c r="E2229" s="47">
        <v>19</v>
      </c>
      <c r="F2229" s="47">
        <v>17532</v>
      </c>
      <c r="G2229" s="47">
        <v>15340</v>
      </c>
    </row>
    <row r="2230" spans="3:7">
      <c r="C2230" s="49">
        <f t="shared" si="36"/>
        <v>4</v>
      </c>
      <c r="D2230" s="48">
        <v>42462</v>
      </c>
      <c r="E2230" s="47">
        <v>20</v>
      </c>
      <c r="F2230" s="47">
        <v>18030</v>
      </c>
      <c r="G2230" s="47">
        <v>15787</v>
      </c>
    </row>
    <row r="2231" spans="3:7">
      <c r="C2231" s="49">
        <f t="shared" si="36"/>
        <v>4</v>
      </c>
      <c r="D2231" s="48">
        <v>42462</v>
      </c>
      <c r="E2231" s="47">
        <v>21</v>
      </c>
      <c r="F2231" s="47">
        <v>17652</v>
      </c>
      <c r="G2231" s="47">
        <v>15370</v>
      </c>
    </row>
    <row r="2232" spans="3:7">
      <c r="C2232" s="49">
        <f t="shared" si="36"/>
        <v>4</v>
      </c>
      <c r="D2232" s="48">
        <v>42462</v>
      </c>
      <c r="E2232" s="47">
        <v>22</v>
      </c>
      <c r="F2232" s="47">
        <v>17471</v>
      </c>
      <c r="G2232" s="47">
        <v>14623</v>
      </c>
    </row>
    <row r="2233" spans="3:7">
      <c r="C2233" s="49">
        <f t="shared" si="36"/>
        <v>4</v>
      </c>
      <c r="D2233" s="48">
        <v>42462</v>
      </c>
      <c r="E2233" s="47">
        <v>23</v>
      </c>
      <c r="F2233" s="47">
        <v>16762</v>
      </c>
      <c r="G2233" s="47">
        <v>13927</v>
      </c>
    </row>
    <row r="2234" spans="3:7">
      <c r="C2234" s="49">
        <f t="shared" si="36"/>
        <v>4</v>
      </c>
      <c r="D2234" s="48">
        <v>42462</v>
      </c>
      <c r="E2234" s="47">
        <v>24</v>
      </c>
      <c r="F2234" s="47">
        <v>16305</v>
      </c>
      <c r="G2234" s="47">
        <v>13408</v>
      </c>
    </row>
    <row r="2235" spans="3:7">
      <c r="C2235" s="49">
        <f t="shared" si="36"/>
        <v>4</v>
      </c>
      <c r="D2235" s="48">
        <v>42463</v>
      </c>
      <c r="E2235" s="47">
        <v>1</v>
      </c>
      <c r="F2235" s="47">
        <v>15789</v>
      </c>
      <c r="G2235" s="47">
        <v>12963</v>
      </c>
    </row>
    <row r="2236" spans="3:7">
      <c r="C2236" s="49">
        <f t="shared" si="36"/>
        <v>4</v>
      </c>
      <c r="D2236" s="48">
        <v>42463</v>
      </c>
      <c r="E2236" s="47">
        <v>2</v>
      </c>
      <c r="F2236" s="47">
        <v>15598</v>
      </c>
      <c r="G2236" s="47">
        <v>12708</v>
      </c>
    </row>
    <row r="2237" spans="3:7">
      <c r="C2237" s="49">
        <f t="shared" si="36"/>
        <v>4</v>
      </c>
      <c r="D2237" s="48">
        <v>42463</v>
      </c>
      <c r="E2237" s="47">
        <v>3</v>
      </c>
      <c r="F2237" s="47">
        <v>15445</v>
      </c>
      <c r="G2237" s="47">
        <v>12611</v>
      </c>
    </row>
    <row r="2238" spans="3:7">
      <c r="C2238" s="49">
        <f t="shared" si="36"/>
        <v>4</v>
      </c>
      <c r="D2238" s="48">
        <v>42463</v>
      </c>
      <c r="E2238" s="47">
        <v>4</v>
      </c>
      <c r="F2238" s="47">
        <v>15358</v>
      </c>
      <c r="G2238" s="47">
        <v>12644</v>
      </c>
    </row>
    <row r="2239" spans="3:7">
      <c r="C2239" s="49">
        <f t="shared" si="36"/>
        <v>4</v>
      </c>
      <c r="D2239" s="48">
        <v>42463</v>
      </c>
      <c r="E2239" s="47">
        <v>5</v>
      </c>
      <c r="F2239" s="47">
        <v>15515</v>
      </c>
      <c r="G2239" s="47">
        <v>12886</v>
      </c>
    </row>
    <row r="2240" spans="3:7">
      <c r="C2240" s="49">
        <f t="shared" si="36"/>
        <v>4</v>
      </c>
      <c r="D2240" s="48">
        <v>42463</v>
      </c>
      <c r="E2240" s="47">
        <v>6</v>
      </c>
      <c r="F2240" s="47">
        <v>16111</v>
      </c>
      <c r="G2240" s="47">
        <v>13432</v>
      </c>
    </row>
    <row r="2241" spans="3:7">
      <c r="C2241" s="49">
        <f t="shared" si="36"/>
        <v>4</v>
      </c>
      <c r="D2241" s="48">
        <v>42463</v>
      </c>
      <c r="E2241" s="47">
        <v>7</v>
      </c>
      <c r="F2241" s="47">
        <v>16214</v>
      </c>
      <c r="G2241" s="47">
        <v>13681</v>
      </c>
    </row>
    <row r="2242" spans="3:7">
      <c r="C2242" s="49">
        <f t="shared" si="36"/>
        <v>4</v>
      </c>
      <c r="D2242" s="48">
        <v>42463</v>
      </c>
      <c r="E2242" s="47">
        <v>8</v>
      </c>
      <c r="F2242" s="47">
        <v>16827</v>
      </c>
      <c r="G2242" s="47">
        <v>14107</v>
      </c>
    </row>
    <row r="2243" spans="3:7">
      <c r="C2243" s="49">
        <f t="shared" si="36"/>
        <v>4</v>
      </c>
      <c r="D2243" s="48">
        <v>42463</v>
      </c>
      <c r="E2243" s="47">
        <v>9</v>
      </c>
      <c r="F2243" s="47">
        <v>16771</v>
      </c>
      <c r="G2243" s="47">
        <v>14179</v>
      </c>
    </row>
    <row r="2244" spans="3:7">
      <c r="C2244" s="49">
        <f t="shared" ref="C2244:C2307" si="37">MONTH(D2244)</f>
        <v>4</v>
      </c>
      <c r="D2244" s="48">
        <v>42463</v>
      </c>
      <c r="E2244" s="47">
        <v>10</v>
      </c>
      <c r="F2244" s="47">
        <v>16662</v>
      </c>
      <c r="G2244" s="47">
        <v>14287</v>
      </c>
    </row>
    <row r="2245" spans="3:7">
      <c r="C2245" s="49">
        <f t="shared" si="37"/>
        <v>4</v>
      </c>
      <c r="D2245" s="48">
        <v>42463</v>
      </c>
      <c r="E2245" s="47">
        <v>11</v>
      </c>
      <c r="F2245" s="47">
        <v>16750</v>
      </c>
      <c r="G2245" s="47">
        <v>14522</v>
      </c>
    </row>
    <row r="2246" spans="3:7">
      <c r="C2246" s="49">
        <f t="shared" si="37"/>
        <v>4</v>
      </c>
      <c r="D2246" s="48">
        <v>42463</v>
      </c>
      <c r="E2246" s="47">
        <v>12</v>
      </c>
      <c r="F2246" s="47">
        <v>17139</v>
      </c>
      <c r="G2246" s="47">
        <v>14580</v>
      </c>
    </row>
    <row r="2247" spans="3:7">
      <c r="C2247" s="49">
        <f t="shared" si="37"/>
        <v>4</v>
      </c>
      <c r="D2247" s="48">
        <v>42463</v>
      </c>
      <c r="E2247" s="47">
        <v>13</v>
      </c>
      <c r="F2247" s="47">
        <v>16909</v>
      </c>
      <c r="G2247" s="47">
        <v>14502</v>
      </c>
    </row>
    <row r="2248" spans="3:7">
      <c r="C2248" s="49">
        <f t="shared" si="37"/>
        <v>4</v>
      </c>
      <c r="D2248" s="48">
        <v>42463</v>
      </c>
      <c r="E2248" s="47">
        <v>14</v>
      </c>
      <c r="F2248" s="47">
        <v>16785</v>
      </c>
      <c r="G2248" s="47">
        <v>14647</v>
      </c>
    </row>
    <row r="2249" spans="3:7">
      <c r="C2249" s="49">
        <f t="shared" si="37"/>
        <v>4</v>
      </c>
      <c r="D2249" s="48">
        <v>42463</v>
      </c>
      <c r="E2249" s="47">
        <v>15</v>
      </c>
      <c r="F2249" s="47">
        <v>17066</v>
      </c>
      <c r="G2249" s="47">
        <v>14959</v>
      </c>
    </row>
    <row r="2250" spans="3:7">
      <c r="C2250" s="49">
        <f t="shared" si="37"/>
        <v>4</v>
      </c>
      <c r="D2250" s="48">
        <v>42463</v>
      </c>
      <c r="E2250" s="47">
        <v>16</v>
      </c>
      <c r="F2250" s="47">
        <v>17850</v>
      </c>
      <c r="G2250" s="47">
        <v>15726</v>
      </c>
    </row>
    <row r="2251" spans="3:7">
      <c r="C2251" s="49">
        <f t="shared" si="37"/>
        <v>4</v>
      </c>
      <c r="D2251" s="48">
        <v>42463</v>
      </c>
      <c r="E2251" s="47">
        <v>17</v>
      </c>
      <c r="F2251" s="47">
        <v>18586</v>
      </c>
      <c r="G2251" s="47">
        <v>16571</v>
      </c>
    </row>
    <row r="2252" spans="3:7">
      <c r="C2252" s="49">
        <f t="shared" si="37"/>
        <v>4</v>
      </c>
      <c r="D2252" s="48">
        <v>42463</v>
      </c>
      <c r="E2252" s="47">
        <v>18</v>
      </c>
      <c r="F2252" s="47">
        <v>18725</v>
      </c>
      <c r="G2252" s="47">
        <v>16726</v>
      </c>
    </row>
    <row r="2253" spans="3:7">
      <c r="C2253" s="49">
        <f t="shared" si="37"/>
        <v>4</v>
      </c>
      <c r="D2253" s="48">
        <v>42463</v>
      </c>
      <c r="E2253" s="47">
        <v>19</v>
      </c>
      <c r="F2253" s="47">
        <v>18744</v>
      </c>
      <c r="G2253" s="47">
        <v>16966</v>
      </c>
    </row>
    <row r="2254" spans="3:7">
      <c r="C2254" s="49">
        <f t="shared" si="37"/>
        <v>4</v>
      </c>
      <c r="D2254" s="48">
        <v>42463</v>
      </c>
      <c r="E2254" s="47">
        <v>20</v>
      </c>
      <c r="F2254" s="47">
        <v>19017</v>
      </c>
      <c r="G2254" s="47">
        <v>17057</v>
      </c>
    </row>
    <row r="2255" spans="3:7">
      <c r="C2255" s="49">
        <f t="shared" si="37"/>
        <v>4</v>
      </c>
      <c r="D2255" s="48">
        <v>42463</v>
      </c>
      <c r="E2255" s="47">
        <v>21</v>
      </c>
      <c r="F2255" s="47">
        <v>18561</v>
      </c>
      <c r="G2255" s="47">
        <v>16576</v>
      </c>
    </row>
    <row r="2256" spans="3:7">
      <c r="C2256" s="49">
        <f t="shared" si="37"/>
        <v>4</v>
      </c>
      <c r="D2256" s="48">
        <v>42463</v>
      </c>
      <c r="E2256" s="47">
        <v>22</v>
      </c>
      <c r="F2256" s="47">
        <v>18159</v>
      </c>
      <c r="G2256" s="47">
        <v>15563</v>
      </c>
    </row>
    <row r="2257" spans="3:7">
      <c r="C2257" s="49">
        <f t="shared" si="37"/>
        <v>4</v>
      </c>
      <c r="D2257" s="48">
        <v>42463</v>
      </c>
      <c r="E2257" s="47">
        <v>23</v>
      </c>
      <c r="F2257" s="47">
        <v>17474</v>
      </c>
      <c r="G2257" s="47">
        <v>14570</v>
      </c>
    </row>
    <row r="2258" spans="3:7">
      <c r="C2258" s="49">
        <f t="shared" si="37"/>
        <v>4</v>
      </c>
      <c r="D2258" s="48">
        <v>42463</v>
      </c>
      <c r="E2258" s="47">
        <v>24</v>
      </c>
      <c r="F2258" s="47">
        <v>17000</v>
      </c>
      <c r="G2258" s="47">
        <v>13863</v>
      </c>
    </row>
    <row r="2259" spans="3:7">
      <c r="C2259" s="49">
        <f t="shared" si="37"/>
        <v>4</v>
      </c>
      <c r="D2259" s="48">
        <v>42464</v>
      </c>
      <c r="E2259" s="47">
        <v>1</v>
      </c>
      <c r="F2259" s="47">
        <v>16671</v>
      </c>
      <c r="G2259" s="47">
        <v>13551</v>
      </c>
    </row>
    <row r="2260" spans="3:7">
      <c r="C2260" s="49">
        <f t="shared" si="37"/>
        <v>4</v>
      </c>
      <c r="D2260" s="48">
        <v>42464</v>
      </c>
      <c r="E2260" s="47">
        <v>2</v>
      </c>
      <c r="F2260" s="47">
        <v>16646</v>
      </c>
      <c r="G2260" s="47">
        <v>13520</v>
      </c>
    </row>
    <row r="2261" spans="3:7">
      <c r="C2261" s="49">
        <f t="shared" si="37"/>
        <v>4</v>
      </c>
      <c r="D2261" s="48">
        <v>42464</v>
      </c>
      <c r="E2261" s="47">
        <v>3</v>
      </c>
      <c r="F2261" s="47">
        <v>16664</v>
      </c>
      <c r="G2261" s="47">
        <v>13478</v>
      </c>
    </row>
    <row r="2262" spans="3:7">
      <c r="C2262" s="49">
        <f t="shared" si="37"/>
        <v>4</v>
      </c>
      <c r="D2262" s="48">
        <v>42464</v>
      </c>
      <c r="E2262" s="47">
        <v>4</v>
      </c>
      <c r="F2262" s="47">
        <v>16711</v>
      </c>
      <c r="G2262" s="47">
        <v>13591</v>
      </c>
    </row>
    <row r="2263" spans="3:7">
      <c r="C2263" s="49">
        <f t="shared" si="37"/>
        <v>4</v>
      </c>
      <c r="D2263" s="48">
        <v>42464</v>
      </c>
      <c r="E2263" s="47">
        <v>5</v>
      </c>
      <c r="F2263" s="47">
        <v>16492</v>
      </c>
      <c r="G2263" s="47">
        <v>14142</v>
      </c>
    </row>
    <row r="2264" spans="3:7">
      <c r="C2264" s="49">
        <f t="shared" si="37"/>
        <v>4</v>
      </c>
      <c r="D2264" s="48">
        <v>42464</v>
      </c>
      <c r="E2264" s="47">
        <v>6</v>
      </c>
      <c r="F2264" s="47">
        <v>17418</v>
      </c>
      <c r="G2264" s="47">
        <v>15645</v>
      </c>
    </row>
    <row r="2265" spans="3:7">
      <c r="C2265" s="49">
        <f t="shared" si="37"/>
        <v>4</v>
      </c>
      <c r="D2265" s="48">
        <v>42464</v>
      </c>
      <c r="E2265" s="47">
        <v>7</v>
      </c>
      <c r="F2265" s="47">
        <v>18176</v>
      </c>
      <c r="G2265" s="47">
        <v>16593</v>
      </c>
    </row>
    <row r="2266" spans="3:7">
      <c r="C2266" s="49">
        <f t="shared" si="37"/>
        <v>4</v>
      </c>
      <c r="D2266" s="48">
        <v>42464</v>
      </c>
      <c r="E2266" s="47">
        <v>8</v>
      </c>
      <c r="F2266" s="47">
        <v>18719</v>
      </c>
      <c r="G2266" s="47">
        <v>17153</v>
      </c>
    </row>
    <row r="2267" spans="3:7">
      <c r="C2267" s="49">
        <f t="shared" si="37"/>
        <v>4</v>
      </c>
      <c r="D2267" s="48">
        <v>42464</v>
      </c>
      <c r="E2267" s="47">
        <v>9</v>
      </c>
      <c r="F2267" s="47">
        <v>18650</v>
      </c>
      <c r="G2267" s="47">
        <v>17134</v>
      </c>
    </row>
    <row r="2268" spans="3:7">
      <c r="C2268" s="49">
        <f t="shared" si="37"/>
        <v>4</v>
      </c>
      <c r="D2268" s="48">
        <v>42464</v>
      </c>
      <c r="E2268" s="47">
        <v>10</v>
      </c>
      <c r="F2268" s="47">
        <v>18345</v>
      </c>
      <c r="G2268" s="47">
        <v>16966</v>
      </c>
    </row>
    <row r="2269" spans="3:7">
      <c r="C2269" s="49">
        <f t="shared" si="37"/>
        <v>4</v>
      </c>
      <c r="D2269" s="48">
        <v>42464</v>
      </c>
      <c r="E2269" s="47">
        <v>11</v>
      </c>
      <c r="F2269" s="47">
        <v>18278</v>
      </c>
      <c r="G2269" s="47">
        <v>16737</v>
      </c>
    </row>
    <row r="2270" spans="3:7">
      <c r="C2270" s="49">
        <f t="shared" si="37"/>
        <v>4</v>
      </c>
      <c r="D2270" s="48">
        <v>42464</v>
      </c>
      <c r="E2270" s="47">
        <v>12</v>
      </c>
      <c r="F2270" s="47">
        <v>17978</v>
      </c>
      <c r="G2270" s="47">
        <v>16443</v>
      </c>
    </row>
    <row r="2271" spans="3:7">
      <c r="C2271" s="49">
        <f t="shared" si="37"/>
        <v>4</v>
      </c>
      <c r="D2271" s="48">
        <v>42464</v>
      </c>
      <c r="E2271" s="47">
        <v>13</v>
      </c>
      <c r="F2271" s="47">
        <v>17457</v>
      </c>
      <c r="G2271" s="47">
        <v>16010</v>
      </c>
    </row>
    <row r="2272" spans="3:7">
      <c r="C2272" s="49">
        <f t="shared" si="37"/>
        <v>4</v>
      </c>
      <c r="D2272" s="48">
        <v>42464</v>
      </c>
      <c r="E2272" s="47">
        <v>14</v>
      </c>
      <c r="F2272" s="47">
        <v>17192</v>
      </c>
      <c r="G2272" s="47">
        <v>15737</v>
      </c>
    </row>
    <row r="2273" spans="3:7">
      <c r="C2273" s="49">
        <f t="shared" si="37"/>
        <v>4</v>
      </c>
      <c r="D2273" s="48">
        <v>42464</v>
      </c>
      <c r="E2273" s="47">
        <v>15</v>
      </c>
      <c r="F2273" s="47">
        <v>17145</v>
      </c>
      <c r="G2273" s="47">
        <v>15701</v>
      </c>
    </row>
    <row r="2274" spans="3:7">
      <c r="C2274" s="49">
        <f t="shared" si="37"/>
        <v>4</v>
      </c>
      <c r="D2274" s="48">
        <v>42464</v>
      </c>
      <c r="E2274" s="47">
        <v>16</v>
      </c>
      <c r="F2274" s="47">
        <v>17504</v>
      </c>
      <c r="G2274" s="47">
        <v>16075</v>
      </c>
    </row>
    <row r="2275" spans="3:7">
      <c r="C2275" s="49">
        <f t="shared" si="37"/>
        <v>4</v>
      </c>
      <c r="D2275" s="48">
        <v>42464</v>
      </c>
      <c r="E2275" s="47">
        <v>17</v>
      </c>
      <c r="F2275" s="47">
        <v>17746</v>
      </c>
      <c r="G2275" s="47">
        <v>16326</v>
      </c>
    </row>
    <row r="2276" spans="3:7">
      <c r="C2276" s="49">
        <f t="shared" si="37"/>
        <v>4</v>
      </c>
      <c r="D2276" s="48">
        <v>42464</v>
      </c>
      <c r="E2276" s="47">
        <v>18</v>
      </c>
      <c r="F2276" s="47">
        <v>17961</v>
      </c>
      <c r="G2276" s="47">
        <v>16539</v>
      </c>
    </row>
    <row r="2277" spans="3:7">
      <c r="C2277" s="49">
        <f t="shared" si="37"/>
        <v>4</v>
      </c>
      <c r="D2277" s="48">
        <v>42464</v>
      </c>
      <c r="E2277" s="47">
        <v>19</v>
      </c>
      <c r="F2277" s="47">
        <v>18508</v>
      </c>
      <c r="G2277" s="47">
        <v>17010</v>
      </c>
    </row>
    <row r="2278" spans="3:7">
      <c r="C2278" s="49">
        <f t="shared" si="37"/>
        <v>4</v>
      </c>
      <c r="D2278" s="48">
        <v>42464</v>
      </c>
      <c r="E2278" s="47">
        <v>20</v>
      </c>
      <c r="F2278" s="47">
        <v>19364</v>
      </c>
      <c r="G2278" s="47">
        <v>17817</v>
      </c>
    </row>
    <row r="2279" spans="3:7">
      <c r="C2279" s="49">
        <f t="shared" si="37"/>
        <v>4</v>
      </c>
      <c r="D2279" s="48">
        <v>42464</v>
      </c>
      <c r="E2279" s="47">
        <v>21</v>
      </c>
      <c r="F2279" s="47">
        <v>19107</v>
      </c>
      <c r="G2279" s="47">
        <v>17561</v>
      </c>
    </row>
    <row r="2280" spans="3:7">
      <c r="C2280" s="49">
        <f t="shared" si="37"/>
        <v>4</v>
      </c>
      <c r="D2280" s="48">
        <v>42464</v>
      </c>
      <c r="E2280" s="47">
        <v>22</v>
      </c>
      <c r="F2280" s="47">
        <v>18164</v>
      </c>
      <c r="G2280" s="47">
        <v>16615</v>
      </c>
    </row>
    <row r="2281" spans="3:7">
      <c r="C2281" s="49">
        <f t="shared" si="37"/>
        <v>4</v>
      </c>
      <c r="D2281" s="48">
        <v>42464</v>
      </c>
      <c r="E2281" s="47">
        <v>23</v>
      </c>
      <c r="F2281" s="47">
        <v>17181</v>
      </c>
      <c r="G2281" s="47">
        <v>15532</v>
      </c>
    </row>
    <row r="2282" spans="3:7">
      <c r="C2282" s="49">
        <f t="shared" si="37"/>
        <v>4</v>
      </c>
      <c r="D2282" s="48">
        <v>42464</v>
      </c>
      <c r="E2282" s="47">
        <v>24</v>
      </c>
      <c r="F2282" s="47">
        <v>16224</v>
      </c>
      <c r="G2282" s="47">
        <v>14671</v>
      </c>
    </row>
    <row r="2283" spans="3:7">
      <c r="C2283" s="49">
        <f t="shared" si="37"/>
        <v>4</v>
      </c>
      <c r="D2283" s="48">
        <v>42465</v>
      </c>
      <c r="E2283" s="47">
        <v>1</v>
      </c>
      <c r="F2283" s="47">
        <v>15908</v>
      </c>
      <c r="G2283" s="47">
        <v>14345</v>
      </c>
    </row>
    <row r="2284" spans="3:7">
      <c r="C2284" s="49">
        <f t="shared" si="37"/>
        <v>4</v>
      </c>
      <c r="D2284" s="48">
        <v>42465</v>
      </c>
      <c r="E2284" s="47">
        <v>2</v>
      </c>
      <c r="F2284" s="47">
        <v>15756</v>
      </c>
      <c r="G2284" s="47">
        <v>14197</v>
      </c>
    </row>
    <row r="2285" spans="3:7">
      <c r="C2285" s="49">
        <f t="shared" si="37"/>
        <v>4</v>
      </c>
      <c r="D2285" s="48">
        <v>42465</v>
      </c>
      <c r="E2285" s="47">
        <v>3</v>
      </c>
      <c r="F2285" s="47">
        <v>15657</v>
      </c>
      <c r="G2285" s="47">
        <v>14163</v>
      </c>
    </row>
    <row r="2286" spans="3:7">
      <c r="C2286" s="49">
        <f t="shared" si="37"/>
        <v>4</v>
      </c>
      <c r="D2286" s="48">
        <v>42465</v>
      </c>
      <c r="E2286" s="47">
        <v>4</v>
      </c>
      <c r="F2286" s="47">
        <v>15827</v>
      </c>
      <c r="G2286" s="47">
        <v>14251</v>
      </c>
    </row>
    <row r="2287" spans="3:7">
      <c r="C2287" s="49">
        <f t="shared" si="37"/>
        <v>4</v>
      </c>
      <c r="D2287" s="48">
        <v>42465</v>
      </c>
      <c r="E2287" s="47">
        <v>5</v>
      </c>
      <c r="F2287" s="47">
        <v>16667</v>
      </c>
      <c r="G2287" s="47">
        <v>15094</v>
      </c>
    </row>
    <row r="2288" spans="3:7">
      <c r="C2288" s="49">
        <f t="shared" si="37"/>
        <v>4</v>
      </c>
      <c r="D2288" s="48">
        <v>42465</v>
      </c>
      <c r="E2288" s="47">
        <v>6</v>
      </c>
      <c r="F2288" s="47">
        <v>17873</v>
      </c>
      <c r="G2288" s="47">
        <v>16512</v>
      </c>
    </row>
    <row r="2289" spans="3:7">
      <c r="C2289" s="49">
        <f t="shared" si="37"/>
        <v>4</v>
      </c>
      <c r="D2289" s="48">
        <v>42465</v>
      </c>
      <c r="E2289" s="47">
        <v>7</v>
      </c>
      <c r="F2289" s="47">
        <v>18875</v>
      </c>
      <c r="G2289" s="47">
        <v>17348</v>
      </c>
    </row>
    <row r="2290" spans="3:7">
      <c r="C2290" s="49">
        <f t="shared" si="37"/>
        <v>4</v>
      </c>
      <c r="D2290" s="48">
        <v>42465</v>
      </c>
      <c r="E2290" s="47">
        <v>8</v>
      </c>
      <c r="F2290" s="47">
        <v>18604</v>
      </c>
      <c r="G2290" s="47">
        <v>16885</v>
      </c>
    </row>
    <row r="2291" spans="3:7">
      <c r="C2291" s="49">
        <f t="shared" si="37"/>
        <v>4</v>
      </c>
      <c r="D2291" s="48">
        <v>42465</v>
      </c>
      <c r="E2291" s="47">
        <v>9</v>
      </c>
      <c r="F2291" s="47">
        <v>17920</v>
      </c>
      <c r="G2291" s="47">
        <v>16327</v>
      </c>
    </row>
    <row r="2292" spans="3:7">
      <c r="C2292" s="49">
        <f t="shared" si="37"/>
        <v>4</v>
      </c>
      <c r="D2292" s="48">
        <v>42465</v>
      </c>
      <c r="E2292" s="47">
        <v>10</v>
      </c>
      <c r="F2292" s="47">
        <v>17570</v>
      </c>
      <c r="G2292" s="47">
        <v>16040</v>
      </c>
    </row>
    <row r="2293" spans="3:7">
      <c r="C2293" s="49">
        <f t="shared" si="37"/>
        <v>4</v>
      </c>
      <c r="D2293" s="48">
        <v>42465</v>
      </c>
      <c r="E2293" s="47">
        <v>11</v>
      </c>
      <c r="F2293" s="47">
        <v>17555</v>
      </c>
      <c r="G2293" s="47">
        <v>16018</v>
      </c>
    </row>
    <row r="2294" spans="3:7">
      <c r="C2294" s="49">
        <f t="shared" si="37"/>
        <v>4</v>
      </c>
      <c r="D2294" s="48">
        <v>42465</v>
      </c>
      <c r="E2294" s="47">
        <v>12</v>
      </c>
      <c r="F2294" s="47">
        <v>17093</v>
      </c>
      <c r="G2294" s="47">
        <v>15655</v>
      </c>
    </row>
    <row r="2295" spans="3:7">
      <c r="C2295" s="49">
        <f t="shared" si="37"/>
        <v>4</v>
      </c>
      <c r="D2295" s="48">
        <v>42465</v>
      </c>
      <c r="E2295" s="47">
        <v>13</v>
      </c>
      <c r="F2295" s="47">
        <v>16887</v>
      </c>
      <c r="G2295" s="47">
        <v>15499</v>
      </c>
    </row>
    <row r="2296" spans="3:7">
      <c r="C2296" s="49">
        <f t="shared" si="37"/>
        <v>4</v>
      </c>
      <c r="D2296" s="48">
        <v>42465</v>
      </c>
      <c r="E2296" s="47">
        <v>14</v>
      </c>
      <c r="F2296" s="47">
        <v>16902</v>
      </c>
      <c r="G2296" s="47">
        <v>15514</v>
      </c>
    </row>
    <row r="2297" spans="3:7">
      <c r="C2297" s="49">
        <f t="shared" si="37"/>
        <v>4</v>
      </c>
      <c r="D2297" s="48">
        <v>42465</v>
      </c>
      <c r="E2297" s="47">
        <v>15</v>
      </c>
      <c r="F2297" s="47">
        <v>16770</v>
      </c>
      <c r="G2297" s="47">
        <v>15322</v>
      </c>
    </row>
    <row r="2298" spans="3:7">
      <c r="C2298" s="49">
        <f t="shared" si="37"/>
        <v>4</v>
      </c>
      <c r="D2298" s="48">
        <v>42465</v>
      </c>
      <c r="E2298" s="47">
        <v>16</v>
      </c>
      <c r="F2298" s="47">
        <v>17098</v>
      </c>
      <c r="G2298" s="47">
        <v>15542</v>
      </c>
    </row>
    <row r="2299" spans="3:7">
      <c r="C2299" s="49">
        <f t="shared" si="37"/>
        <v>4</v>
      </c>
      <c r="D2299" s="48">
        <v>42465</v>
      </c>
      <c r="E2299" s="47">
        <v>17</v>
      </c>
      <c r="F2299" s="47">
        <v>17386</v>
      </c>
      <c r="G2299" s="47">
        <v>15970</v>
      </c>
    </row>
    <row r="2300" spans="3:7">
      <c r="C2300" s="49">
        <f t="shared" si="37"/>
        <v>4</v>
      </c>
      <c r="D2300" s="48">
        <v>42465</v>
      </c>
      <c r="E2300" s="47">
        <v>18</v>
      </c>
      <c r="F2300" s="47">
        <v>17857</v>
      </c>
      <c r="G2300" s="47">
        <v>16343</v>
      </c>
    </row>
    <row r="2301" spans="3:7">
      <c r="C2301" s="49">
        <f t="shared" si="37"/>
        <v>4</v>
      </c>
      <c r="D2301" s="48">
        <v>42465</v>
      </c>
      <c r="E2301" s="47">
        <v>19</v>
      </c>
      <c r="F2301" s="47">
        <v>18579</v>
      </c>
      <c r="G2301" s="47">
        <v>17034</v>
      </c>
    </row>
    <row r="2302" spans="3:7">
      <c r="C2302" s="49">
        <f t="shared" si="37"/>
        <v>4</v>
      </c>
      <c r="D2302" s="48">
        <v>42465</v>
      </c>
      <c r="E2302" s="47">
        <v>20</v>
      </c>
      <c r="F2302" s="47">
        <v>19371</v>
      </c>
      <c r="G2302" s="47">
        <v>17821</v>
      </c>
    </row>
    <row r="2303" spans="3:7">
      <c r="C2303" s="49">
        <f t="shared" si="37"/>
        <v>4</v>
      </c>
      <c r="D2303" s="48">
        <v>42465</v>
      </c>
      <c r="E2303" s="47">
        <v>21</v>
      </c>
      <c r="F2303" s="47">
        <v>18917</v>
      </c>
      <c r="G2303" s="47">
        <v>17359</v>
      </c>
    </row>
    <row r="2304" spans="3:7">
      <c r="C2304" s="49">
        <f t="shared" si="37"/>
        <v>4</v>
      </c>
      <c r="D2304" s="48">
        <v>42465</v>
      </c>
      <c r="E2304" s="47">
        <v>22</v>
      </c>
      <c r="F2304" s="47">
        <v>18063</v>
      </c>
      <c r="G2304" s="47">
        <v>16510</v>
      </c>
    </row>
    <row r="2305" spans="3:7">
      <c r="C2305" s="49">
        <f t="shared" si="37"/>
        <v>4</v>
      </c>
      <c r="D2305" s="48">
        <v>42465</v>
      </c>
      <c r="E2305" s="47">
        <v>23</v>
      </c>
      <c r="F2305" s="47">
        <v>16778</v>
      </c>
      <c r="G2305" s="47">
        <v>15192</v>
      </c>
    </row>
    <row r="2306" spans="3:7">
      <c r="C2306" s="49">
        <f t="shared" si="37"/>
        <v>4</v>
      </c>
      <c r="D2306" s="48">
        <v>42465</v>
      </c>
      <c r="E2306" s="47">
        <v>24</v>
      </c>
      <c r="F2306" s="47">
        <v>15942</v>
      </c>
      <c r="G2306" s="47">
        <v>14435</v>
      </c>
    </row>
    <row r="2307" spans="3:7">
      <c r="C2307" s="49">
        <f t="shared" si="37"/>
        <v>4</v>
      </c>
      <c r="D2307" s="48">
        <v>42466</v>
      </c>
      <c r="E2307" s="47">
        <v>1</v>
      </c>
      <c r="F2307" s="47">
        <v>15519</v>
      </c>
      <c r="G2307" s="47">
        <v>14025</v>
      </c>
    </row>
    <row r="2308" spans="3:7">
      <c r="C2308" s="49">
        <f t="shared" ref="C2308:C2371" si="38">MONTH(D2308)</f>
        <v>4</v>
      </c>
      <c r="D2308" s="48">
        <v>42466</v>
      </c>
      <c r="E2308" s="47">
        <v>2</v>
      </c>
      <c r="F2308" s="47">
        <v>15353</v>
      </c>
      <c r="G2308" s="47">
        <v>13764</v>
      </c>
    </row>
    <row r="2309" spans="3:7">
      <c r="C2309" s="49">
        <f t="shared" si="38"/>
        <v>4</v>
      </c>
      <c r="D2309" s="48">
        <v>42466</v>
      </c>
      <c r="E2309" s="47">
        <v>3</v>
      </c>
      <c r="F2309" s="47">
        <v>15156</v>
      </c>
      <c r="G2309" s="47">
        <v>13625</v>
      </c>
    </row>
    <row r="2310" spans="3:7">
      <c r="C2310" s="49">
        <f t="shared" si="38"/>
        <v>4</v>
      </c>
      <c r="D2310" s="48">
        <v>42466</v>
      </c>
      <c r="E2310" s="47">
        <v>4</v>
      </c>
      <c r="F2310" s="47">
        <v>15190</v>
      </c>
      <c r="G2310" s="47">
        <v>13646</v>
      </c>
    </row>
    <row r="2311" spans="3:7">
      <c r="C2311" s="49">
        <f t="shared" si="38"/>
        <v>4</v>
      </c>
      <c r="D2311" s="48">
        <v>42466</v>
      </c>
      <c r="E2311" s="47">
        <v>5</v>
      </c>
      <c r="F2311" s="47">
        <v>15763</v>
      </c>
      <c r="G2311" s="47">
        <v>14129</v>
      </c>
    </row>
    <row r="2312" spans="3:7">
      <c r="C2312" s="49">
        <f t="shared" si="38"/>
        <v>4</v>
      </c>
      <c r="D2312" s="48">
        <v>42466</v>
      </c>
      <c r="E2312" s="47">
        <v>6</v>
      </c>
      <c r="F2312" s="47">
        <v>17060</v>
      </c>
      <c r="G2312" s="47">
        <v>15534</v>
      </c>
    </row>
    <row r="2313" spans="3:7">
      <c r="C2313" s="49">
        <f t="shared" si="38"/>
        <v>4</v>
      </c>
      <c r="D2313" s="48">
        <v>42466</v>
      </c>
      <c r="E2313" s="47">
        <v>7</v>
      </c>
      <c r="F2313" s="47">
        <v>18078</v>
      </c>
      <c r="G2313" s="47">
        <v>16423</v>
      </c>
    </row>
    <row r="2314" spans="3:7">
      <c r="C2314" s="49">
        <f t="shared" si="38"/>
        <v>4</v>
      </c>
      <c r="D2314" s="48">
        <v>42466</v>
      </c>
      <c r="E2314" s="47">
        <v>8</v>
      </c>
      <c r="F2314" s="47">
        <v>18278</v>
      </c>
      <c r="G2314" s="47">
        <v>16622</v>
      </c>
    </row>
    <row r="2315" spans="3:7">
      <c r="C2315" s="49">
        <f t="shared" si="38"/>
        <v>4</v>
      </c>
      <c r="D2315" s="48">
        <v>42466</v>
      </c>
      <c r="E2315" s="47">
        <v>9</v>
      </c>
      <c r="F2315" s="47">
        <v>18423</v>
      </c>
      <c r="G2315" s="47">
        <v>16915</v>
      </c>
    </row>
    <row r="2316" spans="3:7">
      <c r="C2316" s="49">
        <f t="shared" si="38"/>
        <v>4</v>
      </c>
      <c r="D2316" s="48">
        <v>42466</v>
      </c>
      <c r="E2316" s="47">
        <v>10</v>
      </c>
      <c r="F2316" s="47">
        <v>18695</v>
      </c>
      <c r="G2316" s="47">
        <v>17123</v>
      </c>
    </row>
    <row r="2317" spans="3:7">
      <c r="C2317" s="49">
        <f t="shared" si="38"/>
        <v>4</v>
      </c>
      <c r="D2317" s="48">
        <v>42466</v>
      </c>
      <c r="E2317" s="47">
        <v>11</v>
      </c>
      <c r="F2317" s="47">
        <v>18543</v>
      </c>
      <c r="G2317" s="47">
        <v>17017</v>
      </c>
    </row>
    <row r="2318" spans="3:7">
      <c r="C2318" s="49">
        <f t="shared" si="38"/>
        <v>4</v>
      </c>
      <c r="D2318" s="48">
        <v>42466</v>
      </c>
      <c r="E2318" s="47">
        <v>12</v>
      </c>
      <c r="F2318" s="47">
        <v>18427</v>
      </c>
      <c r="G2318" s="47">
        <v>16966</v>
      </c>
    </row>
    <row r="2319" spans="3:7">
      <c r="C2319" s="49">
        <f t="shared" si="38"/>
        <v>4</v>
      </c>
      <c r="D2319" s="48">
        <v>42466</v>
      </c>
      <c r="E2319" s="47">
        <v>13</v>
      </c>
      <c r="F2319" s="47">
        <v>18354</v>
      </c>
      <c r="G2319" s="47">
        <v>16893</v>
      </c>
    </row>
    <row r="2320" spans="3:7">
      <c r="C2320" s="49">
        <f t="shared" si="38"/>
        <v>4</v>
      </c>
      <c r="D2320" s="48">
        <v>42466</v>
      </c>
      <c r="E2320" s="47">
        <v>14</v>
      </c>
      <c r="F2320" s="47">
        <v>18473</v>
      </c>
      <c r="G2320" s="47">
        <v>16923</v>
      </c>
    </row>
    <row r="2321" spans="3:7">
      <c r="C2321" s="49">
        <f t="shared" si="38"/>
        <v>4</v>
      </c>
      <c r="D2321" s="48">
        <v>42466</v>
      </c>
      <c r="E2321" s="47">
        <v>15</v>
      </c>
      <c r="F2321" s="47">
        <v>18595</v>
      </c>
      <c r="G2321" s="47">
        <v>17057</v>
      </c>
    </row>
    <row r="2322" spans="3:7">
      <c r="C2322" s="49">
        <f t="shared" si="38"/>
        <v>4</v>
      </c>
      <c r="D2322" s="48">
        <v>42466</v>
      </c>
      <c r="E2322" s="47">
        <v>16</v>
      </c>
      <c r="F2322" s="47">
        <v>18814</v>
      </c>
      <c r="G2322" s="47">
        <v>17367</v>
      </c>
    </row>
    <row r="2323" spans="3:7">
      <c r="C2323" s="49">
        <f t="shared" si="38"/>
        <v>4</v>
      </c>
      <c r="D2323" s="48">
        <v>42466</v>
      </c>
      <c r="E2323" s="47">
        <v>17</v>
      </c>
      <c r="F2323" s="47">
        <v>18983</v>
      </c>
      <c r="G2323" s="47">
        <v>17565</v>
      </c>
    </row>
    <row r="2324" spans="3:7">
      <c r="C2324" s="49">
        <f t="shared" si="38"/>
        <v>4</v>
      </c>
      <c r="D2324" s="48">
        <v>42466</v>
      </c>
      <c r="E2324" s="47">
        <v>18</v>
      </c>
      <c r="F2324" s="47">
        <v>18839</v>
      </c>
      <c r="G2324" s="47">
        <v>17367</v>
      </c>
    </row>
    <row r="2325" spans="3:7">
      <c r="C2325" s="49">
        <f t="shared" si="38"/>
        <v>4</v>
      </c>
      <c r="D2325" s="48">
        <v>42466</v>
      </c>
      <c r="E2325" s="47">
        <v>19</v>
      </c>
      <c r="F2325" s="47">
        <v>19079</v>
      </c>
      <c r="G2325" s="47">
        <v>17553</v>
      </c>
    </row>
    <row r="2326" spans="3:7">
      <c r="C2326" s="49">
        <f t="shared" si="38"/>
        <v>4</v>
      </c>
      <c r="D2326" s="48">
        <v>42466</v>
      </c>
      <c r="E2326" s="47">
        <v>20</v>
      </c>
      <c r="F2326" s="47">
        <v>19278</v>
      </c>
      <c r="G2326" s="47">
        <v>17765</v>
      </c>
    </row>
    <row r="2327" spans="3:7">
      <c r="C2327" s="49">
        <f t="shared" si="38"/>
        <v>4</v>
      </c>
      <c r="D2327" s="48">
        <v>42466</v>
      </c>
      <c r="E2327" s="47">
        <v>21</v>
      </c>
      <c r="F2327" s="47">
        <v>18453</v>
      </c>
      <c r="G2327" s="47">
        <v>16936</v>
      </c>
    </row>
    <row r="2328" spans="3:7">
      <c r="C2328" s="49">
        <f t="shared" si="38"/>
        <v>4</v>
      </c>
      <c r="D2328" s="48">
        <v>42466</v>
      </c>
      <c r="E2328" s="47">
        <v>22</v>
      </c>
      <c r="F2328" s="47">
        <v>17476</v>
      </c>
      <c r="G2328" s="47">
        <v>15946</v>
      </c>
    </row>
    <row r="2329" spans="3:7">
      <c r="C2329" s="49">
        <f t="shared" si="38"/>
        <v>4</v>
      </c>
      <c r="D2329" s="48">
        <v>42466</v>
      </c>
      <c r="E2329" s="47">
        <v>23</v>
      </c>
      <c r="F2329" s="47">
        <v>16124</v>
      </c>
      <c r="G2329" s="47">
        <v>14635</v>
      </c>
    </row>
    <row r="2330" spans="3:7">
      <c r="C2330" s="49">
        <f t="shared" si="38"/>
        <v>4</v>
      </c>
      <c r="D2330" s="48">
        <v>42466</v>
      </c>
      <c r="E2330" s="47">
        <v>24</v>
      </c>
      <c r="F2330" s="47">
        <v>15165</v>
      </c>
      <c r="G2330" s="47">
        <v>13730</v>
      </c>
    </row>
    <row r="2331" spans="3:7">
      <c r="C2331" s="49">
        <f t="shared" si="38"/>
        <v>4</v>
      </c>
      <c r="D2331" s="48">
        <v>42467</v>
      </c>
      <c r="E2331" s="47">
        <v>1</v>
      </c>
      <c r="F2331" s="47">
        <v>14885</v>
      </c>
      <c r="G2331" s="47">
        <v>13430</v>
      </c>
    </row>
    <row r="2332" spans="3:7">
      <c r="C2332" s="49">
        <f t="shared" si="38"/>
        <v>4</v>
      </c>
      <c r="D2332" s="48">
        <v>42467</v>
      </c>
      <c r="E2332" s="47">
        <v>2</v>
      </c>
      <c r="F2332" s="47">
        <v>14604</v>
      </c>
      <c r="G2332" s="47">
        <v>13200</v>
      </c>
    </row>
    <row r="2333" spans="3:7">
      <c r="C2333" s="49">
        <f t="shared" si="38"/>
        <v>4</v>
      </c>
      <c r="D2333" s="48">
        <v>42467</v>
      </c>
      <c r="E2333" s="47">
        <v>3</v>
      </c>
      <c r="F2333" s="47">
        <v>14447</v>
      </c>
      <c r="G2333" s="47">
        <v>13070</v>
      </c>
    </row>
    <row r="2334" spans="3:7">
      <c r="C2334" s="49">
        <f t="shared" si="38"/>
        <v>4</v>
      </c>
      <c r="D2334" s="48">
        <v>42467</v>
      </c>
      <c r="E2334" s="47">
        <v>4</v>
      </c>
      <c r="F2334" s="47">
        <v>14482</v>
      </c>
      <c r="G2334" s="47">
        <v>13142</v>
      </c>
    </row>
    <row r="2335" spans="3:7">
      <c r="C2335" s="49">
        <f t="shared" si="38"/>
        <v>4</v>
      </c>
      <c r="D2335" s="48">
        <v>42467</v>
      </c>
      <c r="E2335" s="47">
        <v>5</v>
      </c>
      <c r="F2335" s="47">
        <v>15175</v>
      </c>
      <c r="G2335" s="47">
        <v>13702</v>
      </c>
    </row>
    <row r="2336" spans="3:7">
      <c r="C2336" s="49">
        <f t="shared" si="38"/>
        <v>4</v>
      </c>
      <c r="D2336" s="48">
        <v>42467</v>
      </c>
      <c r="E2336" s="47">
        <v>6</v>
      </c>
      <c r="F2336" s="47">
        <v>16734</v>
      </c>
      <c r="G2336" s="47">
        <v>15023</v>
      </c>
    </row>
    <row r="2337" spans="3:7">
      <c r="C2337" s="49">
        <f t="shared" si="38"/>
        <v>4</v>
      </c>
      <c r="D2337" s="48">
        <v>42467</v>
      </c>
      <c r="E2337" s="47">
        <v>7</v>
      </c>
      <c r="F2337" s="47">
        <v>17969</v>
      </c>
      <c r="G2337" s="47">
        <v>16396</v>
      </c>
    </row>
    <row r="2338" spans="3:7">
      <c r="C2338" s="49">
        <f t="shared" si="38"/>
        <v>4</v>
      </c>
      <c r="D2338" s="48">
        <v>42467</v>
      </c>
      <c r="E2338" s="47">
        <v>8</v>
      </c>
      <c r="F2338" s="47">
        <v>18236</v>
      </c>
      <c r="G2338" s="47">
        <v>16737</v>
      </c>
    </row>
    <row r="2339" spans="3:7">
      <c r="C2339" s="49">
        <f t="shared" si="38"/>
        <v>4</v>
      </c>
      <c r="D2339" s="48">
        <v>42467</v>
      </c>
      <c r="E2339" s="47">
        <v>9</v>
      </c>
      <c r="F2339" s="47">
        <v>18373</v>
      </c>
      <c r="G2339" s="47">
        <v>16901</v>
      </c>
    </row>
    <row r="2340" spans="3:7">
      <c r="C2340" s="49">
        <f t="shared" si="38"/>
        <v>4</v>
      </c>
      <c r="D2340" s="48">
        <v>42467</v>
      </c>
      <c r="E2340" s="47">
        <v>10</v>
      </c>
      <c r="F2340" s="47">
        <v>18414</v>
      </c>
      <c r="G2340" s="47">
        <v>16917</v>
      </c>
    </row>
    <row r="2341" spans="3:7">
      <c r="C2341" s="49">
        <f t="shared" si="38"/>
        <v>4</v>
      </c>
      <c r="D2341" s="48">
        <v>42467</v>
      </c>
      <c r="E2341" s="47">
        <v>11</v>
      </c>
      <c r="F2341" s="47">
        <v>18291</v>
      </c>
      <c r="G2341" s="47">
        <v>16852</v>
      </c>
    </row>
    <row r="2342" spans="3:7">
      <c r="C2342" s="49">
        <f t="shared" si="38"/>
        <v>4</v>
      </c>
      <c r="D2342" s="48">
        <v>42467</v>
      </c>
      <c r="E2342" s="47">
        <v>12</v>
      </c>
      <c r="F2342" s="47">
        <v>18087</v>
      </c>
      <c r="G2342" s="47">
        <v>16678</v>
      </c>
    </row>
    <row r="2343" spans="3:7">
      <c r="C2343" s="49">
        <f t="shared" si="38"/>
        <v>4</v>
      </c>
      <c r="D2343" s="48">
        <v>42467</v>
      </c>
      <c r="E2343" s="47">
        <v>13</v>
      </c>
      <c r="F2343" s="47">
        <v>17743</v>
      </c>
      <c r="G2343" s="47">
        <v>16488</v>
      </c>
    </row>
    <row r="2344" spans="3:7">
      <c r="C2344" s="49">
        <f t="shared" si="38"/>
        <v>4</v>
      </c>
      <c r="D2344" s="48">
        <v>42467</v>
      </c>
      <c r="E2344" s="47">
        <v>14</v>
      </c>
      <c r="F2344" s="47">
        <v>17552</v>
      </c>
      <c r="G2344" s="47">
        <v>16070</v>
      </c>
    </row>
    <row r="2345" spans="3:7">
      <c r="C2345" s="49">
        <f t="shared" si="38"/>
        <v>4</v>
      </c>
      <c r="D2345" s="48">
        <v>42467</v>
      </c>
      <c r="E2345" s="47">
        <v>15</v>
      </c>
      <c r="F2345" s="47">
        <v>17482</v>
      </c>
      <c r="G2345" s="47">
        <v>15990</v>
      </c>
    </row>
    <row r="2346" spans="3:7">
      <c r="C2346" s="49">
        <f t="shared" si="38"/>
        <v>4</v>
      </c>
      <c r="D2346" s="48">
        <v>42467</v>
      </c>
      <c r="E2346" s="47">
        <v>16</v>
      </c>
      <c r="F2346" s="47">
        <v>17477</v>
      </c>
      <c r="G2346" s="47">
        <v>16251</v>
      </c>
    </row>
    <row r="2347" spans="3:7">
      <c r="C2347" s="49">
        <f t="shared" si="38"/>
        <v>4</v>
      </c>
      <c r="D2347" s="48">
        <v>42467</v>
      </c>
      <c r="E2347" s="47">
        <v>17</v>
      </c>
      <c r="F2347" s="47">
        <v>18077</v>
      </c>
      <c r="G2347" s="47">
        <v>16583</v>
      </c>
    </row>
    <row r="2348" spans="3:7">
      <c r="C2348" s="49">
        <f t="shared" si="38"/>
        <v>4</v>
      </c>
      <c r="D2348" s="48">
        <v>42467</v>
      </c>
      <c r="E2348" s="47">
        <v>18</v>
      </c>
      <c r="F2348" s="47">
        <v>18103</v>
      </c>
      <c r="G2348" s="47">
        <v>16633</v>
      </c>
    </row>
    <row r="2349" spans="3:7">
      <c r="C2349" s="49">
        <f t="shared" si="38"/>
        <v>4</v>
      </c>
      <c r="D2349" s="48">
        <v>42467</v>
      </c>
      <c r="E2349" s="47">
        <v>19</v>
      </c>
      <c r="F2349" s="47">
        <v>18558</v>
      </c>
      <c r="G2349" s="47">
        <v>17150</v>
      </c>
    </row>
    <row r="2350" spans="3:7">
      <c r="C2350" s="49">
        <f t="shared" si="38"/>
        <v>4</v>
      </c>
      <c r="D2350" s="48">
        <v>42467</v>
      </c>
      <c r="E2350" s="47">
        <v>20</v>
      </c>
      <c r="F2350" s="47">
        <v>19084</v>
      </c>
      <c r="G2350" s="47">
        <v>17615</v>
      </c>
    </row>
    <row r="2351" spans="3:7">
      <c r="C2351" s="49">
        <f t="shared" si="38"/>
        <v>4</v>
      </c>
      <c r="D2351" s="48">
        <v>42467</v>
      </c>
      <c r="E2351" s="47">
        <v>21</v>
      </c>
      <c r="F2351" s="47">
        <v>18604</v>
      </c>
      <c r="G2351" s="47">
        <v>17100</v>
      </c>
    </row>
    <row r="2352" spans="3:7">
      <c r="C2352" s="49">
        <f t="shared" si="38"/>
        <v>4</v>
      </c>
      <c r="D2352" s="48">
        <v>42467</v>
      </c>
      <c r="E2352" s="47">
        <v>22</v>
      </c>
      <c r="F2352" s="47">
        <v>17435</v>
      </c>
      <c r="G2352" s="47">
        <v>15935</v>
      </c>
    </row>
    <row r="2353" spans="3:7">
      <c r="C2353" s="49">
        <f t="shared" si="38"/>
        <v>4</v>
      </c>
      <c r="D2353" s="48">
        <v>42467</v>
      </c>
      <c r="E2353" s="47">
        <v>23</v>
      </c>
      <c r="F2353" s="47">
        <v>16296</v>
      </c>
      <c r="G2353" s="47">
        <v>14806</v>
      </c>
    </row>
    <row r="2354" spans="3:7">
      <c r="C2354" s="49">
        <f t="shared" si="38"/>
        <v>4</v>
      </c>
      <c r="D2354" s="48">
        <v>42467</v>
      </c>
      <c r="E2354" s="47">
        <v>24</v>
      </c>
      <c r="F2354" s="47">
        <v>15581</v>
      </c>
      <c r="G2354" s="47">
        <v>13892</v>
      </c>
    </row>
    <row r="2355" spans="3:7">
      <c r="C2355" s="49">
        <f t="shared" si="38"/>
        <v>4</v>
      </c>
      <c r="D2355" s="48">
        <v>42468</v>
      </c>
      <c r="E2355" s="47">
        <v>1</v>
      </c>
      <c r="F2355" s="47">
        <v>15264</v>
      </c>
      <c r="G2355" s="47">
        <v>13533</v>
      </c>
    </row>
    <row r="2356" spans="3:7">
      <c r="C2356" s="49">
        <f t="shared" si="38"/>
        <v>4</v>
      </c>
      <c r="D2356" s="48">
        <v>42468</v>
      </c>
      <c r="E2356" s="47">
        <v>2</v>
      </c>
      <c r="F2356" s="47">
        <v>15064</v>
      </c>
      <c r="G2356" s="47">
        <v>13332</v>
      </c>
    </row>
    <row r="2357" spans="3:7">
      <c r="C2357" s="49">
        <f t="shared" si="38"/>
        <v>4</v>
      </c>
      <c r="D2357" s="48">
        <v>42468</v>
      </c>
      <c r="E2357" s="47">
        <v>3</v>
      </c>
      <c r="F2357" s="47">
        <v>15038</v>
      </c>
      <c r="G2357" s="47">
        <v>13324</v>
      </c>
    </row>
    <row r="2358" spans="3:7">
      <c r="C2358" s="49">
        <f t="shared" si="38"/>
        <v>4</v>
      </c>
      <c r="D2358" s="48">
        <v>42468</v>
      </c>
      <c r="E2358" s="47">
        <v>4</v>
      </c>
      <c r="F2358" s="47">
        <v>15150</v>
      </c>
      <c r="G2358" s="47">
        <v>13482</v>
      </c>
    </row>
    <row r="2359" spans="3:7">
      <c r="C2359" s="49">
        <f t="shared" si="38"/>
        <v>4</v>
      </c>
      <c r="D2359" s="48">
        <v>42468</v>
      </c>
      <c r="E2359" s="47">
        <v>5</v>
      </c>
      <c r="F2359" s="47">
        <v>15975</v>
      </c>
      <c r="G2359" s="47">
        <v>14256</v>
      </c>
    </row>
    <row r="2360" spans="3:7">
      <c r="C2360" s="49">
        <f t="shared" si="38"/>
        <v>4</v>
      </c>
      <c r="D2360" s="48">
        <v>42468</v>
      </c>
      <c r="E2360" s="47">
        <v>6</v>
      </c>
      <c r="F2360" s="47">
        <v>17270</v>
      </c>
      <c r="G2360" s="47">
        <v>15743</v>
      </c>
    </row>
    <row r="2361" spans="3:7">
      <c r="C2361" s="49">
        <f t="shared" si="38"/>
        <v>4</v>
      </c>
      <c r="D2361" s="48">
        <v>42468</v>
      </c>
      <c r="E2361" s="47">
        <v>7</v>
      </c>
      <c r="F2361" s="47">
        <v>18500</v>
      </c>
      <c r="G2361" s="47">
        <v>16979</v>
      </c>
    </row>
    <row r="2362" spans="3:7">
      <c r="C2362" s="49">
        <f t="shared" si="38"/>
        <v>4</v>
      </c>
      <c r="D2362" s="48">
        <v>42468</v>
      </c>
      <c r="E2362" s="47">
        <v>8</v>
      </c>
      <c r="F2362" s="47">
        <v>18594</v>
      </c>
      <c r="G2362" s="47">
        <v>17078</v>
      </c>
    </row>
    <row r="2363" spans="3:7">
      <c r="C2363" s="49">
        <f t="shared" si="38"/>
        <v>4</v>
      </c>
      <c r="D2363" s="48">
        <v>42468</v>
      </c>
      <c r="E2363" s="47">
        <v>9</v>
      </c>
      <c r="F2363" s="47">
        <v>18451</v>
      </c>
      <c r="G2363" s="47">
        <v>16968</v>
      </c>
    </row>
    <row r="2364" spans="3:7">
      <c r="C2364" s="49">
        <f t="shared" si="38"/>
        <v>4</v>
      </c>
      <c r="D2364" s="48">
        <v>42468</v>
      </c>
      <c r="E2364" s="47">
        <v>10</v>
      </c>
      <c r="F2364" s="47">
        <v>18276</v>
      </c>
      <c r="G2364" s="47">
        <v>16800</v>
      </c>
    </row>
    <row r="2365" spans="3:7">
      <c r="C2365" s="49">
        <f t="shared" si="38"/>
        <v>4</v>
      </c>
      <c r="D2365" s="48">
        <v>42468</v>
      </c>
      <c r="E2365" s="47">
        <v>11</v>
      </c>
      <c r="F2365" s="47">
        <v>17889</v>
      </c>
      <c r="G2365" s="47">
        <v>16411</v>
      </c>
    </row>
    <row r="2366" spans="3:7">
      <c r="C2366" s="49">
        <f t="shared" si="38"/>
        <v>4</v>
      </c>
      <c r="D2366" s="48">
        <v>42468</v>
      </c>
      <c r="E2366" s="47">
        <v>12</v>
      </c>
      <c r="F2366" s="47">
        <v>17349</v>
      </c>
      <c r="G2366" s="47">
        <v>15915</v>
      </c>
    </row>
    <row r="2367" spans="3:7">
      <c r="C2367" s="49">
        <f t="shared" si="38"/>
        <v>4</v>
      </c>
      <c r="D2367" s="48">
        <v>42468</v>
      </c>
      <c r="E2367" s="47">
        <v>13</v>
      </c>
      <c r="F2367" s="47">
        <v>17204</v>
      </c>
      <c r="G2367" s="47">
        <v>15853</v>
      </c>
    </row>
    <row r="2368" spans="3:7">
      <c r="C2368" s="49">
        <f t="shared" si="38"/>
        <v>4</v>
      </c>
      <c r="D2368" s="48">
        <v>42468</v>
      </c>
      <c r="E2368" s="47">
        <v>14</v>
      </c>
      <c r="F2368" s="47">
        <v>17109</v>
      </c>
      <c r="G2368" s="47">
        <v>15684</v>
      </c>
    </row>
    <row r="2369" spans="3:7">
      <c r="C2369" s="49">
        <f t="shared" si="38"/>
        <v>4</v>
      </c>
      <c r="D2369" s="48">
        <v>42468</v>
      </c>
      <c r="E2369" s="47">
        <v>15</v>
      </c>
      <c r="F2369" s="47">
        <v>17016</v>
      </c>
      <c r="G2369" s="47">
        <v>15548</v>
      </c>
    </row>
    <row r="2370" spans="3:7">
      <c r="C2370" s="49">
        <f t="shared" si="38"/>
        <v>4</v>
      </c>
      <c r="D2370" s="48">
        <v>42468</v>
      </c>
      <c r="E2370" s="47">
        <v>16</v>
      </c>
      <c r="F2370" s="47">
        <v>17015</v>
      </c>
      <c r="G2370" s="47">
        <v>15598</v>
      </c>
    </row>
    <row r="2371" spans="3:7">
      <c r="C2371" s="49">
        <f t="shared" si="38"/>
        <v>4</v>
      </c>
      <c r="D2371" s="48">
        <v>42468</v>
      </c>
      <c r="E2371" s="47">
        <v>17</v>
      </c>
      <c r="F2371" s="47">
        <v>17384</v>
      </c>
      <c r="G2371" s="47">
        <v>15973</v>
      </c>
    </row>
    <row r="2372" spans="3:7">
      <c r="C2372" s="49">
        <f t="shared" ref="C2372:C2435" si="39">MONTH(D2372)</f>
        <v>4</v>
      </c>
      <c r="D2372" s="48">
        <v>42468</v>
      </c>
      <c r="E2372" s="47">
        <v>18</v>
      </c>
      <c r="F2372" s="47">
        <v>17619</v>
      </c>
      <c r="G2372" s="47">
        <v>16221</v>
      </c>
    </row>
    <row r="2373" spans="3:7">
      <c r="C2373" s="49">
        <f t="shared" si="39"/>
        <v>4</v>
      </c>
      <c r="D2373" s="48">
        <v>42468</v>
      </c>
      <c r="E2373" s="47">
        <v>19</v>
      </c>
      <c r="F2373" s="47">
        <v>18095</v>
      </c>
      <c r="G2373" s="47">
        <v>16673</v>
      </c>
    </row>
    <row r="2374" spans="3:7">
      <c r="C2374" s="49">
        <f t="shared" si="39"/>
        <v>4</v>
      </c>
      <c r="D2374" s="48">
        <v>42468</v>
      </c>
      <c r="E2374" s="47">
        <v>20</v>
      </c>
      <c r="F2374" s="47">
        <v>18966</v>
      </c>
      <c r="G2374" s="47">
        <v>17577</v>
      </c>
    </row>
    <row r="2375" spans="3:7">
      <c r="C2375" s="49">
        <f t="shared" si="39"/>
        <v>4</v>
      </c>
      <c r="D2375" s="48">
        <v>42468</v>
      </c>
      <c r="E2375" s="47">
        <v>21</v>
      </c>
      <c r="F2375" s="47">
        <v>18314</v>
      </c>
      <c r="G2375" s="47">
        <v>17143</v>
      </c>
    </row>
    <row r="2376" spans="3:7">
      <c r="C2376" s="49">
        <f t="shared" si="39"/>
        <v>4</v>
      </c>
      <c r="D2376" s="48">
        <v>42468</v>
      </c>
      <c r="E2376" s="47">
        <v>22</v>
      </c>
      <c r="F2376" s="47">
        <v>17674</v>
      </c>
      <c r="G2376" s="47">
        <v>16180</v>
      </c>
    </row>
    <row r="2377" spans="3:7">
      <c r="C2377" s="49">
        <f t="shared" si="39"/>
        <v>4</v>
      </c>
      <c r="D2377" s="48">
        <v>42468</v>
      </c>
      <c r="E2377" s="47">
        <v>23</v>
      </c>
      <c r="F2377" s="47">
        <v>16313</v>
      </c>
      <c r="G2377" s="47">
        <v>14933</v>
      </c>
    </row>
    <row r="2378" spans="3:7">
      <c r="C2378" s="49">
        <f t="shared" si="39"/>
        <v>4</v>
      </c>
      <c r="D2378" s="48">
        <v>42468</v>
      </c>
      <c r="E2378" s="47">
        <v>24</v>
      </c>
      <c r="F2378" s="47">
        <v>15451</v>
      </c>
      <c r="G2378" s="47">
        <v>14016</v>
      </c>
    </row>
    <row r="2379" spans="3:7">
      <c r="C2379" s="49">
        <f t="shared" si="39"/>
        <v>4</v>
      </c>
      <c r="D2379" s="48">
        <v>42469</v>
      </c>
      <c r="E2379" s="47">
        <v>1</v>
      </c>
      <c r="F2379" s="47">
        <v>15083</v>
      </c>
      <c r="G2379" s="47">
        <v>13622</v>
      </c>
    </row>
    <row r="2380" spans="3:7">
      <c r="C2380" s="49">
        <f t="shared" si="39"/>
        <v>4</v>
      </c>
      <c r="D2380" s="48">
        <v>42469</v>
      </c>
      <c r="E2380" s="47">
        <v>2</v>
      </c>
      <c r="F2380" s="47">
        <v>14927</v>
      </c>
      <c r="G2380" s="47">
        <v>13416</v>
      </c>
    </row>
    <row r="2381" spans="3:7">
      <c r="C2381" s="49">
        <f t="shared" si="39"/>
        <v>4</v>
      </c>
      <c r="D2381" s="48">
        <v>42469</v>
      </c>
      <c r="E2381" s="47">
        <v>3</v>
      </c>
      <c r="F2381" s="47">
        <v>14723</v>
      </c>
      <c r="G2381" s="47">
        <v>13180</v>
      </c>
    </row>
    <row r="2382" spans="3:7">
      <c r="C2382" s="49">
        <f t="shared" si="39"/>
        <v>4</v>
      </c>
      <c r="D2382" s="48">
        <v>42469</v>
      </c>
      <c r="E2382" s="47">
        <v>4</v>
      </c>
      <c r="F2382" s="47">
        <v>14743</v>
      </c>
      <c r="G2382" s="47">
        <v>13233</v>
      </c>
    </row>
    <row r="2383" spans="3:7">
      <c r="C2383" s="49">
        <f t="shared" si="39"/>
        <v>4</v>
      </c>
      <c r="D2383" s="48">
        <v>42469</v>
      </c>
      <c r="E2383" s="47">
        <v>5</v>
      </c>
      <c r="F2383" s="47">
        <v>15007</v>
      </c>
      <c r="G2383" s="47">
        <v>13453</v>
      </c>
    </row>
    <row r="2384" spans="3:7">
      <c r="C2384" s="49">
        <f t="shared" si="39"/>
        <v>4</v>
      </c>
      <c r="D2384" s="48">
        <v>42469</v>
      </c>
      <c r="E2384" s="47">
        <v>6</v>
      </c>
      <c r="F2384" s="47">
        <v>15583</v>
      </c>
      <c r="G2384" s="47">
        <v>14113</v>
      </c>
    </row>
    <row r="2385" spans="3:7">
      <c r="C2385" s="49">
        <f t="shared" si="39"/>
        <v>4</v>
      </c>
      <c r="D2385" s="48">
        <v>42469</v>
      </c>
      <c r="E2385" s="47">
        <v>7</v>
      </c>
      <c r="F2385" s="47">
        <v>15932</v>
      </c>
      <c r="G2385" s="47">
        <v>14414</v>
      </c>
    </row>
    <row r="2386" spans="3:7">
      <c r="C2386" s="49">
        <f t="shared" si="39"/>
        <v>4</v>
      </c>
      <c r="D2386" s="48">
        <v>42469</v>
      </c>
      <c r="E2386" s="47">
        <v>8</v>
      </c>
      <c r="F2386" s="47">
        <v>16340</v>
      </c>
      <c r="G2386" s="47">
        <v>14723</v>
      </c>
    </row>
    <row r="2387" spans="3:7">
      <c r="C2387" s="49">
        <f t="shared" si="39"/>
        <v>4</v>
      </c>
      <c r="D2387" s="48">
        <v>42469</v>
      </c>
      <c r="E2387" s="47">
        <v>9</v>
      </c>
      <c r="F2387" s="47">
        <v>16181</v>
      </c>
      <c r="G2387" s="47">
        <v>14676</v>
      </c>
    </row>
    <row r="2388" spans="3:7">
      <c r="C2388" s="49">
        <f t="shared" si="39"/>
        <v>4</v>
      </c>
      <c r="D2388" s="48">
        <v>42469</v>
      </c>
      <c r="E2388" s="47">
        <v>10</v>
      </c>
      <c r="F2388" s="47">
        <v>16081</v>
      </c>
      <c r="G2388" s="47">
        <v>14507</v>
      </c>
    </row>
    <row r="2389" spans="3:7">
      <c r="C2389" s="49">
        <f t="shared" si="39"/>
        <v>4</v>
      </c>
      <c r="D2389" s="48">
        <v>42469</v>
      </c>
      <c r="E2389" s="47">
        <v>11</v>
      </c>
      <c r="F2389" s="47">
        <v>15956</v>
      </c>
      <c r="G2389" s="47">
        <v>14471</v>
      </c>
    </row>
    <row r="2390" spans="3:7">
      <c r="C2390" s="49">
        <f t="shared" si="39"/>
        <v>4</v>
      </c>
      <c r="D2390" s="48">
        <v>42469</v>
      </c>
      <c r="E2390" s="47">
        <v>12</v>
      </c>
      <c r="F2390" s="47">
        <v>15901</v>
      </c>
      <c r="G2390" s="47">
        <v>14383</v>
      </c>
    </row>
    <row r="2391" spans="3:7">
      <c r="C2391" s="49">
        <f t="shared" si="39"/>
        <v>4</v>
      </c>
      <c r="D2391" s="48">
        <v>42469</v>
      </c>
      <c r="E2391" s="47">
        <v>13</v>
      </c>
      <c r="F2391" s="47">
        <v>15716</v>
      </c>
      <c r="G2391" s="47">
        <v>14236</v>
      </c>
    </row>
    <row r="2392" spans="3:7">
      <c r="C2392" s="49">
        <f t="shared" si="39"/>
        <v>4</v>
      </c>
      <c r="D2392" s="48">
        <v>42469</v>
      </c>
      <c r="E2392" s="47">
        <v>14</v>
      </c>
      <c r="F2392" s="47">
        <v>15445</v>
      </c>
      <c r="G2392" s="47">
        <v>13964</v>
      </c>
    </row>
    <row r="2393" spans="3:7">
      <c r="C2393" s="49">
        <f t="shared" si="39"/>
        <v>4</v>
      </c>
      <c r="D2393" s="48">
        <v>42469</v>
      </c>
      <c r="E2393" s="47">
        <v>15</v>
      </c>
      <c r="F2393" s="47">
        <v>15380</v>
      </c>
      <c r="G2393" s="47">
        <v>13910</v>
      </c>
    </row>
    <row r="2394" spans="3:7">
      <c r="C2394" s="49">
        <f t="shared" si="39"/>
        <v>4</v>
      </c>
      <c r="D2394" s="48">
        <v>42469</v>
      </c>
      <c r="E2394" s="47">
        <v>16</v>
      </c>
      <c r="F2394" s="47">
        <v>15605</v>
      </c>
      <c r="G2394" s="47">
        <v>14094</v>
      </c>
    </row>
    <row r="2395" spans="3:7">
      <c r="C2395" s="49">
        <f t="shared" si="39"/>
        <v>4</v>
      </c>
      <c r="D2395" s="48">
        <v>42469</v>
      </c>
      <c r="E2395" s="47">
        <v>17</v>
      </c>
      <c r="F2395" s="47">
        <v>16046</v>
      </c>
      <c r="G2395" s="47">
        <v>14612</v>
      </c>
    </row>
    <row r="2396" spans="3:7">
      <c r="C2396" s="49">
        <f t="shared" si="39"/>
        <v>4</v>
      </c>
      <c r="D2396" s="48">
        <v>42469</v>
      </c>
      <c r="E2396" s="47">
        <v>18</v>
      </c>
      <c r="F2396" s="47">
        <v>16575</v>
      </c>
      <c r="G2396" s="47">
        <v>15090</v>
      </c>
    </row>
    <row r="2397" spans="3:7">
      <c r="C2397" s="49">
        <f t="shared" si="39"/>
        <v>4</v>
      </c>
      <c r="D2397" s="48">
        <v>42469</v>
      </c>
      <c r="E2397" s="47">
        <v>19</v>
      </c>
      <c r="F2397" s="47">
        <v>17168</v>
      </c>
      <c r="G2397" s="47">
        <v>15614</v>
      </c>
    </row>
    <row r="2398" spans="3:7">
      <c r="C2398" s="49">
        <f t="shared" si="39"/>
        <v>4</v>
      </c>
      <c r="D2398" s="48">
        <v>42469</v>
      </c>
      <c r="E2398" s="47">
        <v>20</v>
      </c>
      <c r="F2398" s="47">
        <v>18058</v>
      </c>
      <c r="G2398" s="47">
        <v>16536</v>
      </c>
    </row>
    <row r="2399" spans="3:7">
      <c r="C2399" s="49">
        <f t="shared" si="39"/>
        <v>4</v>
      </c>
      <c r="D2399" s="48">
        <v>42469</v>
      </c>
      <c r="E2399" s="47">
        <v>21</v>
      </c>
      <c r="F2399" s="47">
        <v>17937</v>
      </c>
      <c r="G2399" s="47">
        <v>16355</v>
      </c>
    </row>
    <row r="2400" spans="3:7">
      <c r="C2400" s="49">
        <f t="shared" si="39"/>
        <v>4</v>
      </c>
      <c r="D2400" s="48">
        <v>42469</v>
      </c>
      <c r="E2400" s="47">
        <v>22</v>
      </c>
      <c r="F2400" s="47">
        <v>17205</v>
      </c>
      <c r="G2400" s="47">
        <v>15642</v>
      </c>
    </row>
    <row r="2401" spans="3:7">
      <c r="C2401" s="49">
        <f t="shared" si="39"/>
        <v>4</v>
      </c>
      <c r="D2401" s="48">
        <v>42469</v>
      </c>
      <c r="E2401" s="47">
        <v>23</v>
      </c>
      <c r="F2401" s="47">
        <v>16267</v>
      </c>
      <c r="G2401" s="47">
        <v>14682</v>
      </c>
    </row>
    <row r="2402" spans="3:7">
      <c r="C2402" s="49">
        <f t="shared" si="39"/>
        <v>4</v>
      </c>
      <c r="D2402" s="48">
        <v>42469</v>
      </c>
      <c r="E2402" s="47">
        <v>24</v>
      </c>
      <c r="F2402" s="47">
        <v>15544</v>
      </c>
      <c r="G2402" s="47">
        <v>14013</v>
      </c>
    </row>
    <row r="2403" spans="3:7">
      <c r="C2403" s="49">
        <f t="shared" si="39"/>
        <v>4</v>
      </c>
      <c r="D2403" s="48">
        <v>42470</v>
      </c>
      <c r="E2403" s="47">
        <v>1</v>
      </c>
      <c r="F2403" s="47">
        <v>15104</v>
      </c>
      <c r="G2403" s="47">
        <v>13566</v>
      </c>
    </row>
    <row r="2404" spans="3:7">
      <c r="C2404" s="49">
        <f t="shared" si="39"/>
        <v>4</v>
      </c>
      <c r="D2404" s="48">
        <v>42470</v>
      </c>
      <c r="E2404" s="47">
        <v>2</v>
      </c>
      <c r="F2404" s="47">
        <v>14884</v>
      </c>
      <c r="G2404" s="47">
        <v>13363</v>
      </c>
    </row>
    <row r="2405" spans="3:7">
      <c r="C2405" s="49">
        <f t="shared" si="39"/>
        <v>4</v>
      </c>
      <c r="D2405" s="48">
        <v>42470</v>
      </c>
      <c r="E2405" s="47">
        <v>3</v>
      </c>
      <c r="F2405" s="47">
        <v>14725</v>
      </c>
      <c r="G2405" s="47">
        <v>13245</v>
      </c>
    </row>
    <row r="2406" spans="3:7">
      <c r="C2406" s="49">
        <f t="shared" si="39"/>
        <v>4</v>
      </c>
      <c r="D2406" s="48">
        <v>42470</v>
      </c>
      <c r="E2406" s="47">
        <v>4</v>
      </c>
      <c r="F2406" s="47">
        <v>14782</v>
      </c>
      <c r="G2406" s="47">
        <v>13256</v>
      </c>
    </row>
    <row r="2407" spans="3:7">
      <c r="C2407" s="49">
        <f t="shared" si="39"/>
        <v>4</v>
      </c>
      <c r="D2407" s="48">
        <v>42470</v>
      </c>
      <c r="E2407" s="47">
        <v>5</v>
      </c>
      <c r="F2407" s="47">
        <v>14963</v>
      </c>
      <c r="G2407" s="47">
        <v>13437</v>
      </c>
    </row>
    <row r="2408" spans="3:7">
      <c r="C2408" s="49">
        <f t="shared" si="39"/>
        <v>4</v>
      </c>
      <c r="D2408" s="48">
        <v>42470</v>
      </c>
      <c r="E2408" s="47">
        <v>6</v>
      </c>
      <c r="F2408" s="47">
        <v>15323</v>
      </c>
      <c r="G2408" s="47">
        <v>13790</v>
      </c>
    </row>
    <row r="2409" spans="3:7">
      <c r="C2409" s="49">
        <f t="shared" si="39"/>
        <v>4</v>
      </c>
      <c r="D2409" s="48">
        <v>42470</v>
      </c>
      <c r="E2409" s="47">
        <v>7</v>
      </c>
      <c r="F2409" s="47">
        <v>15385</v>
      </c>
      <c r="G2409" s="47">
        <v>13850</v>
      </c>
    </row>
    <row r="2410" spans="3:7">
      <c r="C2410" s="49">
        <f t="shared" si="39"/>
        <v>4</v>
      </c>
      <c r="D2410" s="48">
        <v>42470</v>
      </c>
      <c r="E2410" s="47">
        <v>8</v>
      </c>
      <c r="F2410" s="47">
        <v>15733</v>
      </c>
      <c r="G2410" s="47">
        <v>14204</v>
      </c>
    </row>
    <row r="2411" spans="3:7">
      <c r="C2411" s="49">
        <f t="shared" si="39"/>
        <v>4</v>
      </c>
      <c r="D2411" s="48">
        <v>42470</v>
      </c>
      <c r="E2411" s="47">
        <v>9</v>
      </c>
      <c r="F2411" s="47">
        <v>15934</v>
      </c>
      <c r="G2411" s="47">
        <v>14501</v>
      </c>
    </row>
    <row r="2412" spans="3:7">
      <c r="C2412" s="49">
        <f t="shared" si="39"/>
        <v>4</v>
      </c>
      <c r="D2412" s="48">
        <v>42470</v>
      </c>
      <c r="E2412" s="47">
        <v>10</v>
      </c>
      <c r="F2412" s="47">
        <v>16283</v>
      </c>
      <c r="G2412" s="47">
        <v>14807</v>
      </c>
    </row>
    <row r="2413" spans="3:7">
      <c r="C2413" s="49">
        <f t="shared" si="39"/>
        <v>4</v>
      </c>
      <c r="D2413" s="48">
        <v>42470</v>
      </c>
      <c r="E2413" s="47">
        <v>11</v>
      </c>
      <c r="F2413" s="47">
        <v>16462</v>
      </c>
      <c r="G2413" s="47">
        <v>14985</v>
      </c>
    </row>
    <row r="2414" spans="3:7">
      <c r="C2414" s="49">
        <f t="shared" si="39"/>
        <v>4</v>
      </c>
      <c r="D2414" s="48">
        <v>42470</v>
      </c>
      <c r="E2414" s="47">
        <v>12</v>
      </c>
      <c r="F2414" s="47">
        <v>16382</v>
      </c>
      <c r="G2414" s="47">
        <v>14904</v>
      </c>
    </row>
    <row r="2415" spans="3:7">
      <c r="C2415" s="49">
        <f t="shared" si="39"/>
        <v>4</v>
      </c>
      <c r="D2415" s="48">
        <v>42470</v>
      </c>
      <c r="E2415" s="47">
        <v>13</v>
      </c>
      <c r="F2415" s="47">
        <v>16305</v>
      </c>
      <c r="G2415" s="47">
        <v>14798</v>
      </c>
    </row>
    <row r="2416" spans="3:7">
      <c r="C2416" s="49">
        <f t="shared" si="39"/>
        <v>4</v>
      </c>
      <c r="D2416" s="48">
        <v>42470</v>
      </c>
      <c r="E2416" s="47">
        <v>14</v>
      </c>
      <c r="F2416" s="47">
        <v>16227</v>
      </c>
      <c r="G2416" s="47">
        <v>14715</v>
      </c>
    </row>
    <row r="2417" spans="3:7">
      <c r="C2417" s="49">
        <f t="shared" si="39"/>
        <v>4</v>
      </c>
      <c r="D2417" s="48">
        <v>42470</v>
      </c>
      <c r="E2417" s="47">
        <v>15</v>
      </c>
      <c r="F2417" s="47">
        <v>16318</v>
      </c>
      <c r="G2417" s="47">
        <v>14803</v>
      </c>
    </row>
    <row r="2418" spans="3:7">
      <c r="C2418" s="49">
        <f t="shared" si="39"/>
        <v>4</v>
      </c>
      <c r="D2418" s="48">
        <v>42470</v>
      </c>
      <c r="E2418" s="47">
        <v>16</v>
      </c>
      <c r="F2418" s="47">
        <v>16954</v>
      </c>
      <c r="G2418" s="47">
        <v>15484</v>
      </c>
    </row>
    <row r="2419" spans="3:7">
      <c r="C2419" s="49">
        <f t="shared" si="39"/>
        <v>4</v>
      </c>
      <c r="D2419" s="48">
        <v>42470</v>
      </c>
      <c r="E2419" s="47">
        <v>17</v>
      </c>
      <c r="F2419" s="47">
        <v>17810</v>
      </c>
      <c r="G2419" s="47">
        <v>16301</v>
      </c>
    </row>
    <row r="2420" spans="3:7">
      <c r="C2420" s="49">
        <f t="shared" si="39"/>
        <v>4</v>
      </c>
      <c r="D2420" s="48">
        <v>42470</v>
      </c>
      <c r="E2420" s="47">
        <v>18</v>
      </c>
      <c r="F2420" s="47">
        <v>18214</v>
      </c>
      <c r="G2420" s="47">
        <v>16746</v>
      </c>
    </row>
    <row r="2421" spans="3:7">
      <c r="C2421" s="49">
        <f t="shared" si="39"/>
        <v>4</v>
      </c>
      <c r="D2421" s="48">
        <v>42470</v>
      </c>
      <c r="E2421" s="47">
        <v>19</v>
      </c>
      <c r="F2421" s="47">
        <v>18506</v>
      </c>
      <c r="G2421" s="47">
        <v>17016</v>
      </c>
    </row>
    <row r="2422" spans="3:7">
      <c r="C2422" s="49">
        <f t="shared" si="39"/>
        <v>4</v>
      </c>
      <c r="D2422" s="48">
        <v>42470</v>
      </c>
      <c r="E2422" s="47">
        <v>20</v>
      </c>
      <c r="F2422" s="47">
        <v>18739</v>
      </c>
      <c r="G2422" s="47">
        <v>17248</v>
      </c>
    </row>
    <row r="2423" spans="3:7">
      <c r="C2423" s="49">
        <f t="shared" si="39"/>
        <v>4</v>
      </c>
      <c r="D2423" s="48">
        <v>42470</v>
      </c>
      <c r="E2423" s="47">
        <v>21</v>
      </c>
      <c r="F2423" s="47">
        <v>18228</v>
      </c>
      <c r="G2423" s="47">
        <v>16765</v>
      </c>
    </row>
    <row r="2424" spans="3:7">
      <c r="C2424" s="49">
        <f t="shared" si="39"/>
        <v>4</v>
      </c>
      <c r="D2424" s="48">
        <v>42470</v>
      </c>
      <c r="E2424" s="47">
        <v>22</v>
      </c>
      <c r="F2424" s="47">
        <v>17365</v>
      </c>
      <c r="G2424" s="47">
        <v>15836</v>
      </c>
    </row>
    <row r="2425" spans="3:7">
      <c r="C2425" s="49">
        <f t="shared" si="39"/>
        <v>4</v>
      </c>
      <c r="D2425" s="48">
        <v>42470</v>
      </c>
      <c r="E2425" s="47">
        <v>23</v>
      </c>
      <c r="F2425" s="47">
        <v>16506</v>
      </c>
      <c r="G2425" s="47">
        <v>14959</v>
      </c>
    </row>
    <row r="2426" spans="3:7">
      <c r="C2426" s="49">
        <f t="shared" si="39"/>
        <v>4</v>
      </c>
      <c r="D2426" s="48">
        <v>42470</v>
      </c>
      <c r="E2426" s="47">
        <v>24</v>
      </c>
      <c r="F2426" s="47">
        <v>16092</v>
      </c>
      <c r="G2426" s="47">
        <v>14248</v>
      </c>
    </row>
    <row r="2427" spans="3:7">
      <c r="C2427" s="49">
        <f t="shared" si="39"/>
        <v>4</v>
      </c>
      <c r="D2427" s="48">
        <v>42471</v>
      </c>
      <c r="E2427" s="47">
        <v>1</v>
      </c>
      <c r="F2427" s="47">
        <v>15584</v>
      </c>
      <c r="G2427" s="47">
        <v>13754</v>
      </c>
    </row>
    <row r="2428" spans="3:7">
      <c r="C2428" s="49">
        <f t="shared" si="39"/>
        <v>4</v>
      </c>
      <c r="D2428" s="48">
        <v>42471</v>
      </c>
      <c r="E2428" s="47">
        <v>2</v>
      </c>
      <c r="F2428" s="47">
        <v>15223</v>
      </c>
      <c r="G2428" s="47">
        <v>13432</v>
      </c>
    </row>
    <row r="2429" spans="3:7">
      <c r="C2429" s="49">
        <f t="shared" si="39"/>
        <v>4</v>
      </c>
      <c r="D2429" s="48">
        <v>42471</v>
      </c>
      <c r="E2429" s="47">
        <v>3</v>
      </c>
      <c r="F2429" s="47">
        <v>14993</v>
      </c>
      <c r="G2429" s="47">
        <v>13341</v>
      </c>
    </row>
    <row r="2430" spans="3:7">
      <c r="C2430" s="49">
        <f t="shared" si="39"/>
        <v>4</v>
      </c>
      <c r="D2430" s="48">
        <v>42471</v>
      </c>
      <c r="E2430" s="47">
        <v>4</v>
      </c>
      <c r="F2430" s="47">
        <v>15201</v>
      </c>
      <c r="G2430" s="47">
        <v>13368</v>
      </c>
    </row>
    <row r="2431" spans="3:7">
      <c r="C2431" s="49">
        <f t="shared" si="39"/>
        <v>4</v>
      </c>
      <c r="D2431" s="48">
        <v>42471</v>
      </c>
      <c r="E2431" s="47">
        <v>5</v>
      </c>
      <c r="F2431" s="47">
        <v>15795</v>
      </c>
      <c r="G2431" s="47">
        <v>13956</v>
      </c>
    </row>
    <row r="2432" spans="3:7">
      <c r="C2432" s="49">
        <f t="shared" si="39"/>
        <v>4</v>
      </c>
      <c r="D2432" s="48">
        <v>42471</v>
      </c>
      <c r="E2432" s="47">
        <v>6</v>
      </c>
      <c r="F2432" s="47">
        <v>17316</v>
      </c>
      <c r="G2432" s="47">
        <v>15498</v>
      </c>
    </row>
    <row r="2433" spans="3:7">
      <c r="C2433" s="49">
        <f t="shared" si="39"/>
        <v>4</v>
      </c>
      <c r="D2433" s="48">
        <v>42471</v>
      </c>
      <c r="E2433" s="47">
        <v>7</v>
      </c>
      <c r="F2433" s="47">
        <v>18242</v>
      </c>
      <c r="G2433" s="47">
        <v>16630</v>
      </c>
    </row>
    <row r="2434" spans="3:7">
      <c r="C2434" s="49">
        <f t="shared" si="39"/>
        <v>4</v>
      </c>
      <c r="D2434" s="48">
        <v>42471</v>
      </c>
      <c r="E2434" s="47">
        <v>8</v>
      </c>
      <c r="F2434" s="47">
        <v>18774</v>
      </c>
      <c r="G2434" s="47">
        <v>17227</v>
      </c>
    </row>
    <row r="2435" spans="3:7">
      <c r="C2435" s="49">
        <f t="shared" si="39"/>
        <v>4</v>
      </c>
      <c r="D2435" s="48">
        <v>42471</v>
      </c>
      <c r="E2435" s="47">
        <v>9</v>
      </c>
      <c r="F2435" s="47">
        <v>18711</v>
      </c>
      <c r="G2435" s="47">
        <v>17182</v>
      </c>
    </row>
    <row r="2436" spans="3:7">
      <c r="C2436" s="49">
        <f t="shared" ref="C2436:C2499" si="40">MONTH(D2436)</f>
        <v>4</v>
      </c>
      <c r="D2436" s="48">
        <v>42471</v>
      </c>
      <c r="E2436" s="47">
        <v>10</v>
      </c>
      <c r="F2436" s="47">
        <v>18568</v>
      </c>
      <c r="G2436" s="47">
        <v>17152</v>
      </c>
    </row>
    <row r="2437" spans="3:7">
      <c r="C2437" s="49">
        <f t="shared" si="40"/>
        <v>4</v>
      </c>
      <c r="D2437" s="48">
        <v>42471</v>
      </c>
      <c r="E2437" s="47">
        <v>11</v>
      </c>
      <c r="F2437" s="47">
        <v>18625</v>
      </c>
      <c r="G2437" s="47">
        <v>17168</v>
      </c>
    </row>
    <row r="2438" spans="3:7">
      <c r="C2438" s="49">
        <f t="shared" si="40"/>
        <v>4</v>
      </c>
      <c r="D2438" s="48">
        <v>42471</v>
      </c>
      <c r="E2438" s="47">
        <v>12</v>
      </c>
      <c r="F2438" s="47">
        <v>18516</v>
      </c>
      <c r="G2438" s="47">
        <v>16982</v>
      </c>
    </row>
    <row r="2439" spans="3:7">
      <c r="C2439" s="49">
        <f t="shared" si="40"/>
        <v>4</v>
      </c>
      <c r="D2439" s="48">
        <v>42471</v>
      </c>
      <c r="E2439" s="47">
        <v>13</v>
      </c>
      <c r="F2439" s="47">
        <v>18130</v>
      </c>
      <c r="G2439" s="47">
        <v>16599</v>
      </c>
    </row>
    <row r="2440" spans="3:7">
      <c r="C2440" s="49">
        <f t="shared" si="40"/>
        <v>4</v>
      </c>
      <c r="D2440" s="48">
        <v>42471</v>
      </c>
      <c r="E2440" s="47">
        <v>14</v>
      </c>
      <c r="F2440" s="47">
        <v>17674</v>
      </c>
      <c r="G2440" s="47">
        <v>16224</v>
      </c>
    </row>
    <row r="2441" spans="3:7">
      <c r="C2441" s="49">
        <f t="shared" si="40"/>
        <v>4</v>
      </c>
      <c r="D2441" s="48">
        <v>42471</v>
      </c>
      <c r="E2441" s="47">
        <v>15</v>
      </c>
      <c r="F2441" s="47">
        <v>17489</v>
      </c>
      <c r="G2441" s="47">
        <v>16029</v>
      </c>
    </row>
    <row r="2442" spans="3:7">
      <c r="C2442" s="49">
        <f t="shared" si="40"/>
        <v>4</v>
      </c>
      <c r="D2442" s="48">
        <v>42471</v>
      </c>
      <c r="E2442" s="47">
        <v>16</v>
      </c>
      <c r="F2442" s="47">
        <v>17833</v>
      </c>
      <c r="G2442" s="47">
        <v>16328</v>
      </c>
    </row>
    <row r="2443" spans="3:7">
      <c r="C2443" s="49">
        <f t="shared" si="40"/>
        <v>4</v>
      </c>
      <c r="D2443" s="48">
        <v>42471</v>
      </c>
      <c r="E2443" s="47">
        <v>17</v>
      </c>
      <c r="F2443" s="47">
        <v>18043</v>
      </c>
      <c r="G2443" s="47">
        <v>16662</v>
      </c>
    </row>
    <row r="2444" spans="3:7">
      <c r="C2444" s="49">
        <f t="shared" si="40"/>
        <v>4</v>
      </c>
      <c r="D2444" s="48">
        <v>42471</v>
      </c>
      <c r="E2444" s="47">
        <v>18</v>
      </c>
      <c r="F2444" s="47">
        <v>18041</v>
      </c>
      <c r="G2444" s="47">
        <v>16585</v>
      </c>
    </row>
    <row r="2445" spans="3:7">
      <c r="C2445" s="49">
        <f t="shared" si="40"/>
        <v>4</v>
      </c>
      <c r="D2445" s="48">
        <v>42471</v>
      </c>
      <c r="E2445" s="47">
        <v>19</v>
      </c>
      <c r="F2445" s="47">
        <v>18227</v>
      </c>
      <c r="G2445" s="47">
        <v>16814</v>
      </c>
    </row>
    <row r="2446" spans="3:7">
      <c r="C2446" s="49">
        <f t="shared" si="40"/>
        <v>4</v>
      </c>
      <c r="D2446" s="48">
        <v>42471</v>
      </c>
      <c r="E2446" s="47">
        <v>20</v>
      </c>
      <c r="F2446" s="47">
        <v>18747</v>
      </c>
      <c r="G2446" s="47">
        <v>17276</v>
      </c>
    </row>
    <row r="2447" spans="3:7">
      <c r="C2447" s="49">
        <f t="shared" si="40"/>
        <v>4</v>
      </c>
      <c r="D2447" s="48">
        <v>42471</v>
      </c>
      <c r="E2447" s="47">
        <v>21</v>
      </c>
      <c r="F2447" s="47">
        <v>18249</v>
      </c>
      <c r="G2447" s="47">
        <v>16777</v>
      </c>
    </row>
    <row r="2448" spans="3:7">
      <c r="C2448" s="49">
        <f t="shared" si="40"/>
        <v>4</v>
      </c>
      <c r="D2448" s="48">
        <v>42471</v>
      </c>
      <c r="E2448" s="47">
        <v>22</v>
      </c>
      <c r="F2448" s="47">
        <v>17256</v>
      </c>
      <c r="G2448" s="47">
        <v>15776</v>
      </c>
    </row>
    <row r="2449" spans="3:7">
      <c r="C2449" s="49">
        <f t="shared" si="40"/>
        <v>4</v>
      </c>
      <c r="D2449" s="48">
        <v>42471</v>
      </c>
      <c r="E2449" s="47">
        <v>23</v>
      </c>
      <c r="F2449" s="47">
        <v>16023</v>
      </c>
      <c r="G2449" s="47">
        <v>14570</v>
      </c>
    </row>
    <row r="2450" spans="3:7">
      <c r="C2450" s="49">
        <f t="shared" si="40"/>
        <v>4</v>
      </c>
      <c r="D2450" s="48">
        <v>42471</v>
      </c>
      <c r="E2450" s="47">
        <v>24</v>
      </c>
      <c r="F2450" s="47">
        <v>15299</v>
      </c>
      <c r="G2450" s="47">
        <v>13779</v>
      </c>
    </row>
    <row r="2451" spans="3:7">
      <c r="C2451" s="49">
        <f t="shared" si="40"/>
        <v>4</v>
      </c>
      <c r="D2451" s="48">
        <v>42472</v>
      </c>
      <c r="E2451" s="47">
        <v>1</v>
      </c>
      <c r="F2451" s="47">
        <v>14916</v>
      </c>
      <c r="G2451" s="47">
        <v>13364</v>
      </c>
    </row>
    <row r="2452" spans="3:7">
      <c r="C2452" s="49">
        <f t="shared" si="40"/>
        <v>4</v>
      </c>
      <c r="D2452" s="48">
        <v>42472</v>
      </c>
      <c r="E2452" s="47">
        <v>2</v>
      </c>
      <c r="F2452" s="47">
        <v>14736</v>
      </c>
      <c r="G2452" s="47">
        <v>13223</v>
      </c>
    </row>
    <row r="2453" spans="3:7">
      <c r="C2453" s="49">
        <f t="shared" si="40"/>
        <v>4</v>
      </c>
      <c r="D2453" s="48">
        <v>42472</v>
      </c>
      <c r="E2453" s="47">
        <v>3</v>
      </c>
      <c r="F2453" s="47">
        <v>14686</v>
      </c>
      <c r="G2453" s="47">
        <v>13170</v>
      </c>
    </row>
    <row r="2454" spans="3:7">
      <c r="C2454" s="49">
        <f t="shared" si="40"/>
        <v>4</v>
      </c>
      <c r="D2454" s="48">
        <v>42472</v>
      </c>
      <c r="E2454" s="47">
        <v>4</v>
      </c>
      <c r="F2454" s="47">
        <v>14818</v>
      </c>
      <c r="G2454" s="47">
        <v>13263</v>
      </c>
    </row>
    <row r="2455" spans="3:7">
      <c r="C2455" s="49">
        <f t="shared" si="40"/>
        <v>4</v>
      </c>
      <c r="D2455" s="48">
        <v>42472</v>
      </c>
      <c r="E2455" s="47">
        <v>5</v>
      </c>
      <c r="F2455" s="47">
        <v>15393</v>
      </c>
      <c r="G2455" s="47">
        <v>13825</v>
      </c>
    </row>
    <row r="2456" spans="3:7">
      <c r="C2456" s="49">
        <f t="shared" si="40"/>
        <v>4</v>
      </c>
      <c r="D2456" s="48">
        <v>42472</v>
      </c>
      <c r="E2456" s="47">
        <v>6</v>
      </c>
      <c r="F2456" s="47">
        <v>16775</v>
      </c>
      <c r="G2456" s="47">
        <v>15293</v>
      </c>
    </row>
    <row r="2457" spans="3:7">
      <c r="C2457" s="49">
        <f t="shared" si="40"/>
        <v>4</v>
      </c>
      <c r="D2457" s="48">
        <v>42472</v>
      </c>
      <c r="E2457" s="47">
        <v>7</v>
      </c>
      <c r="F2457" s="47">
        <v>17621</v>
      </c>
      <c r="G2457" s="47">
        <v>16140</v>
      </c>
    </row>
    <row r="2458" spans="3:7">
      <c r="C2458" s="49">
        <f t="shared" si="40"/>
        <v>4</v>
      </c>
      <c r="D2458" s="48">
        <v>42472</v>
      </c>
      <c r="E2458" s="47">
        <v>8</v>
      </c>
      <c r="F2458" s="47">
        <v>17640</v>
      </c>
      <c r="G2458" s="47">
        <v>16209</v>
      </c>
    </row>
    <row r="2459" spans="3:7">
      <c r="C2459" s="49">
        <f t="shared" si="40"/>
        <v>4</v>
      </c>
      <c r="D2459" s="48">
        <v>42472</v>
      </c>
      <c r="E2459" s="47">
        <v>9</v>
      </c>
      <c r="F2459" s="47">
        <v>17315</v>
      </c>
      <c r="G2459" s="47">
        <v>15849</v>
      </c>
    </row>
    <row r="2460" spans="3:7">
      <c r="C2460" s="49">
        <f t="shared" si="40"/>
        <v>4</v>
      </c>
      <c r="D2460" s="48">
        <v>42472</v>
      </c>
      <c r="E2460" s="47">
        <v>10</v>
      </c>
      <c r="F2460" s="47">
        <v>17217</v>
      </c>
      <c r="G2460" s="47">
        <v>15790</v>
      </c>
    </row>
    <row r="2461" spans="3:7">
      <c r="C2461" s="49">
        <f t="shared" si="40"/>
        <v>4</v>
      </c>
      <c r="D2461" s="48">
        <v>42472</v>
      </c>
      <c r="E2461" s="47">
        <v>11</v>
      </c>
      <c r="F2461" s="47">
        <v>17327</v>
      </c>
      <c r="G2461" s="47">
        <v>15838</v>
      </c>
    </row>
    <row r="2462" spans="3:7">
      <c r="C2462" s="49">
        <f t="shared" si="40"/>
        <v>4</v>
      </c>
      <c r="D2462" s="48">
        <v>42472</v>
      </c>
      <c r="E2462" s="47">
        <v>12</v>
      </c>
      <c r="F2462" s="47">
        <v>17231</v>
      </c>
      <c r="G2462" s="47">
        <v>15789</v>
      </c>
    </row>
    <row r="2463" spans="3:7">
      <c r="C2463" s="49">
        <f t="shared" si="40"/>
        <v>4</v>
      </c>
      <c r="D2463" s="48">
        <v>42472</v>
      </c>
      <c r="E2463" s="47">
        <v>13</v>
      </c>
      <c r="F2463" s="47">
        <v>17260</v>
      </c>
      <c r="G2463" s="47">
        <v>15837</v>
      </c>
    </row>
    <row r="2464" spans="3:7">
      <c r="C2464" s="49">
        <f t="shared" si="40"/>
        <v>4</v>
      </c>
      <c r="D2464" s="48">
        <v>42472</v>
      </c>
      <c r="E2464" s="47">
        <v>14</v>
      </c>
      <c r="F2464" s="47">
        <v>16932</v>
      </c>
      <c r="G2464" s="47">
        <v>15510</v>
      </c>
    </row>
    <row r="2465" spans="3:7">
      <c r="C2465" s="49">
        <f t="shared" si="40"/>
        <v>4</v>
      </c>
      <c r="D2465" s="48">
        <v>42472</v>
      </c>
      <c r="E2465" s="47">
        <v>15</v>
      </c>
      <c r="F2465" s="47">
        <v>17026</v>
      </c>
      <c r="G2465" s="47">
        <v>15601</v>
      </c>
    </row>
    <row r="2466" spans="3:7">
      <c r="C2466" s="49">
        <f t="shared" si="40"/>
        <v>4</v>
      </c>
      <c r="D2466" s="48">
        <v>42472</v>
      </c>
      <c r="E2466" s="47">
        <v>16</v>
      </c>
      <c r="F2466" s="47">
        <v>17398</v>
      </c>
      <c r="G2466" s="47">
        <v>15895</v>
      </c>
    </row>
    <row r="2467" spans="3:7">
      <c r="C2467" s="49">
        <f t="shared" si="40"/>
        <v>4</v>
      </c>
      <c r="D2467" s="48">
        <v>42472</v>
      </c>
      <c r="E2467" s="47">
        <v>17</v>
      </c>
      <c r="F2467" s="47">
        <v>17693</v>
      </c>
      <c r="G2467" s="47">
        <v>16194</v>
      </c>
    </row>
    <row r="2468" spans="3:7">
      <c r="C2468" s="49">
        <f t="shared" si="40"/>
        <v>4</v>
      </c>
      <c r="D2468" s="48">
        <v>42472</v>
      </c>
      <c r="E2468" s="47">
        <v>18</v>
      </c>
      <c r="F2468" s="47">
        <v>17650</v>
      </c>
      <c r="G2468" s="47">
        <v>16241</v>
      </c>
    </row>
    <row r="2469" spans="3:7">
      <c r="C2469" s="49">
        <f t="shared" si="40"/>
        <v>4</v>
      </c>
      <c r="D2469" s="48">
        <v>42472</v>
      </c>
      <c r="E2469" s="47">
        <v>19</v>
      </c>
      <c r="F2469" s="47">
        <v>18071</v>
      </c>
      <c r="G2469" s="47">
        <v>16719</v>
      </c>
    </row>
    <row r="2470" spans="3:7">
      <c r="C2470" s="49">
        <f t="shared" si="40"/>
        <v>4</v>
      </c>
      <c r="D2470" s="48">
        <v>42472</v>
      </c>
      <c r="E2470" s="47">
        <v>20</v>
      </c>
      <c r="F2470" s="47">
        <v>19226</v>
      </c>
      <c r="G2470" s="47">
        <v>17743</v>
      </c>
    </row>
    <row r="2471" spans="3:7">
      <c r="C2471" s="49">
        <f t="shared" si="40"/>
        <v>4</v>
      </c>
      <c r="D2471" s="48">
        <v>42472</v>
      </c>
      <c r="E2471" s="47">
        <v>21</v>
      </c>
      <c r="F2471" s="47">
        <v>19157</v>
      </c>
      <c r="G2471" s="47">
        <v>17598</v>
      </c>
    </row>
    <row r="2472" spans="3:7">
      <c r="C2472" s="49">
        <f t="shared" si="40"/>
        <v>4</v>
      </c>
      <c r="D2472" s="48">
        <v>42472</v>
      </c>
      <c r="E2472" s="47">
        <v>22</v>
      </c>
      <c r="F2472" s="47">
        <v>17780</v>
      </c>
      <c r="G2472" s="47">
        <v>16460</v>
      </c>
    </row>
    <row r="2473" spans="3:7">
      <c r="C2473" s="49">
        <f t="shared" si="40"/>
        <v>4</v>
      </c>
      <c r="D2473" s="48">
        <v>42472</v>
      </c>
      <c r="E2473" s="47">
        <v>23</v>
      </c>
      <c r="F2473" s="47">
        <v>16388</v>
      </c>
      <c r="G2473" s="47">
        <v>15088</v>
      </c>
    </row>
    <row r="2474" spans="3:7">
      <c r="C2474" s="49">
        <f t="shared" si="40"/>
        <v>4</v>
      </c>
      <c r="D2474" s="48">
        <v>42472</v>
      </c>
      <c r="E2474" s="47">
        <v>24</v>
      </c>
      <c r="F2474" s="47">
        <v>15602</v>
      </c>
      <c r="G2474" s="47">
        <v>14261</v>
      </c>
    </row>
    <row r="2475" spans="3:7">
      <c r="C2475" s="49">
        <f t="shared" si="40"/>
        <v>4</v>
      </c>
      <c r="D2475" s="48">
        <v>42473</v>
      </c>
      <c r="E2475" s="47">
        <v>1</v>
      </c>
      <c r="F2475" s="47">
        <v>15188</v>
      </c>
      <c r="G2475" s="47">
        <v>13793</v>
      </c>
    </row>
    <row r="2476" spans="3:7">
      <c r="C2476" s="49">
        <f t="shared" si="40"/>
        <v>4</v>
      </c>
      <c r="D2476" s="48">
        <v>42473</v>
      </c>
      <c r="E2476" s="47">
        <v>2</v>
      </c>
      <c r="F2476" s="47">
        <v>15054</v>
      </c>
      <c r="G2476" s="47">
        <v>13664</v>
      </c>
    </row>
    <row r="2477" spans="3:7">
      <c r="C2477" s="49">
        <f t="shared" si="40"/>
        <v>4</v>
      </c>
      <c r="D2477" s="48">
        <v>42473</v>
      </c>
      <c r="E2477" s="47">
        <v>3</v>
      </c>
      <c r="F2477" s="47">
        <v>14971</v>
      </c>
      <c r="G2477" s="47">
        <v>13575</v>
      </c>
    </row>
    <row r="2478" spans="3:7">
      <c r="C2478" s="49">
        <f t="shared" si="40"/>
        <v>4</v>
      </c>
      <c r="D2478" s="48">
        <v>42473</v>
      </c>
      <c r="E2478" s="47">
        <v>4</v>
      </c>
      <c r="F2478" s="47">
        <v>15067</v>
      </c>
      <c r="G2478" s="47">
        <v>13672</v>
      </c>
    </row>
    <row r="2479" spans="3:7">
      <c r="C2479" s="49">
        <f t="shared" si="40"/>
        <v>4</v>
      </c>
      <c r="D2479" s="48">
        <v>42473</v>
      </c>
      <c r="E2479" s="47">
        <v>5</v>
      </c>
      <c r="F2479" s="47">
        <v>15644</v>
      </c>
      <c r="G2479" s="47">
        <v>14250</v>
      </c>
    </row>
    <row r="2480" spans="3:7">
      <c r="C2480" s="49">
        <f t="shared" si="40"/>
        <v>4</v>
      </c>
      <c r="D2480" s="48">
        <v>42473</v>
      </c>
      <c r="E2480" s="47">
        <v>6</v>
      </c>
      <c r="F2480" s="47">
        <v>17228</v>
      </c>
      <c r="G2480" s="47">
        <v>15831</v>
      </c>
    </row>
    <row r="2481" spans="3:7">
      <c r="C2481" s="49">
        <f t="shared" si="40"/>
        <v>4</v>
      </c>
      <c r="D2481" s="48">
        <v>42473</v>
      </c>
      <c r="E2481" s="47">
        <v>7</v>
      </c>
      <c r="F2481" s="47">
        <v>18018</v>
      </c>
      <c r="G2481" s="47">
        <v>16631</v>
      </c>
    </row>
    <row r="2482" spans="3:7">
      <c r="C2482" s="49">
        <f t="shared" si="40"/>
        <v>4</v>
      </c>
      <c r="D2482" s="48">
        <v>42473</v>
      </c>
      <c r="E2482" s="47">
        <v>8</v>
      </c>
      <c r="F2482" s="47">
        <v>17607</v>
      </c>
      <c r="G2482" s="47">
        <v>16257</v>
      </c>
    </row>
    <row r="2483" spans="3:7">
      <c r="C2483" s="49">
        <f t="shared" si="40"/>
        <v>4</v>
      </c>
      <c r="D2483" s="48">
        <v>42473</v>
      </c>
      <c r="E2483" s="47">
        <v>9</v>
      </c>
      <c r="F2483" s="47">
        <v>17071</v>
      </c>
      <c r="G2483" s="47">
        <v>15767</v>
      </c>
    </row>
    <row r="2484" spans="3:7">
      <c r="C2484" s="49">
        <f t="shared" si="40"/>
        <v>4</v>
      </c>
      <c r="D2484" s="48">
        <v>42473</v>
      </c>
      <c r="E2484" s="47">
        <v>10</v>
      </c>
      <c r="F2484" s="47">
        <v>16831</v>
      </c>
      <c r="G2484" s="47">
        <v>15482</v>
      </c>
    </row>
    <row r="2485" spans="3:7">
      <c r="C2485" s="49">
        <f t="shared" si="40"/>
        <v>4</v>
      </c>
      <c r="D2485" s="48">
        <v>42473</v>
      </c>
      <c r="E2485" s="47">
        <v>11</v>
      </c>
      <c r="F2485" s="47">
        <v>16595</v>
      </c>
      <c r="G2485" s="47">
        <v>15231</v>
      </c>
    </row>
    <row r="2486" spans="3:7">
      <c r="C2486" s="49">
        <f t="shared" si="40"/>
        <v>4</v>
      </c>
      <c r="D2486" s="48">
        <v>42473</v>
      </c>
      <c r="E2486" s="47">
        <v>12</v>
      </c>
      <c r="F2486" s="47">
        <v>16339</v>
      </c>
      <c r="G2486" s="47">
        <v>14974</v>
      </c>
    </row>
    <row r="2487" spans="3:7">
      <c r="C2487" s="49">
        <f t="shared" si="40"/>
        <v>4</v>
      </c>
      <c r="D2487" s="48">
        <v>42473</v>
      </c>
      <c r="E2487" s="47">
        <v>13</v>
      </c>
      <c r="F2487" s="47">
        <v>16247</v>
      </c>
      <c r="G2487" s="47">
        <v>14892</v>
      </c>
    </row>
    <row r="2488" spans="3:7">
      <c r="C2488" s="49">
        <f t="shared" si="40"/>
        <v>4</v>
      </c>
      <c r="D2488" s="48">
        <v>42473</v>
      </c>
      <c r="E2488" s="47">
        <v>14</v>
      </c>
      <c r="F2488" s="47">
        <v>16036</v>
      </c>
      <c r="G2488" s="47">
        <v>14751</v>
      </c>
    </row>
    <row r="2489" spans="3:7">
      <c r="C2489" s="49">
        <f t="shared" si="40"/>
        <v>4</v>
      </c>
      <c r="D2489" s="48">
        <v>42473</v>
      </c>
      <c r="E2489" s="47">
        <v>15</v>
      </c>
      <c r="F2489" s="47">
        <v>16090</v>
      </c>
      <c r="G2489" s="47">
        <v>14747</v>
      </c>
    </row>
    <row r="2490" spans="3:7">
      <c r="C2490" s="49">
        <f t="shared" si="40"/>
        <v>4</v>
      </c>
      <c r="D2490" s="48">
        <v>42473</v>
      </c>
      <c r="E2490" s="47">
        <v>16</v>
      </c>
      <c r="F2490" s="47">
        <v>16321</v>
      </c>
      <c r="G2490" s="47">
        <v>14944</v>
      </c>
    </row>
    <row r="2491" spans="3:7">
      <c r="C2491" s="49">
        <f t="shared" si="40"/>
        <v>4</v>
      </c>
      <c r="D2491" s="48">
        <v>42473</v>
      </c>
      <c r="E2491" s="47">
        <v>17</v>
      </c>
      <c r="F2491" s="47">
        <v>17144</v>
      </c>
      <c r="G2491" s="47">
        <v>15641</v>
      </c>
    </row>
    <row r="2492" spans="3:7">
      <c r="C2492" s="49">
        <f t="shared" si="40"/>
        <v>4</v>
      </c>
      <c r="D2492" s="48">
        <v>42473</v>
      </c>
      <c r="E2492" s="47">
        <v>18</v>
      </c>
      <c r="F2492" s="47">
        <v>17447</v>
      </c>
      <c r="G2492" s="47">
        <v>16102</v>
      </c>
    </row>
    <row r="2493" spans="3:7">
      <c r="C2493" s="49">
        <f t="shared" si="40"/>
        <v>4</v>
      </c>
      <c r="D2493" s="48">
        <v>42473</v>
      </c>
      <c r="E2493" s="47">
        <v>19</v>
      </c>
      <c r="F2493" s="47">
        <v>17729</v>
      </c>
      <c r="G2493" s="47">
        <v>16472</v>
      </c>
    </row>
    <row r="2494" spans="3:7">
      <c r="C2494" s="49">
        <f t="shared" si="40"/>
        <v>4</v>
      </c>
      <c r="D2494" s="48">
        <v>42473</v>
      </c>
      <c r="E2494" s="47">
        <v>20</v>
      </c>
      <c r="F2494" s="47">
        <v>18093</v>
      </c>
      <c r="G2494" s="47">
        <v>17003</v>
      </c>
    </row>
    <row r="2495" spans="3:7">
      <c r="C2495" s="49">
        <f t="shared" si="40"/>
        <v>4</v>
      </c>
      <c r="D2495" s="48">
        <v>42473</v>
      </c>
      <c r="E2495" s="47">
        <v>21</v>
      </c>
      <c r="F2495" s="47">
        <v>18254</v>
      </c>
      <c r="G2495" s="47">
        <v>16842</v>
      </c>
    </row>
    <row r="2496" spans="3:7">
      <c r="C2496" s="49">
        <f t="shared" si="40"/>
        <v>4</v>
      </c>
      <c r="D2496" s="48">
        <v>42473</v>
      </c>
      <c r="E2496" s="47">
        <v>22</v>
      </c>
      <c r="F2496" s="47">
        <v>17183</v>
      </c>
      <c r="G2496" s="47">
        <v>15693</v>
      </c>
    </row>
    <row r="2497" spans="3:7">
      <c r="C2497" s="49">
        <f t="shared" si="40"/>
        <v>4</v>
      </c>
      <c r="D2497" s="48">
        <v>42473</v>
      </c>
      <c r="E2497" s="47">
        <v>23</v>
      </c>
      <c r="F2497" s="47">
        <v>15918</v>
      </c>
      <c r="G2497" s="47">
        <v>14514</v>
      </c>
    </row>
    <row r="2498" spans="3:7">
      <c r="C2498" s="49">
        <f t="shared" si="40"/>
        <v>4</v>
      </c>
      <c r="D2498" s="48">
        <v>42473</v>
      </c>
      <c r="E2498" s="47">
        <v>24</v>
      </c>
      <c r="F2498" s="47">
        <v>15341</v>
      </c>
      <c r="G2498" s="47">
        <v>13827</v>
      </c>
    </row>
    <row r="2499" spans="3:7">
      <c r="C2499" s="49">
        <f t="shared" si="40"/>
        <v>4</v>
      </c>
      <c r="D2499" s="48">
        <v>42474</v>
      </c>
      <c r="E2499" s="47">
        <v>1</v>
      </c>
      <c r="F2499" s="47">
        <v>14952</v>
      </c>
      <c r="G2499" s="47">
        <v>13399</v>
      </c>
    </row>
    <row r="2500" spans="3:7">
      <c r="C2500" s="49">
        <f t="shared" ref="C2500:C2563" si="41">MONTH(D2500)</f>
        <v>4</v>
      </c>
      <c r="D2500" s="48">
        <v>42474</v>
      </c>
      <c r="E2500" s="47">
        <v>2</v>
      </c>
      <c r="F2500" s="47">
        <v>14624</v>
      </c>
      <c r="G2500" s="47">
        <v>13140</v>
      </c>
    </row>
    <row r="2501" spans="3:7">
      <c r="C2501" s="49">
        <f t="shared" si="41"/>
        <v>4</v>
      </c>
      <c r="D2501" s="48">
        <v>42474</v>
      </c>
      <c r="E2501" s="47">
        <v>3</v>
      </c>
      <c r="F2501" s="47">
        <v>14706</v>
      </c>
      <c r="G2501" s="47">
        <v>13151</v>
      </c>
    </row>
    <row r="2502" spans="3:7">
      <c r="C2502" s="49">
        <f t="shared" si="41"/>
        <v>4</v>
      </c>
      <c r="D2502" s="48">
        <v>42474</v>
      </c>
      <c r="E2502" s="47">
        <v>4</v>
      </c>
      <c r="F2502" s="47">
        <v>14858</v>
      </c>
      <c r="G2502" s="47">
        <v>13298</v>
      </c>
    </row>
    <row r="2503" spans="3:7">
      <c r="C2503" s="49">
        <f t="shared" si="41"/>
        <v>4</v>
      </c>
      <c r="D2503" s="48">
        <v>42474</v>
      </c>
      <c r="E2503" s="47">
        <v>5</v>
      </c>
      <c r="F2503" s="47">
        <v>15371</v>
      </c>
      <c r="G2503" s="47">
        <v>13766</v>
      </c>
    </row>
    <row r="2504" spans="3:7">
      <c r="C2504" s="49">
        <f t="shared" si="41"/>
        <v>4</v>
      </c>
      <c r="D2504" s="48">
        <v>42474</v>
      </c>
      <c r="E2504" s="47">
        <v>6</v>
      </c>
      <c r="F2504" s="47">
        <v>16818</v>
      </c>
      <c r="G2504" s="47">
        <v>15295</v>
      </c>
    </row>
    <row r="2505" spans="3:7">
      <c r="C2505" s="49">
        <f t="shared" si="41"/>
        <v>4</v>
      </c>
      <c r="D2505" s="48">
        <v>42474</v>
      </c>
      <c r="E2505" s="47">
        <v>7</v>
      </c>
      <c r="F2505" s="47">
        <v>17498</v>
      </c>
      <c r="G2505" s="47">
        <v>15979</v>
      </c>
    </row>
    <row r="2506" spans="3:7">
      <c r="C2506" s="49">
        <f t="shared" si="41"/>
        <v>4</v>
      </c>
      <c r="D2506" s="48">
        <v>42474</v>
      </c>
      <c r="E2506" s="47">
        <v>8</v>
      </c>
      <c r="F2506" s="47">
        <v>17273</v>
      </c>
      <c r="G2506" s="47">
        <v>15745</v>
      </c>
    </row>
    <row r="2507" spans="3:7">
      <c r="C2507" s="49">
        <f t="shared" si="41"/>
        <v>4</v>
      </c>
      <c r="D2507" s="48">
        <v>42474</v>
      </c>
      <c r="E2507" s="47">
        <v>9</v>
      </c>
      <c r="F2507" s="47">
        <v>16685</v>
      </c>
      <c r="G2507" s="47">
        <v>15273</v>
      </c>
    </row>
    <row r="2508" spans="3:7">
      <c r="C2508" s="49">
        <f t="shared" si="41"/>
        <v>4</v>
      </c>
      <c r="D2508" s="48">
        <v>42474</v>
      </c>
      <c r="E2508" s="47">
        <v>10</v>
      </c>
      <c r="F2508" s="47">
        <v>16247</v>
      </c>
      <c r="G2508" s="47">
        <v>14842</v>
      </c>
    </row>
    <row r="2509" spans="3:7">
      <c r="C2509" s="49">
        <f t="shared" si="41"/>
        <v>4</v>
      </c>
      <c r="D2509" s="48">
        <v>42474</v>
      </c>
      <c r="E2509" s="47">
        <v>11</v>
      </c>
      <c r="F2509" s="47">
        <v>16159</v>
      </c>
      <c r="G2509" s="47">
        <v>14747</v>
      </c>
    </row>
    <row r="2510" spans="3:7">
      <c r="C2510" s="49">
        <f t="shared" si="41"/>
        <v>4</v>
      </c>
      <c r="D2510" s="48">
        <v>42474</v>
      </c>
      <c r="E2510" s="47">
        <v>12</v>
      </c>
      <c r="F2510" s="47">
        <v>16008</v>
      </c>
      <c r="G2510" s="47">
        <v>14603</v>
      </c>
    </row>
    <row r="2511" spans="3:7">
      <c r="C2511" s="49">
        <f t="shared" si="41"/>
        <v>4</v>
      </c>
      <c r="D2511" s="48">
        <v>42474</v>
      </c>
      <c r="E2511" s="47">
        <v>13</v>
      </c>
      <c r="F2511" s="47">
        <v>15862</v>
      </c>
      <c r="G2511" s="47">
        <v>14456</v>
      </c>
    </row>
    <row r="2512" spans="3:7">
      <c r="C2512" s="49">
        <f t="shared" si="41"/>
        <v>4</v>
      </c>
      <c r="D2512" s="48">
        <v>42474</v>
      </c>
      <c r="E2512" s="47">
        <v>14</v>
      </c>
      <c r="F2512" s="47">
        <v>15634</v>
      </c>
      <c r="G2512" s="47">
        <v>14271</v>
      </c>
    </row>
    <row r="2513" spans="3:7">
      <c r="C2513" s="49">
        <f t="shared" si="41"/>
        <v>4</v>
      </c>
      <c r="D2513" s="48">
        <v>42474</v>
      </c>
      <c r="E2513" s="47">
        <v>15</v>
      </c>
      <c r="F2513" s="47">
        <v>15665</v>
      </c>
      <c r="G2513" s="47">
        <v>14267</v>
      </c>
    </row>
    <row r="2514" spans="3:7">
      <c r="C2514" s="49">
        <f t="shared" si="41"/>
        <v>4</v>
      </c>
      <c r="D2514" s="48">
        <v>42474</v>
      </c>
      <c r="E2514" s="47">
        <v>16</v>
      </c>
      <c r="F2514" s="47">
        <v>15904</v>
      </c>
      <c r="G2514" s="47">
        <v>14542</v>
      </c>
    </row>
    <row r="2515" spans="3:7">
      <c r="C2515" s="49">
        <f t="shared" si="41"/>
        <v>4</v>
      </c>
      <c r="D2515" s="48">
        <v>42474</v>
      </c>
      <c r="E2515" s="47">
        <v>17</v>
      </c>
      <c r="F2515" s="47">
        <v>16514</v>
      </c>
      <c r="G2515" s="47">
        <v>15043</v>
      </c>
    </row>
    <row r="2516" spans="3:7">
      <c r="C2516" s="49">
        <f t="shared" si="41"/>
        <v>4</v>
      </c>
      <c r="D2516" s="48">
        <v>42474</v>
      </c>
      <c r="E2516" s="47">
        <v>18</v>
      </c>
      <c r="F2516" s="47">
        <v>16874</v>
      </c>
      <c r="G2516" s="47">
        <v>15392</v>
      </c>
    </row>
    <row r="2517" spans="3:7">
      <c r="C2517" s="49">
        <f t="shared" si="41"/>
        <v>4</v>
      </c>
      <c r="D2517" s="48">
        <v>42474</v>
      </c>
      <c r="E2517" s="47">
        <v>19</v>
      </c>
      <c r="F2517" s="47">
        <v>17364</v>
      </c>
      <c r="G2517" s="47">
        <v>15833</v>
      </c>
    </row>
    <row r="2518" spans="3:7">
      <c r="C2518" s="49">
        <f t="shared" si="41"/>
        <v>4</v>
      </c>
      <c r="D2518" s="48">
        <v>42474</v>
      </c>
      <c r="E2518" s="47">
        <v>20</v>
      </c>
      <c r="F2518" s="47">
        <v>18071</v>
      </c>
      <c r="G2518" s="47">
        <v>16689</v>
      </c>
    </row>
    <row r="2519" spans="3:7">
      <c r="C2519" s="49">
        <f t="shared" si="41"/>
        <v>4</v>
      </c>
      <c r="D2519" s="48">
        <v>42474</v>
      </c>
      <c r="E2519" s="47">
        <v>21</v>
      </c>
      <c r="F2519" s="47">
        <v>17760</v>
      </c>
      <c r="G2519" s="47">
        <v>16283</v>
      </c>
    </row>
    <row r="2520" spans="3:7">
      <c r="C2520" s="49">
        <f t="shared" si="41"/>
        <v>4</v>
      </c>
      <c r="D2520" s="48">
        <v>42474</v>
      </c>
      <c r="E2520" s="47">
        <v>22</v>
      </c>
      <c r="F2520" s="47">
        <v>16938</v>
      </c>
      <c r="G2520" s="47">
        <v>15373</v>
      </c>
    </row>
    <row r="2521" spans="3:7">
      <c r="C2521" s="49">
        <f t="shared" si="41"/>
        <v>4</v>
      </c>
      <c r="D2521" s="48">
        <v>42474</v>
      </c>
      <c r="E2521" s="47">
        <v>23</v>
      </c>
      <c r="F2521" s="47">
        <v>15596</v>
      </c>
      <c r="G2521" s="47">
        <v>14127</v>
      </c>
    </row>
    <row r="2522" spans="3:7">
      <c r="C2522" s="49">
        <f t="shared" si="41"/>
        <v>4</v>
      </c>
      <c r="D2522" s="48">
        <v>42474</v>
      </c>
      <c r="E2522" s="47">
        <v>24</v>
      </c>
      <c r="F2522" s="47">
        <v>14886</v>
      </c>
      <c r="G2522" s="47">
        <v>13250</v>
      </c>
    </row>
    <row r="2523" spans="3:7">
      <c r="C2523" s="49">
        <f t="shared" si="41"/>
        <v>4</v>
      </c>
      <c r="D2523" s="48">
        <v>42475</v>
      </c>
      <c r="E2523" s="47">
        <v>1</v>
      </c>
      <c r="F2523" s="47">
        <v>14411</v>
      </c>
      <c r="G2523" s="47">
        <v>12840</v>
      </c>
    </row>
    <row r="2524" spans="3:7">
      <c r="C2524" s="49">
        <f t="shared" si="41"/>
        <v>4</v>
      </c>
      <c r="D2524" s="48">
        <v>42475</v>
      </c>
      <c r="E2524" s="47">
        <v>2</v>
      </c>
      <c r="F2524" s="47">
        <v>14208</v>
      </c>
      <c r="G2524" s="47">
        <v>12675</v>
      </c>
    </row>
    <row r="2525" spans="3:7">
      <c r="C2525" s="49">
        <f t="shared" si="41"/>
        <v>4</v>
      </c>
      <c r="D2525" s="48">
        <v>42475</v>
      </c>
      <c r="E2525" s="47">
        <v>3</v>
      </c>
      <c r="F2525" s="47">
        <v>14106</v>
      </c>
      <c r="G2525" s="47">
        <v>12578</v>
      </c>
    </row>
    <row r="2526" spans="3:7">
      <c r="C2526" s="49">
        <f t="shared" si="41"/>
        <v>4</v>
      </c>
      <c r="D2526" s="48">
        <v>42475</v>
      </c>
      <c r="E2526" s="47">
        <v>4</v>
      </c>
      <c r="F2526" s="47">
        <v>14196</v>
      </c>
      <c r="G2526" s="47">
        <v>12685</v>
      </c>
    </row>
    <row r="2527" spans="3:7">
      <c r="C2527" s="49">
        <f t="shared" si="41"/>
        <v>4</v>
      </c>
      <c r="D2527" s="48">
        <v>42475</v>
      </c>
      <c r="E2527" s="47">
        <v>5</v>
      </c>
      <c r="F2527" s="47">
        <v>14846</v>
      </c>
      <c r="G2527" s="47">
        <v>13344</v>
      </c>
    </row>
    <row r="2528" spans="3:7">
      <c r="C2528" s="49">
        <f t="shared" si="41"/>
        <v>4</v>
      </c>
      <c r="D2528" s="48">
        <v>42475</v>
      </c>
      <c r="E2528" s="47">
        <v>6</v>
      </c>
      <c r="F2528" s="47">
        <v>15924</v>
      </c>
      <c r="G2528" s="47">
        <v>14578</v>
      </c>
    </row>
    <row r="2529" spans="3:7">
      <c r="C2529" s="49">
        <f t="shared" si="41"/>
        <v>4</v>
      </c>
      <c r="D2529" s="48">
        <v>42475</v>
      </c>
      <c r="E2529" s="47">
        <v>7</v>
      </c>
      <c r="F2529" s="47">
        <v>16775</v>
      </c>
      <c r="G2529" s="47">
        <v>15342</v>
      </c>
    </row>
    <row r="2530" spans="3:7">
      <c r="C2530" s="49">
        <f t="shared" si="41"/>
        <v>4</v>
      </c>
      <c r="D2530" s="48">
        <v>42475</v>
      </c>
      <c r="E2530" s="47">
        <v>8</v>
      </c>
      <c r="F2530" s="47">
        <v>16865</v>
      </c>
      <c r="G2530" s="47">
        <v>15410</v>
      </c>
    </row>
    <row r="2531" spans="3:7">
      <c r="C2531" s="49">
        <f t="shared" si="41"/>
        <v>4</v>
      </c>
      <c r="D2531" s="48">
        <v>42475</v>
      </c>
      <c r="E2531" s="47">
        <v>9</v>
      </c>
      <c r="F2531" s="47">
        <v>16513</v>
      </c>
      <c r="G2531" s="47">
        <v>15049</v>
      </c>
    </row>
    <row r="2532" spans="3:7">
      <c r="C2532" s="49">
        <f t="shared" si="41"/>
        <v>4</v>
      </c>
      <c r="D2532" s="48">
        <v>42475</v>
      </c>
      <c r="E2532" s="47">
        <v>10</v>
      </c>
      <c r="F2532" s="47">
        <v>16271</v>
      </c>
      <c r="G2532" s="47">
        <v>14761</v>
      </c>
    </row>
    <row r="2533" spans="3:7">
      <c r="C2533" s="49">
        <f t="shared" si="41"/>
        <v>4</v>
      </c>
      <c r="D2533" s="48">
        <v>42475</v>
      </c>
      <c r="E2533" s="47">
        <v>11</v>
      </c>
      <c r="F2533" s="47">
        <v>16156</v>
      </c>
      <c r="G2533" s="47">
        <v>14673</v>
      </c>
    </row>
    <row r="2534" spans="3:7">
      <c r="C2534" s="49">
        <f t="shared" si="41"/>
        <v>4</v>
      </c>
      <c r="D2534" s="48">
        <v>42475</v>
      </c>
      <c r="E2534" s="47">
        <v>12</v>
      </c>
      <c r="F2534" s="47">
        <v>15956</v>
      </c>
      <c r="G2534" s="47">
        <v>14516</v>
      </c>
    </row>
    <row r="2535" spans="3:7">
      <c r="C2535" s="49">
        <f t="shared" si="41"/>
        <v>4</v>
      </c>
      <c r="D2535" s="48">
        <v>42475</v>
      </c>
      <c r="E2535" s="47">
        <v>13</v>
      </c>
      <c r="F2535" s="47">
        <v>15703</v>
      </c>
      <c r="G2535" s="47">
        <v>14222</v>
      </c>
    </row>
    <row r="2536" spans="3:7">
      <c r="C2536" s="49">
        <f t="shared" si="41"/>
        <v>4</v>
      </c>
      <c r="D2536" s="48">
        <v>42475</v>
      </c>
      <c r="E2536" s="47">
        <v>14</v>
      </c>
      <c r="F2536" s="47">
        <v>15543</v>
      </c>
      <c r="G2536" s="47">
        <v>14066</v>
      </c>
    </row>
    <row r="2537" spans="3:7">
      <c r="C2537" s="49">
        <f t="shared" si="41"/>
        <v>4</v>
      </c>
      <c r="D2537" s="48">
        <v>42475</v>
      </c>
      <c r="E2537" s="47">
        <v>15</v>
      </c>
      <c r="F2537" s="47">
        <v>15378</v>
      </c>
      <c r="G2537" s="47">
        <v>13922</v>
      </c>
    </row>
    <row r="2538" spans="3:7">
      <c r="C2538" s="49">
        <f t="shared" si="41"/>
        <v>4</v>
      </c>
      <c r="D2538" s="48">
        <v>42475</v>
      </c>
      <c r="E2538" s="47">
        <v>16</v>
      </c>
      <c r="F2538" s="47">
        <v>15603</v>
      </c>
      <c r="G2538" s="47">
        <v>14086</v>
      </c>
    </row>
    <row r="2539" spans="3:7">
      <c r="C2539" s="49">
        <f t="shared" si="41"/>
        <v>4</v>
      </c>
      <c r="D2539" s="48">
        <v>42475</v>
      </c>
      <c r="E2539" s="47">
        <v>17</v>
      </c>
      <c r="F2539" s="47">
        <v>15907</v>
      </c>
      <c r="G2539" s="47">
        <v>14436</v>
      </c>
    </row>
    <row r="2540" spans="3:7">
      <c r="C2540" s="49">
        <f t="shared" si="41"/>
        <v>4</v>
      </c>
      <c r="D2540" s="48">
        <v>42475</v>
      </c>
      <c r="E2540" s="47">
        <v>18</v>
      </c>
      <c r="F2540" s="47">
        <v>16615</v>
      </c>
      <c r="G2540" s="47">
        <v>14676</v>
      </c>
    </row>
    <row r="2541" spans="3:7">
      <c r="C2541" s="49">
        <f t="shared" si="41"/>
        <v>4</v>
      </c>
      <c r="D2541" s="48">
        <v>42475</v>
      </c>
      <c r="E2541" s="47">
        <v>19</v>
      </c>
      <c r="F2541" s="47">
        <v>17126</v>
      </c>
      <c r="G2541" s="47">
        <v>14953</v>
      </c>
    </row>
    <row r="2542" spans="3:7">
      <c r="C2542" s="49">
        <f t="shared" si="41"/>
        <v>4</v>
      </c>
      <c r="D2542" s="48">
        <v>42475</v>
      </c>
      <c r="E2542" s="47">
        <v>20</v>
      </c>
      <c r="F2542" s="47">
        <v>17841</v>
      </c>
      <c r="G2542" s="47">
        <v>15674</v>
      </c>
    </row>
    <row r="2543" spans="3:7">
      <c r="C2543" s="49">
        <f t="shared" si="41"/>
        <v>4</v>
      </c>
      <c r="D2543" s="48">
        <v>42475</v>
      </c>
      <c r="E2543" s="47">
        <v>21</v>
      </c>
      <c r="F2543" s="47">
        <v>17498</v>
      </c>
      <c r="G2543" s="47">
        <v>15310</v>
      </c>
    </row>
    <row r="2544" spans="3:7">
      <c r="C2544" s="49">
        <f t="shared" si="41"/>
        <v>4</v>
      </c>
      <c r="D2544" s="48">
        <v>42475</v>
      </c>
      <c r="E2544" s="47">
        <v>22</v>
      </c>
      <c r="F2544" s="47">
        <v>16479</v>
      </c>
      <c r="G2544" s="47">
        <v>14276</v>
      </c>
    </row>
    <row r="2545" spans="3:7">
      <c r="C2545" s="49">
        <f t="shared" si="41"/>
        <v>4</v>
      </c>
      <c r="D2545" s="48">
        <v>42475</v>
      </c>
      <c r="E2545" s="47">
        <v>23</v>
      </c>
      <c r="F2545" s="47">
        <v>15415</v>
      </c>
      <c r="G2545" s="47">
        <v>13150</v>
      </c>
    </row>
    <row r="2546" spans="3:7">
      <c r="C2546" s="49">
        <f t="shared" si="41"/>
        <v>4</v>
      </c>
      <c r="D2546" s="48">
        <v>42475</v>
      </c>
      <c r="E2546" s="47">
        <v>24</v>
      </c>
      <c r="F2546" s="47">
        <v>14632</v>
      </c>
      <c r="G2546" s="47">
        <v>12397</v>
      </c>
    </row>
    <row r="2547" spans="3:7">
      <c r="C2547" s="49">
        <f t="shared" si="41"/>
        <v>4</v>
      </c>
      <c r="D2547" s="48">
        <v>42476</v>
      </c>
      <c r="E2547" s="47">
        <v>1</v>
      </c>
      <c r="F2547" s="47">
        <v>14295</v>
      </c>
      <c r="G2547" s="47">
        <v>11876</v>
      </c>
    </row>
    <row r="2548" spans="3:7">
      <c r="C2548" s="49">
        <f t="shared" si="41"/>
        <v>4</v>
      </c>
      <c r="D2548" s="48">
        <v>42476</v>
      </c>
      <c r="E2548" s="47">
        <v>2</v>
      </c>
      <c r="F2548" s="47">
        <v>14046</v>
      </c>
      <c r="G2548" s="47">
        <v>11613</v>
      </c>
    </row>
    <row r="2549" spans="3:7">
      <c r="C2549" s="49">
        <f t="shared" si="41"/>
        <v>4</v>
      </c>
      <c r="D2549" s="48">
        <v>42476</v>
      </c>
      <c r="E2549" s="47">
        <v>3</v>
      </c>
      <c r="F2549" s="47">
        <v>13946</v>
      </c>
      <c r="G2549" s="47">
        <v>11608</v>
      </c>
    </row>
    <row r="2550" spans="3:7">
      <c r="C2550" s="49">
        <f t="shared" si="41"/>
        <v>4</v>
      </c>
      <c r="D2550" s="48">
        <v>42476</v>
      </c>
      <c r="E2550" s="47">
        <v>4</v>
      </c>
      <c r="F2550" s="47">
        <v>14066</v>
      </c>
      <c r="G2550" s="47">
        <v>11730</v>
      </c>
    </row>
    <row r="2551" spans="3:7">
      <c r="C2551" s="49">
        <f t="shared" si="41"/>
        <v>4</v>
      </c>
      <c r="D2551" s="48">
        <v>42476</v>
      </c>
      <c r="E2551" s="47">
        <v>5</v>
      </c>
      <c r="F2551" s="47">
        <v>14312</v>
      </c>
      <c r="G2551" s="47">
        <v>12015</v>
      </c>
    </row>
    <row r="2552" spans="3:7">
      <c r="C2552" s="49">
        <f t="shared" si="41"/>
        <v>4</v>
      </c>
      <c r="D2552" s="48">
        <v>42476</v>
      </c>
      <c r="E2552" s="47">
        <v>6</v>
      </c>
      <c r="F2552" s="47">
        <v>14753</v>
      </c>
      <c r="G2552" s="47">
        <v>12467</v>
      </c>
    </row>
    <row r="2553" spans="3:7">
      <c r="C2553" s="49">
        <f t="shared" si="41"/>
        <v>4</v>
      </c>
      <c r="D2553" s="48">
        <v>42476</v>
      </c>
      <c r="E2553" s="47">
        <v>7</v>
      </c>
      <c r="F2553" s="47">
        <v>15154</v>
      </c>
      <c r="G2553" s="47">
        <v>12993</v>
      </c>
    </row>
    <row r="2554" spans="3:7">
      <c r="C2554" s="49">
        <f t="shared" si="41"/>
        <v>4</v>
      </c>
      <c r="D2554" s="48">
        <v>42476</v>
      </c>
      <c r="E2554" s="47">
        <v>8</v>
      </c>
      <c r="F2554" s="47">
        <v>15539</v>
      </c>
      <c r="G2554" s="47">
        <v>13330</v>
      </c>
    </row>
    <row r="2555" spans="3:7">
      <c r="C2555" s="49">
        <f t="shared" si="41"/>
        <v>4</v>
      </c>
      <c r="D2555" s="48">
        <v>42476</v>
      </c>
      <c r="E2555" s="47">
        <v>9</v>
      </c>
      <c r="F2555" s="47">
        <v>15868</v>
      </c>
      <c r="G2555" s="47">
        <v>13659</v>
      </c>
    </row>
    <row r="2556" spans="3:7">
      <c r="C2556" s="49">
        <f t="shared" si="41"/>
        <v>4</v>
      </c>
      <c r="D2556" s="48">
        <v>42476</v>
      </c>
      <c r="E2556" s="47">
        <v>10</v>
      </c>
      <c r="F2556" s="47">
        <v>15442</v>
      </c>
      <c r="G2556" s="47">
        <v>13312</v>
      </c>
    </row>
    <row r="2557" spans="3:7">
      <c r="C2557" s="49">
        <f t="shared" si="41"/>
        <v>4</v>
      </c>
      <c r="D2557" s="48">
        <v>42476</v>
      </c>
      <c r="E2557" s="47">
        <v>11</v>
      </c>
      <c r="F2557" s="47">
        <v>15682</v>
      </c>
      <c r="G2557" s="47">
        <v>13376</v>
      </c>
    </row>
    <row r="2558" spans="3:7">
      <c r="C2558" s="49">
        <f t="shared" si="41"/>
        <v>4</v>
      </c>
      <c r="D2558" s="48">
        <v>42476</v>
      </c>
      <c r="E2558" s="47">
        <v>12</v>
      </c>
      <c r="F2558" s="47">
        <v>15461</v>
      </c>
      <c r="G2558" s="47">
        <v>13251</v>
      </c>
    </row>
    <row r="2559" spans="3:7">
      <c r="C2559" s="49">
        <f t="shared" si="41"/>
        <v>4</v>
      </c>
      <c r="D2559" s="48">
        <v>42476</v>
      </c>
      <c r="E2559" s="47">
        <v>13</v>
      </c>
      <c r="F2559" s="47">
        <v>15246</v>
      </c>
      <c r="G2559" s="47">
        <v>13006</v>
      </c>
    </row>
    <row r="2560" spans="3:7">
      <c r="C2560" s="49">
        <f t="shared" si="41"/>
        <v>4</v>
      </c>
      <c r="D2560" s="48">
        <v>42476</v>
      </c>
      <c r="E2560" s="47">
        <v>14</v>
      </c>
      <c r="F2560" s="47">
        <v>15025</v>
      </c>
      <c r="G2560" s="47">
        <v>12742</v>
      </c>
    </row>
    <row r="2561" spans="3:7">
      <c r="C2561" s="49">
        <f t="shared" si="41"/>
        <v>4</v>
      </c>
      <c r="D2561" s="48">
        <v>42476</v>
      </c>
      <c r="E2561" s="47">
        <v>15</v>
      </c>
      <c r="F2561" s="47">
        <v>14752</v>
      </c>
      <c r="G2561" s="47">
        <v>12602</v>
      </c>
    </row>
    <row r="2562" spans="3:7">
      <c r="C2562" s="49">
        <f t="shared" si="41"/>
        <v>4</v>
      </c>
      <c r="D2562" s="48">
        <v>42476</v>
      </c>
      <c r="E2562" s="47">
        <v>16</v>
      </c>
      <c r="F2562" s="47">
        <v>14959</v>
      </c>
      <c r="G2562" s="47">
        <v>12794</v>
      </c>
    </row>
    <row r="2563" spans="3:7">
      <c r="C2563" s="49">
        <f t="shared" si="41"/>
        <v>4</v>
      </c>
      <c r="D2563" s="48">
        <v>42476</v>
      </c>
      <c r="E2563" s="47">
        <v>17</v>
      </c>
      <c r="F2563" s="47">
        <v>15846</v>
      </c>
      <c r="G2563" s="47">
        <v>13327</v>
      </c>
    </row>
    <row r="2564" spans="3:7">
      <c r="C2564" s="49">
        <f t="shared" ref="C2564:C2627" si="42">MONTH(D2564)</f>
        <v>4</v>
      </c>
      <c r="D2564" s="48">
        <v>42476</v>
      </c>
      <c r="E2564" s="47">
        <v>18</v>
      </c>
      <c r="F2564" s="47">
        <v>16627</v>
      </c>
      <c r="G2564" s="47">
        <v>13687</v>
      </c>
    </row>
    <row r="2565" spans="3:7">
      <c r="C2565" s="49">
        <f t="shared" si="42"/>
        <v>4</v>
      </c>
      <c r="D2565" s="48">
        <v>42476</v>
      </c>
      <c r="E2565" s="47">
        <v>19</v>
      </c>
      <c r="F2565" s="47">
        <v>16954</v>
      </c>
      <c r="G2565" s="47">
        <v>13975</v>
      </c>
    </row>
    <row r="2566" spans="3:7">
      <c r="C2566" s="49">
        <f t="shared" si="42"/>
        <v>4</v>
      </c>
      <c r="D2566" s="48">
        <v>42476</v>
      </c>
      <c r="E2566" s="47">
        <v>20</v>
      </c>
      <c r="F2566" s="47">
        <v>17355</v>
      </c>
      <c r="G2566" s="47">
        <v>14397</v>
      </c>
    </row>
    <row r="2567" spans="3:7">
      <c r="C2567" s="49">
        <f t="shared" si="42"/>
        <v>4</v>
      </c>
      <c r="D2567" s="48">
        <v>42476</v>
      </c>
      <c r="E2567" s="47">
        <v>21</v>
      </c>
      <c r="F2567" s="47">
        <v>17290</v>
      </c>
      <c r="G2567" s="47">
        <v>14361</v>
      </c>
    </row>
    <row r="2568" spans="3:7">
      <c r="C2568" s="49">
        <f t="shared" si="42"/>
        <v>4</v>
      </c>
      <c r="D2568" s="48">
        <v>42476</v>
      </c>
      <c r="E2568" s="47">
        <v>22</v>
      </c>
      <c r="F2568" s="47">
        <v>16384</v>
      </c>
      <c r="G2568" s="47">
        <v>13504</v>
      </c>
    </row>
    <row r="2569" spans="3:7">
      <c r="C2569" s="49">
        <f t="shared" si="42"/>
        <v>4</v>
      </c>
      <c r="D2569" s="48">
        <v>42476</v>
      </c>
      <c r="E2569" s="47">
        <v>23</v>
      </c>
      <c r="F2569" s="47">
        <v>15556</v>
      </c>
      <c r="G2569" s="47">
        <v>12598</v>
      </c>
    </row>
    <row r="2570" spans="3:7">
      <c r="C2570" s="49">
        <f t="shared" si="42"/>
        <v>4</v>
      </c>
      <c r="D2570" s="48">
        <v>42476</v>
      </c>
      <c r="E2570" s="47">
        <v>24</v>
      </c>
      <c r="F2570" s="47">
        <v>14843</v>
      </c>
      <c r="G2570" s="47">
        <v>11885</v>
      </c>
    </row>
    <row r="2571" spans="3:7">
      <c r="C2571" s="49">
        <f t="shared" si="42"/>
        <v>4</v>
      </c>
      <c r="D2571" s="48">
        <v>42477</v>
      </c>
      <c r="E2571" s="47">
        <v>1</v>
      </c>
      <c r="F2571" s="47">
        <v>14483</v>
      </c>
      <c r="G2571" s="47">
        <v>11534</v>
      </c>
    </row>
    <row r="2572" spans="3:7">
      <c r="C2572" s="49">
        <f t="shared" si="42"/>
        <v>4</v>
      </c>
      <c r="D2572" s="48">
        <v>42477</v>
      </c>
      <c r="E2572" s="47">
        <v>2</v>
      </c>
      <c r="F2572" s="47">
        <v>14142</v>
      </c>
      <c r="G2572" s="47">
        <v>11372</v>
      </c>
    </row>
    <row r="2573" spans="3:7">
      <c r="C2573" s="49">
        <f t="shared" si="42"/>
        <v>4</v>
      </c>
      <c r="D2573" s="48">
        <v>42477</v>
      </c>
      <c r="E2573" s="47">
        <v>3</v>
      </c>
      <c r="F2573" s="47">
        <v>14151</v>
      </c>
      <c r="G2573" s="47">
        <v>11291</v>
      </c>
    </row>
    <row r="2574" spans="3:7">
      <c r="C2574" s="49">
        <f t="shared" si="42"/>
        <v>4</v>
      </c>
      <c r="D2574" s="48">
        <v>42477</v>
      </c>
      <c r="E2574" s="47">
        <v>4</v>
      </c>
      <c r="F2574" s="47">
        <v>14114</v>
      </c>
      <c r="G2574" s="47">
        <v>11286</v>
      </c>
    </row>
    <row r="2575" spans="3:7">
      <c r="C2575" s="49">
        <f t="shared" si="42"/>
        <v>4</v>
      </c>
      <c r="D2575" s="48">
        <v>42477</v>
      </c>
      <c r="E2575" s="47">
        <v>5</v>
      </c>
      <c r="F2575" s="47">
        <v>14401</v>
      </c>
      <c r="G2575" s="47">
        <v>11518</v>
      </c>
    </row>
    <row r="2576" spans="3:7">
      <c r="C2576" s="49">
        <f t="shared" si="42"/>
        <v>4</v>
      </c>
      <c r="D2576" s="48">
        <v>42477</v>
      </c>
      <c r="E2576" s="47">
        <v>6</v>
      </c>
      <c r="F2576" s="47">
        <v>14747</v>
      </c>
      <c r="G2576" s="47">
        <v>11819</v>
      </c>
    </row>
    <row r="2577" spans="3:7">
      <c r="C2577" s="49">
        <f t="shared" si="42"/>
        <v>4</v>
      </c>
      <c r="D2577" s="48">
        <v>42477</v>
      </c>
      <c r="E2577" s="47">
        <v>7</v>
      </c>
      <c r="F2577" s="47">
        <v>14814</v>
      </c>
      <c r="G2577" s="47">
        <v>12125</v>
      </c>
    </row>
    <row r="2578" spans="3:7">
      <c r="C2578" s="49">
        <f t="shared" si="42"/>
        <v>4</v>
      </c>
      <c r="D2578" s="48">
        <v>42477</v>
      </c>
      <c r="E2578" s="47">
        <v>8</v>
      </c>
      <c r="F2578" s="47">
        <v>15502</v>
      </c>
      <c r="G2578" s="47">
        <v>12565</v>
      </c>
    </row>
    <row r="2579" spans="3:7">
      <c r="C2579" s="49">
        <f t="shared" si="42"/>
        <v>4</v>
      </c>
      <c r="D2579" s="48">
        <v>42477</v>
      </c>
      <c r="E2579" s="47">
        <v>9</v>
      </c>
      <c r="F2579" s="47">
        <v>15349</v>
      </c>
      <c r="G2579" s="47">
        <v>12572</v>
      </c>
    </row>
    <row r="2580" spans="3:7">
      <c r="C2580" s="49">
        <f t="shared" si="42"/>
        <v>4</v>
      </c>
      <c r="D2580" s="48">
        <v>42477</v>
      </c>
      <c r="E2580" s="47">
        <v>10</v>
      </c>
      <c r="F2580" s="47">
        <v>15692</v>
      </c>
      <c r="G2580" s="47">
        <v>12525</v>
      </c>
    </row>
    <row r="2581" spans="3:7">
      <c r="C2581" s="49">
        <f t="shared" si="42"/>
        <v>4</v>
      </c>
      <c r="D2581" s="48">
        <v>42477</v>
      </c>
      <c r="E2581" s="47">
        <v>11</v>
      </c>
      <c r="F2581" s="47">
        <v>15763</v>
      </c>
      <c r="G2581" s="47">
        <v>12561</v>
      </c>
    </row>
    <row r="2582" spans="3:7">
      <c r="C2582" s="49">
        <f t="shared" si="42"/>
        <v>4</v>
      </c>
      <c r="D2582" s="48">
        <v>42477</v>
      </c>
      <c r="E2582" s="47">
        <v>12</v>
      </c>
      <c r="F2582" s="47">
        <v>15815</v>
      </c>
      <c r="G2582" s="47">
        <v>12698</v>
      </c>
    </row>
    <row r="2583" spans="3:7">
      <c r="C2583" s="49">
        <f t="shared" si="42"/>
        <v>4</v>
      </c>
      <c r="D2583" s="48">
        <v>42477</v>
      </c>
      <c r="E2583" s="47">
        <v>13</v>
      </c>
      <c r="F2583" s="47">
        <v>15617</v>
      </c>
      <c r="G2583" s="47">
        <v>12570</v>
      </c>
    </row>
    <row r="2584" spans="3:7">
      <c r="C2584" s="49">
        <f t="shared" si="42"/>
        <v>4</v>
      </c>
      <c r="D2584" s="48">
        <v>42477</v>
      </c>
      <c r="E2584" s="47">
        <v>14</v>
      </c>
      <c r="F2584" s="47">
        <v>15305</v>
      </c>
      <c r="G2584" s="47">
        <v>12426</v>
      </c>
    </row>
    <row r="2585" spans="3:7">
      <c r="C2585" s="49">
        <f t="shared" si="42"/>
        <v>4</v>
      </c>
      <c r="D2585" s="48">
        <v>42477</v>
      </c>
      <c r="E2585" s="47">
        <v>15</v>
      </c>
      <c r="F2585" s="47">
        <v>15532</v>
      </c>
      <c r="G2585" s="47">
        <v>12491</v>
      </c>
    </row>
    <row r="2586" spans="3:7">
      <c r="C2586" s="49">
        <f t="shared" si="42"/>
        <v>4</v>
      </c>
      <c r="D2586" s="48">
        <v>42477</v>
      </c>
      <c r="E2586" s="47">
        <v>16</v>
      </c>
      <c r="F2586" s="47">
        <v>15871</v>
      </c>
      <c r="G2586" s="47">
        <v>12861</v>
      </c>
    </row>
    <row r="2587" spans="3:7">
      <c r="C2587" s="49">
        <f t="shared" si="42"/>
        <v>4</v>
      </c>
      <c r="D2587" s="48">
        <v>42477</v>
      </c>
      <c r="E2587" s="47">
        <v>17</v>
      </c>
      <c r="F2587" s="47">
        <v>16364</v>
      </c>
      <c r="G2587" s="47">
        <v>13520</v>
      </c>
    </row>
    <row r="2588" spans="3:7">
      <c r="C2588" s="49">
        <f t="shared" si="42"/>
        <v>4</v>
      </c>
      <c r="D2588" s="48">
        <v>42477</v>
      </c>
      <c r="E2588" s="47">
        <v>18</v>
      </c>
      <c r="F2588" s="47">
        <v>16823</v>
      </c>
      <c r="G2588" s="47">
        <v>13954</v>
      </c>
    </row>
    <row r="2589" spans="3:7">
      <c r="C2589" s="49">
        <f t="shared" si="42"/>
        <v>4</v>
      </c>
      <c r="D2589" s="48">
        <v>42477</v>
      </c>
      <c r="E2589" s="47">
        <v>19</v>
      </c>
      <c r="F2589" s="47">
        <v>17117</v>
      </c>
      <c r="G2589" s="47">
        <v>14312</v>
      </c>
    </row>
    <row r="2590" spans="3:7">
      <c r="C2590" s="49">
        <f t="shared" si="42"/>
        <v>4</v>
      </c>
      <c r="D2590" s="48">
        <v>42477</v>
      </c>
      <c r="E2590" s="47">
        <v>20</v>
      </c>
      <c r="F2590" s="47">
        <v>17559</v>
      </c>
      <c r="G2590" s="47">
        <v>15003</v>
      </c>
    </row>
    <row r="2591" spans="3:7">
      <c r="C2591" s="49">
        <f t="shared" si="42"/>
        <v>4</v>
      </c>
      <c r="D2591" s="48">
        <v>42477</v>
      </c>
      <c r="E2591" s="47">
        <v>21</v>
      </c>
      <c r="F2591" s="47">
        <v>17633</v>
      </c>
      <c r="G2591" s="47">
        <v>14950</v>
      </c>
    </row>
    <row r="2592" spans="3:7">
      <c r="C2592" s="49">
        <f t="shared" si="42"/>
        <v>4</v>
      </c>
      <c r="D2592" s="48">
        <v>42477</v>
      </c>
      <c r="E2592" s="47">
        <v>22</v>
      </c>
      <c r="F2592" s="47">
        <v>16855</v>
      </c>
      <c r="G2592" s="47">
        <v>14075</v>
      </c>
    </row>
    <row r="2593" spans="3:7">
      <c r="C2593" s="49">
        <f t="shared" si="42"/>
        <v>4</v>
      </c>
      <c r="D2593" s="48">
        <v>42477</v>
      </c>
      <c r="E2593" s="47">
        <v>23</v>
      </c>
      <c r="F2593" s="47">
        <v>15859</v>
      </c>
      <c r="G2593" s="47">
        <v>12991</v>
      </c>
    </row>
    <row r="2594" spans="3:7">
      <c r="C2594" s="49">
        <f t="shared" si="42"/>
        <v>4</v>
      </c>
      <c r="D2594" s="48">
        <v>42477</v>
      </c>
      <c r="E2594" s="47">
        <v>24</v>
      </c>
      <c r="F2594" s="47">
        <v>14825</v>
      </c>
      <c r="G2594" s="47">
        <v>12184</v>
      </c>
    </row>
    <row r="2595" spans="3:7">
      <c r="C2595" s="49">
        <f t="shared" si="42"/>
        <v>4</v>
      </c>
      <c r="D2595" s="48">
        <v>42478</v>
      </c>
      <c r="E2595" s="47">
        <v>1</v>
      </c>
      <c r="F2595" s="47">
        <v>14261</v>
      </c>
      <c r="G2595" s="47">
        <v>11753</v>
      </c>
    </row>
    <row r="2596" spans="3:7">
      <c r="C2596" s="49">
        <f t="shared" si="42"/>
        <v>4</v>
      </c>
      <c r="D2596" s="48">
        <v>42478</v>
      </c>
      <c r="E2596" s="47">
        <v>2</v>
      </c>
      <c r="F2596" s="47">
        <v>14445</v>
      </c>
      <c r="G2596" s="47">
        <v>11642</v>
      </c>
    </row>
    <row r="2597" spans="3:7">
      <c r="C2597" s="49">
        <f t="shared" si="42"/>
        <v>4</v>
      </c>
      <c r="D2597" s="48">
        <v>42478</v>
      </c>
      <c r="E2597" s="47">
        <v>3</v>
      </c>
      <c r="F2597" s="47">
        <v>14387</v>
      </c>
      <c r="G2597" s="47">
        <v>11638</v>
      </c>
    </row>
    <row r="2598" spans="3:7">
      <c r="C2598" s="49">
        <f t="shared" si="42"/>
        <v>4</v>
      </c>
      <c r="D2598" s="48">
        <v>42478</v>
      </c>
      <c r="E2598" s="47">
        <v>4</v>
      </c>
      <c r="F2598" s="47">
        <v>14692</v>
      </c>
      <c r="G2598" s="47">
        <v>11841</v>
      </c>
    </row>
    <row r="2599" spans="3:7">
      <c r="C2599" s="49">
        <f t="shared" si="42"/>
        <v>4</v>
      </c>
      <c r="D2599" s="48">
        <v>42478</v>
      </c>
      <c r="E2599" s="47">
        <v>5</v>
      </c>
      <c r="F2599" s="47">
        <v>14890</v>
      </c>
      <c r="G2599" s="47">
        <v>12383</v>
      </c>
    </row>
    <row r="2600" spans="3:7">
      <c r="C2600" s="49">
        <f t="shared" si="42"/>
        <v>4</v>
      </c>
      <c r="D2600" s="48">
        <v>42478</v>
      </c>
      <c r="E2600" s="47">
        <v>6</v>
      </c>
      <c r="F2600" s="47">
        <v>15876</v>
      </c>
      <c r="G2600" s="47">
        <v>13700</v>
      </c>
    </row>
    <row r="2601" spans="3:7">
      <c r="C2601" s="49">
        <f t="shared" si="42"/>
        <v>4</v>
      </c>
      <c r="D2601" s="48">
        <v>42478</v>
      </c>
      <c r="E2601" s="47">
        <v>7</v>
      </c>
      <c r="F2601" s="47">
        <v>16801</v>
      </c>
      <c r="G2601" s="47">
        <v>14743</v>
      </c>
    </row>
    <row r="2602" spans="3:7">
      <c r="C2602" s="49">
        <f t="shared" si="42"/>
        <v>4</v>
      </c>
      <c r="D2602" s="48">
        <v>42478</v>
      </c>
      <c r="E2602" s="47">
        <v>8</v>
      </c>
      <c r="F2602" s="47">
        <v>16561</v>
      </c>
      <c r="G2602" s="47">
        <v>14798</v>
      </c>
    </row>
    <row r="2603" spans="3:7">
      <c r="C2603" s="49">
        <f t="shared" si="42"/>
        <v>4</v>
      </c>
      <c r="D2603" s="48">
        <v>42478</v>
      </c>
      <c r="E2603" s="47">
        <v>9</v>
      </c>
      <c r="F2603" s="47">
        <v>16301</v>
      </c>
      <c r="G2603" s="47">
        <v>14526</v>
      </c>
    </row>
    <row r="2604" spans="3:7">
      <c r="C2604" s="49">
        <f t="shared" si="42"/>
        <v>4</v>
      </c>
      <c r="D2604" s="48">
        <v>42478</v>
      </c>
      <c r="E2604" s="47">
        <v>10</v>
      </c>
      <c r="F2604" s="47">
        <v>16378</v>
      </c>
      <c r="G2604" s="47">
        <v>14562</v>
      </c>
    </row>
    <row r="2605" spans="3:7">
      <c r="C2605" s="49">
        <f t="shared" si="42"/>
        <v>4</v>
      </c>
      <c r="D2605" s="48">
        <v>42478</v>
      </c>
      <c r="E2605" s="47">
        <v>11</v>
      </c>
      <c r="F2605" s="47">
        <v>16292</v>
      </c>
      <c r="G2605" s="47">
        <v>14521</v>
      </c>
    </row>
    <row r="2606" spans="3:7">
      <c r="C2606" s="49">
        <f t="shared" si="42"/>
        <v>4</v>
      </c>
      <c r="D2606" s="48">
        <v>42478</v>
      </c>
      <c r="E2606" s="47">
        <v>12</v>
      </c>
      <c r="F2606" s="47">
        <v>16555</v>
      </c>
      <c r="G2606" s="47">
        <v>14673</v>
      </c>
    </row>
    <row r="2607" spans="3:7">
      <c r="C2607" s="49">
        <f t="shared" si="42"/>
        <v>4</v>
      </c>
      <c r="D2607" s="48">
        <v>42478</v>
      </c>
      <c r="E2607" s="47">
        <v>13</v>
      </c>
      <c r="F2607" s="47">
        <v>16376</v>
      </c>
      <c r="G2607" s="47">
        <v>14589</v>
      </c>
    </row>
    <row r="2608" spans="3:7">
      <c r="C2608" s="49">
        <f t="shared" si="42"/>
        <v>4</v>
      </c>
      <c r="D2608" s="48">
        <v>42478</v>
      </c>
      <c r="E2608" s="47">
        <v>14</v>
      </c>
      <c r="F2608" s="47">
        <v>16361</v>
      </c>
      <c r="G2608" s="47">
        <v>14558</v>
      </c>
    </row>
    <row r="2609" spans="3:7">
      <c r="C2609" s="49">
        <f t="shared" si="42"/>
        <v>4</v>
      </c>
      <c r="D2609" s="48">
        <v>42478</v>
      </c>
      <c r="E2609" s="47">
        <v>15</v>
      </c>
      <c r="F2609" s="47">
        <v>16423</v>
      </c>
      <c r="G2609" s="47">
        <v>14580</v>
      </c>
    </row>
    <row r="2610" spans="3:7">
      <c r="C2610" s="49">
        <f t="shared" si="42"/>
        <v>4</v>
      </c>
      <c r="D2610" s="48">
        <v>42478</v>
      </c>
      <c r="E2610" s="47">
        <v>16</v>
      </c>
      <c r="F2610" s="47">
        <v>17336</v>
      </c>
      <c r="G2610" s="47">
        <v>15154</v>
      </c>
    </row>
    <row r="2611" spans="3:7">
      <c r="C2611" s="49">
        <f t="shared" si="42"/>
        <v>4</v>
      </c>
      <c r="D2611" s="48">
        <v>42478</v>
      </c>
      <c r="E2611" s="47">
        <v>17</v>
      </c>
      <c r="F2611" s="47">
        <v>17611</v>
      </c>
      <c r="G2611" s="47">
        <v>15465</v>
      </c>
    </row>
    <row r="2612" spans="3:7">
      <c r="C2612" s="49">
        <f t="shared" si="42"/>
        <v>4</v>
      </c>
      <c r="D2612" s="48">
        <v>42478</v>
      </c>
      <c r="E2612" s="47">
        <v>18</v>
      </c>
      <c r="F2612" s="47">
        <v>17810</v>
      </c>
      <c r="G2612" s="47">
        <v>15518</v>
      </c>
    </row>
    <row r="2613" spans="3:7">
      <c r="C2613" s="49">
        <f t="shared" si="42"/>
        <v>4</v>
      </c>
      <c r="D2613" s="48">
        <v>42478</v>
      </c>
      <c r="E2613" s="47">
        <v>19</v>
      </c>
      <c r="F2613" s="47">
        <v>18061</v>
      </c>
      <c r="G2613" s="47">
        <v>15807</v>
      </c>
    </row>
    <row r="2614" spans="3:7">
      <c r="C2614" s="49">
        <f t="shared" si="42"/>
        <v>4</v>
      </c>
      <c r="D2614" s="48">
        <v>42478</v>
      </c>
      <c r="E2614" s="47">
        <v>20</v>
      </c>
      <c r="F2614" s="47">
        <v>18281</v>
      </c>
      <c r="G2614" s="47">
        <v>16241</v>
      </c>
    </row>
    <row r="2615" spans="3:7">
      <c r="C2615" s="49">
        <f t="shared" si="42"/>
        <v>4</v>
      </c>
      <c r="D2615" s="48">
        <v>42478</v>
      </c>
      <c r="E2615" s="47">
        <v>21</v>
      </c>
      <c r="F2615" s="47">
        <v>18156</v>
      </c>
      <c r="G2615" s="47">
        <v>15853</v>
      </c>
    </row>
    <row r="2616" spans="3:7">
      <c r="C2616" s="49">
        <f t="shared" si="42"/>
        <v>4</v>
      </c>
      <c r="D2616" s="48">
        <v>42478</v>
      </c>
      <c r="E2616" s="47">
        <v>22</v>
      </c>
      <c r="F2616" s="47">
        <v>16955</v>
      </c>
      <c r="G2616" s="47">
        <v>14585</v>
      </c>
    </row>
    <row r="2617" spans="3:7">
      <c r="C2617" s="49">
        <f t="shared" si="42"/>
        <v>4</v>
      </c>
      <c r="D2617" s="48">
        <v>42478</v>
      </c>
      <c r="E2617" s="47">
        <v>23</v>
      </c>
      <c r="F2617" s="47">
        <v>15921</v>
      </c>
      <c r="G2617" s="47">
        <v>13417</v>
      </c>
    </row>
    <row r="2618" spans="3:7">
      <c r="C2618" s="49">
        <f t="shared" si="42"/>
        <v>4</v>
      </c>
      <c r="D2618" s="48">
        <v>42478</v>
      </c>
      <c r="E2618" s="47">
        <v>24</v>
      </c>
      <c r="F2618" s="47">
        <v>14911</v>
      </c>
      <c r="G2618" s="47">
        <v>12481</v>
      </c>
    </row>
    <row r="2619" spans="3:7">
      <c r="C2619" s="49">
        <f t="shared" si="42"/>
        <v>4</v>
      </c>
      <c r="D2619" s="48">
        <v>42479</v>
      </c>
      <c r="E2619" s="47">
        <v>1</v>
      </c>
      <c r="F2619" s="47">
        <v>14234</v>
      </c>
      <c r="G2619" s="47">
        <v>11888</v>
      </c>
    </row>
    <row r="2620" spans="3:7">
      <c r="C2620" s="49">
        <f t="shared" si="42"/>
        <v>4</v>
      </c>
      <c r="D2620" s="48">
        <v>42479</v>
      </c>
      <c r="E2620" s="47">
        <v>2</v>
      </c>
      <c r="F2620" s="47">
        <v>14156</v>
      </c>
      <c r="G2620" s="47">
        <v>11745</v>
      </c>
    </row>
    <row r="2621" spans="3:7">
      <c r="C2621" s="49">
        <f t="shared" si="42"/>
        <v>4</v>
      </c>
      <c r="D2621" s="48">
        <v>42479</v>
      </c>
      <c r="E2621" s="47">
        <v>3</v>
      </c>
      <c r="F2621" s="47">
        <v>14121</v>
      </c>
      <c r="G2621" s="47">
        <v>11660</v>
      </c>
    </row>
    <row r="2622" spans="3:7">
      <c r="C2622" s="49">
        <f t="shared" si="42"/>
        <v>4</v>
      </c>
      <c r="D2622" s="48">
        <v>42479</v>
      </c>
      <c r="E2622" s="47">
        <v>4</v>
      </c>
      <c r="F2622" s="47">
        <v>14255</v>
      </c>
      <c r="G2622" s="47">
        <v>11784</v>
      </c>
    </row>
    <row r="2623" spans="3:7">
      <c r="C2623" s="49">
        <f t="shared" si="42"/>
        <v>4</v>
      </c>
      <c r="D2623" s="48">
        <v>42479</v>
      </c>
      <c r="E2623" s="47">
        <v>5</v>
      </c>
      <c r="F2623" s="47">
        <v>14814</v>
      </c>
      <c r="G2623" s="47">
        <v>12297</v>
      </c>
    </row>
    <row r="2624" spans="3:7">
      <c r="C2624" s="49">
        <f t="shared" si="42"/>
        <v>4</v>
      </c>
      <c r="D2624" s="48">
        <v>42479</v>
      </c>
      <c r="E2624" s="47">
        <v>6</v>
      </c>
      <c r="F2624" s="47">
        <v>15989</v>
      </c>
      <c r="G2624" s="47">
        <v>13498</v>
      </c>
    </row>
    <row r="2625" spans="3:7">
      <c r="C2625" s="49">
        <f t="shared" si="42"/>
        <v>4</v>
      </c>
      <c r="D2625" s="48">
        <v>42479</v>
      </c>
      <c r="E2625" s="47">
        <v>7</v>
      </c>
      <c r="F2625" s="47">
        <v>16926</v>
      </c>
      <c r="G2625" s="47">
        <v>14735</v>
      </c>
    </row>
    <row r="2626" spans="3:7">
      <c r="C2626" s="49">
        <f t="shared" si="42"/>
        <v>4</v>
      </c>
      <c r="D2626" s="48">
        <v>42479</v>
      </c>
      <c r="E2626" s="47">
        <v>8</v>
      </c>
      <c r="F2626" s="47">
        <v>16878</v>
      </c>
      <c r="G2626" s="47">
        <v>14876</v>
      </c>
    </row>
    <row r="2627" spans="3:7">
      <c r="C2627" s="49">
        <f t="shared" si="42"/>
        <v>4</v>
      </c>
      <c r="D2627" s="48">
        <v>42479</v>
      </c>
      <c r="E2627" s="47">
        <v>9</v>
      </c>
      <c r="F2627" s="47">
        <v>16408</v>
      </c>
      <c r="G2627" s="47">
        <v>14549</v>
      </c>
    </row>
    <row r="2628" spans="3:7">
      <c r="C2628" s="49">
        <f t="shared" ref="C2628:C2691" si="43">MONTH(D2628)</f>
        <v>4</v>
      </c>
      <c r="D2628" s="48">
        <v>42479</v>
      </c>
      <c r="E2628" s="47">
        <v>10</v>
      </c>
      <c r="F2628" s="47">
        <v>16079</v>
      </c>
      <c r="G2628" s="47">
        <v>14270</v>
      </c>
    </row>
    <row r="2629" spans="3:7">
      <c r="C2629" s="49">
        <f t="shared" si="43"/>
        <v>4</v>
      </c>
      <c r="D2629" s="48">
        <v>42479</v>
      </c>
      <c r="E2629" s="47">
        <v>11</v>
      </c>
      <c r="F2629" s="47">
        <v>15997</v>
      </c>
      <c r="G2629" s="47">
        <v>14160</v>
      </c>
    </row>
    <row r="2630" spans="3:7">
      <c r="C2630" s="49">
        <f t="shared" si="43"/>
        <v>4</v>
      </c>
      <c r="D2630" s="48">
        <v>42479</v>
      </c>
      <c r="E2630" s="47">
        <v>12</v>
      </c>
      <c r="F2630" s="47">
        <v>15800</v>
      </c>
      <c r="G2630" s="47">
        <v>13970</v>
      </c>
    </row>
    <row r="2631" spans="3:7">
      <c r="C2631" s="49">
        <f t="shared" si="43"/>
        <v>4</v>
      </c>
      <c r="D2631" s="48">
        <v>42479</v>
      </c>
      <c r="E2631" s="47">
        <v>13</v>
      </c>
      <c r="F2631" s="47">
        <v>15729</v>
      </c>
      <c r="G2631" s="47">
        <v>13883</v>
      </c>
    </row>
    <row r="2632" spans="3:7">
      <c r="C2632" s="49">
        <f t="shared" si="43"/>
        <v>4</v>
      </c>
      <c r="D2632" s="48">
        <v>42479</v>
      </c>
      <c r="E2632" s="47">
        <v>14</v>
      </c>
      <c r="F2632" s="47">
        <v>15464</v>
      </c>
      <c r="G2632" s="47">
        <v>13806</v>
      </c>
    </row>
    <row r="2633" spans="3:7">
      <c r="C2633" s="49">
        <f t="shared" si="43"/>
        <v>4</v>
      </c>
      <c r="D2633" s="48">
        <v>42479</v>
      </c>
      <c r="E2633" s="47">
        <v>15</v>
      </c>
      <c r="F2633" s="47">
        <v>15728</v>
      </c>
      <c r="G2633" s="47">
        <v>13858</v>
      </c>
    </row>
    <row r="2634" spans="3:7">
      <c r="C2634" s="49">
        <f t="shared" si="43"/>
        <v>4</v>
      </c>
      <c r="D2634" s="48">
        <v>42479</v>
      </c>
      <c r="E2634" s="47">
        <v>16</v>
      </c>
      <c r="F2634" s="47">
        <v>16156</v>
      </c>
      <c r="G2634" s="47">
        <v>14330</v>
      </c>
    </row>
    <row r="2635" spans="3:7">
      <c r="C2635" s="49">
        <f t="shared" si="43"/>
        <v>4</v>
      </c>
      <c r="D2635" s="48">
        <v>42479</v>
      </c>
      <c r="E2635" s="47">
        <v>17</v>
      </c>
      <c r="F2635" s="47">
        <v>16385</v>
      </c>
      <c r="G2635" s="47">
        <v>14702</v>
      </c>
    </row>
    <row r="2636" spans="3:7">
      <c r="C2636" s="49">
        <f t="shared" si="43"/>
        <v>4</v>
      </c>
      <c r="D2636" s="48">
        <v>42479</v>
      </c>
      <c r="E2636" s="47">
        <v>18</v>
      </c>
      <c r="F2636" s="47">
        <v>16990</v>
      </c>
      <c r="G2636" s="47">
        <v>15244</v>
      </c>
    </row>
    <row r="2637" spans="3:7">
      <c r="C2637" s="49">
        <f t="shared" si="43"/>
        <v>4</v>
      </c>
      <c r="D2637" s="48">
        <v>42479</v>
      </c>
      <c r="E2637" s="47">
        <v>19</v>
      </c>
      <c r="F2637" s="47">
        <v>17182</v>
      </c>
      <c r="G2637" s="47">
        <v>15527</v>
      </c>
    </row>
    <row r="2638" spans="3:7">
      <c r="C2638" s="49">
        <f t="shared" si="43"/>
        <v>4</v>
      </c>
      <c r="D2638" s="48">
        <v>42479</v>
      </c>
      <c r="E2638" s="47">
        <v>20</v>
      </c>
      <c r="F2638" s="47">
        <v>18037</v>
      </c>
      <c r="G2638" s="47">
        <v>16283</v>
      </c>
    </row>
    <row r="2639" spans="3:7">
      <c r="C2639" s="49">
        <f t="shared" si="43"/>
        <v>4</v>
      </c>
      <c r="D2639" s="48">
        <v>42479</v>
      </c>
      <c r="E2639" s="47">
        <v>21</v>
      </c>
      <c r="F2639" s="47">
        <v>17656</v>
      </c>
      <c r="G2639" s="47">
        <v>15981</v>
      </c>
    </row>
    <row r="2640" spans="3:7">
      <c r="C2640" s="49">
        <f t="shared" si="43"/>
        <v>4</v>
      </c>
      <c r="D2640" s="48">
        <v>42479</v>
      </c>
      <c r="E2640" s="47">
        <v>22</v>
      </c>
      <c r="F2640" s="47">
        <v>16618</v>
      </c>
      <c r="G2640" s="47">
        <v>14640</v>
      </c>
    </row>
    <row r="2641" spans="3:7">
      <c r="C2641" s="49">
        <f t="shared" si="43"/>
        <v>4</v>
      </c>
      <c r="D2641" s="48">
        <v>42479</v>
      </c>
      <c r="E2641" s="47">
        <v>23</v>
      </c>
      <c r="F2641" s="47">
        <v>15426</v>
      </c>
      <c r="G2641" s="47">
        <v>13423</v>
      </c>
    </row>
    <row r="2642" spans="3:7">
      <c r="C2642" s="49">
        <f t="shared" si="43"/>
        <v>4</v>
      </c>
      <c r="D2642" s="48">
        <v>42479</v>
      </c>
      <c r="E2642" s="47">
        <v>24</v>
      </c>
      <c r="F2642" s="47">
        <v>14492</v>
      </c>
      <c r="G2642" s="47">
        <v>12652</v>
      </c>
    </row>
    <row r="2643" spans="3:7">
      <c r="C2643" s="49">
        <f t="shared" si="43"/>
        <v>4</v>
      </c>
      <c r="D2643" s="48">
        <v>42480</v>
      </c>
      <c r="E2643" s="47">
        <v>1</v>
      </c>
      <c r="F2643" s="47">
        <v>13963</v>
      </c>
      <c r="G2643" s="47">
        <v>12106</v>
      </c>
    </row>
    <row r="2644" spans="3:7">
      <c r="C2644" s="49">
        <f t="shared" si="43"/>
        <v>4</v>
      </c>
      <c r="D2644" s="48">
        <v>42480</v>
      </c>
      <c r="E2644" s="47">
        <v>2</v>
      </c>
      <c r="F2644" s="47">
        <v>13879</v>
      </c>
      <c r="G2644" s="47">
        <v>11955</v>
      </c>
    </row>
    <row r="2645" spans="3:7">
      <c r="C2645" s="49">
        <f t="shared" si="43"/>
        <v>4</v>
      </c>
      <c r="D2645" s="48">
        <v>42480</v>
      </c>
      <c r="E2645" s="47">
        <v>3</v>
      </c>
      <c r="F2645" s="47">
        <v>13786</v>
      </c>
      <c r="G2645" s="47">
        <v>11861</v>
      </c>
    </row>
    <row r="2646" spans="3:7">
      <c r="C2646" s="49">
        <f t="shared" si="43"/>
        <v>4</v>
      </c>
      <c r="D2646" s="48">
        <v>42480</v>
      </c>
      <c r="E2646" s="47">
        <v>4</v>
      </c>
      <c r="F2646" s="47">
        <v>13945</v>
      </c>
      <c r="G2646" s="47">
        <v>12040</v>
      </c>
    </row>
    <row r="2647" spans="3:7">
      <c r="C2647" s="49">
        <f t="shared" si="43"/>
        <v>4</v>
      </c>
      <c r="D2647" s="48">
        <v>42480</v>
      </c>
      <c r="E2647" s="47">
        <v>5</v>
      </c>
      <c r="F2647" s="47">
        <v>14407</v>
      </c>
      <c r="G2647" s="47">
        <v>12513</v>
      </c>
    </row>
    <row r="2648" spans="3:7">
      <c r="C2648" s="49">
        <f t="shared" si="43"/>
        <v>4</v>
      </c>
      <c r="D2648" s="48">
        <v>42480</v>
      </c>
      <c r="E2648" s="47">
        <v>6</v>
      </c>
      <c r="F2648" s="47">
        <v>15725</v>
      </c>
      <c r="G2648" s="47">
        <v>13818</v>
      </c>
    </row>
    <row r="2649" spans="3:7">
      <c r="C2649" s="49">
        <f t="shared" si="43"/>
        <v>4</v>
      </c>
      <c r="D2649" s="48">
        <v>42480</v>
      </c>
      <c r="E2649" s="47">
        <v>7</v>
      </c>
      <c r="F2649" s="47">
        <v>16677</v>
      </c>
      <c r="G2649" s="47">
        <v>14784</v>
      </c>
    </row>
    <row r="2650" spans="3:7">
      <c r="C2650" s="49">
        <f t="shared" si="43"/>
        <v>4</v>
      </c>
      <c r="D2650" s="48">
        <v>42480</v>
      </c>
      <c r="E2650" s="47">
        <v>8</v>
      </c>
      <c r="F2650" s="47">
        <v>16421</v>
      </c>
      <c r="G2650" s="47">
        <v>14804</v>
      </c>
    </row>
    <row r="2651" spans="3:7">
      <c r="C2651" s="49">
        <f t="shared" si="43"/>
        <v>4</v>
      </c>
      <c r="D2651" s="48">
        <v>42480</v>
      </c>
      <c r="E2651" s="47">
        <v>9</v>
      </c>
      <c r="F2651" s="47">
        <v>15894</v>
      </c>
      <c r="G2651" s="47">
        <v>14266</v>
      </c>
    </row>
    <row r="2652" spans="3:7">
      <c r="C2652" s="49">
        <f t="shared" si="43"/>
        <v>4</v>
      </c>
      <c r="D2652" s="48">
        <v>42480</v>
      </c>
      <c r="E2652" s="47">
        <v>10</v>
      </c>
      <c r="F2652" s="47">
        <v>15523</v>
      </c>
      <c r="G2652" s="47">
        <v>13984</v>
      </c>
    </row>
    <row r="2653" spans="3:7">
      <c r="C2653" s="49">
        <f t="shared" si="43"/>
        <v>4</v>
      </c>
      <c r="D2653" s="48">
        <v>42480</v>
      </c>
      <c r="E2653" s="47">
        <v>11</v>
      </c>
      <c r="F2653" s="47">
        <v>15500</v>
      </c>
      <c r="G2653" s="47">
        <v>13908</v>
      </c>
    </row>
    <row r="2654" spans="3:7">
      <c r="C2654" s="49">
        <f t="shared" si="43"/>
        <v>4</v>
      </c>
      <c r="D2654" s="48">
        <v>42480</v>
      </c>
      <c r="E2654" s="47">
        <v>12</v>
      </c>
      <c r="F2654" s="47">
        <v>15584</v>
      </c>
      <c r="G2654" s="47">
        <v>13884</v>
      </c>
    </row>
    <row r="2655" spans="3:7">
      <c r="C2655" s="49">
        <f t="shared" si="43"/>
        <v>4</v>
      </c>
      <c r="D2655" s="48">
        <v>42480</v>
      </c>
      <c r="E2655" s="47">
        <v>13</v>
      </c>
      <c r="F2655" s="47">
        <v>15675</v>
      </c>
      <c r="G2655" s="47">
        <v>13893</v>
      </c>
    </row>
    <row r="2656" spans="3:7">
      <c r="C2656" s="49">
        <f t="shared" si="43"/>
        <v>4</v>
      </c>
      <c r="D2656" s="48">
        <v>42480</v>
      </c>
      <c r="E2656" s="47">
        <v>14</v>
      </c>
      <c r="F2656" s="47">
        <v>15397</v>
      </c>
      <c r="G2656" s="47">
        <v>13734</v>
      </c>
    </row>
    <row r="2657" spans="3:7">
      <c r="C2657" s="49">
        <f t="shared" si="43"/>
        <v>4</v>
      </c>
      <c r="D2657" s="48">
        <v>42480</v>
      </c>
      <c r="E2657" s="47">
        <v>15</v>
      </c>
      <c r="F2657" s="47">
        <v>15565</v>
      </c>
      <c r="G2657" s="47">
        <v>13879</v>
      </c>
    </row>
    <row r="2658" spans="3:7">
      <c r="C2658" s="49">
        <f t="shared" si="43"/>
        <v>4</v>
      </c>
      <c r="D2658" s="48">
        <v>42480</v>
      </c>
      <c r="E2658" s="47">
        <v>16</v>
      </c>
      <c r="F2658" s="47">
        <v>16007</v>
      </c>
      <c r="G2658" s="47">
        <v>14294</v>
      </c>
    </row>
    <row r="2659" spans="3:7">
      <c r="C2659" s="49">
        <f t="shared" si="43"/>
        <v>4</v>
      </c>
      <c r="D2659" s="48">
        <v>42480</v>
      </c>
      <c r="E2659" s="47">
        <v>17</v>
      </c>
      <c r="F2659" s="47">
        <v>16092</v>
      </c>
      <c r="G2659" s="47">
        <v>14690</v>
      </c>
    </row>
    <row r="2660" spans="3:7">
      <c r="C2660" s="49">
        <f t="shared" si="43"/>
        <v>4</v>
      </c>
      <c r="D2660" s="48">
        <v>42480</v>
      </c>
      <c r="E2660" s="47">
        <v>18</v>
      </c>
      <c r="F2660" s="47">
        <v>16483</v>
      </c>
      <c r="G2660" s="47">
        <v>14945</v>
      </c>
    </row>
    <row r="2661" spans="3:7">
      <c r="C2661" s="49">
        <f t="shared" si="43"/>
        <v>4</v>
      </c>
      <c r="D2661" s="48">
        <v>42480</v>
      </c>
      <c r="E2661" s="47">
        <v>19</v>
      </c>
      <c r="F2661" s="47">
        <v>17593</v>
      </c>
      <c r="G2661" s="47">
        <v>15406</v>
      </c>
    </row>
    <row r="2662" spans="3:7">
      <c r="C2662" s="49">
        <f t="shared" si="43"/>
        <v>4</v>
      </c>
      <c r="D2662" s="48">
        <v>42480</v>
      </c>
      <c r="E2662" s="47">
        <v>20</v>
      </c>
      <c r="F2662" s="47">
        <v>18184</v>
      </c>
      <c r="G2662" s="47">
        <v>16040</v>
      </c>
    </row>
    <row r="2663" spans="3:7">
      <c r="C2663" s="49">
        <f t="shared" si="43"/>
        <v>4</v>
      </c>
      <c r="D2663" s="48">
        <v>42480</v>
      </c>
      <c r="E2663" s="47">
        <v>21</v>
      </c>
      <c r="F2663" s="47">
        <v>17856</v>
      </c>
      <c r="G2663" s="47">
        <v>15634</v>
      </c>
    </row>
    <row r="2664" spans="3:7">
      <c r="C2664" s="49">
        <f t="shared" si="43"/>
        <v>4</v>
      </c>
      <c r="D2664" s="48">
        <v>42480</v>
      </c>
      <c r="E2664" s="47">
        <v>22</v>
      </c>
      <c r="F2664" s="47">
        <v>16649</v>
      </c>
      <c r="G2664" s="47">
        <v>14403</v>
      </c>
    </row>
    <row r="2665" spans="3:7">
      <c r="C2665" s="49">
        <f t="shared" si="43"/>
        <v>4</v>
      </c>
      <c r="D2665" s="48">
        <v>42480</v>
      </c>
      <c r="E2665" s="47">
        <v>23</v>
      </c>
      <c r="F2665" s="47">
        <v>15686</v>
      </c>
      <c r="G2665" s="47">
        <v>13166</v>
      </c>
    </row>
    <row r="2666" spans="3:7">
      <c r="C2666" s="49">
        <f t="shared" si="43"/>
        <v>4</v>
      </c>
      <c r="D2666" s="48">
        <v>42480</v>
      </c>
      <c r="E2666" s="47">
        <v>24</v>
      </c>
      <c r="F2666" s="47">
        <v>14746</v>
      </c>
      <c r="G2666" s="47">
        <v>12358</v>
      </c>
    </row>
    <row r="2667" spans="3:7">
      <c r="C2667" s="49">
        <f t="shared" si="43"/>
        <v>4</v>
      </c>
      <c r="D2667" s="48">
        <v>42481</v>
      </c>
      <c r="E2667" s="47">
        <v>1</v>
      </c>
      <c r="F2667" s="47">
        <v>14286</v>
      </c>
      <c r="G2667" s="47">
        <v>11881</v>
      </c>
    </row>
    <row r="2668" spans="3:7">
      <c r="C2668" s="49">
        <f t="shared" si="43"/>
        <v>4</v>
      </c>
      <c r="D2668" s="48">
        <v>42481</v>
      </c>
      <c r="E2668" s="47">
        <v>2</v>
      </c>
      <c r="F2668" s="47">
        <v>14443</v>
      </c>
      <c r="G2668" s="47">
        <v>11822</v>
      </c>
    </row>
    <row r="2669" spans="3:7">
      <c r="C2669" s="49">
        <f t="shared" si="43"/>
        <v>4</v>
      </c>
      <c r="D2669" s="48">
        <v>42481</v>
      </c>
      <c r="E2669" s="47">
        <v>3</v>
      </c>
      <c r="F2669" s="47">
        <v>14176</v>
      </c>
      <c r="G2669" s="47">
        <v>11742</v>
      </c>
    </row>
    <row r="2670" spans="3:7">
      <c r="C2670" s="49">
        <f t="shared" si="43"/>
        <v>4</v>
      </c>
      <c r="D2670" s="48">
        <v>42481</v>
      </c>
      <c r="E2670" s="47">
        <v>4</v>
      </c>
      <c r="F2670" s="47">
        <v>14369</v>
      </c>
      <c r="G2670" s="47">
        <v>11928</v>
      </c>
    </row>
    <row r="2671" spans="3:7">
      <c r="C2671" s="49">
        <f t="shared" si="43"/>
        <v>4</v>
      </c>
      <c r="D2671" s="48">
        <v>42481</v>
      </c>
      <c r="E2671" s="47">
        <v>5</v>
      </c>
      <c r="F2671" s="47">
        <v>15086</v>
      </c>
      <c r="G2671" s="47">
        <v>12692</v>
      </c>
    </row>
    <row r="2672" spans="3:7">
      <c r="C2672" s="49">
        <f t="shared" si="43"/>
        <v>4</v>
      </c>
      <c r="D2672" s="48">
        <v>42481</v>
      </c>
      <c r="E2672" s="47">
        <v>6</v>
      </c>
      <c r="F2672" s="47">
        <v>16616</v>
      </c>
      <c r="G2672" s="47">
        <v>14172</v>
      </c>
    </row>
    <row r="2673" spans="3:7">
      <c r="C2673" s="49">
        <f t="shared" si="43"/>
        <v>4</v>
      </c>
      <c r="D2673" s="48">
        <v>42481</v>
      </c>
      <c r="E2673" s="47">
        <v>7</v>
      </c>
      <c r="F2673" s="47">
        <v>17353</v>
      </c>
      <c r="G2673" s="47">
        <v>15177</v>
      </c>
    </row>
    <row r="2674" spans="3:7">
      <c r="C2674" s="49">
        <f t="shared" si="43"/>
        <v>4</v>
      </c>
      <c r="D2674" s="48">
        <v>42481</v>
      </c>
      <c r="E2674" s="47">
        <v>8</v>
      </c>
      <c r="F2674" s="47">
        <v>17340</v>
      </c>
      <c r="G2674" s="47">
        <v>15438</v>
      </c>
    </row>
    <row r="2675" spans="3:7">
      <c r="C2675" s="49">
        <f t="shared" si="43"/>
        <v>4</v>
      </c>
      <c r="D2675" s="48">
        <v>42481</v>
      </c>
      <c r="E2675" s="47">
        <v>9</v>
      </c>
      <c r="F2675" s="47">
        <v>17581</v>
      </c>
      <c r="G2675" s="47">
        <v>15346</v>
      </c>
    </row>
    <row r="2676" spans="3:7">
      <c r="C2676" s="49">
        <f t="shared" si="43"/>
        <v>4</v>
      </c>
      <c r="D2676" s="48">
        <v>42481</v>
      </c>
      <c r="E2676" s="47">
        <v>10</v>
      </c>
      <c r="F2676" s="47">
        <v>17053</v>
      </c>
      <c r="G2676" s="47">
        <v>14852</v>
      </c>
    </row>
    <row r="2677" spans="3:7">
      <c r="C2677" s="49">
        <f t="shared" si="43"/>
        <v>4</v>
      </c>
      <c r="D2677" s="48">
        <v>42481</v>
      </c>
      <c r="E2677" s="47">
        <v>11</v>
      </c>
      <c r="F2677" s="47">
        <v>16698</v>
      </c>
      <c r="G2677" s="47">
        <v>14605</v>
      </c>
    </row>
    <row r="2678" spans="3:7">
      <c r="C2678" s="49">
        <f t="shared" si="43"/>
        <v>4</v>
      </c>
      <c r="D2678" s="48">
        <v>42481</v>
      </c>
      <c r="E2678" s="47">
        <v>12</v>
      </c>
      <c r="F2678" s="47">
        <v>16754</v>
      </c>
      <c r="G2678" s="47">
        <v>14603</v>
      </c>
    </row>
    <row r="2679" spans="3:7">
      <c r="C2679" s="49">
        <f t="shared" si="43"/>
        <v>4</v>
      </c>
      <c r="D2679" s="48">
        <v>42481</v>
      </c>
      <c r="E2679" s="47">
        <v>13</v>
      </c>
      <c r="F2679" s="47">
        <v>16824</v>
      </c>
      <c r="G2679" s="47">
        <v>14624</v>
      </c>
    </row>
    <row r="2680" spans="3:7">
      <c r="C2680" s="49">
        <f t="shared" si="43"/>
        <v>4</v>
      </c>
      <c r="D2680" s="48">
        <v>42481</v>
      </c>
      <c r="E2680" s="47">
        <v>14</v>
      </c>
      <c r="F2680" s="47">
        <v>17107</v>
      </c>
      <c r="G2680" s="47">
        <v>14620</v>
      </c>
    </row>
    <row r="2681" spans="3:7">
      <c r="C2681" s="49">
        <f t="shared" si="43"/>
        <v>4</v>
      </c>
      <c r="D2681" s="48">
        <v>42481</v>
      </c>
      <c r="E2681" s="47">
        <v>15</v>
      </c>
      <c r="F2681" s="47">
        <v>16949</v>
      </c>
      <c r="G2681" s="47">
        <v>14683</v>
      </c>
    </row>
    <row r="2682" spans="3:7">
      <c r="C2682" s="49">
        <f t="shared" si="43"/>
        <v>4</v>
      </c>
      <c r="D2682" s="48">
        <v>42481</v>
      </c>
      <c r="E2682" s="47">
        <v>16</v>
      </c>
      <c r="F2682" s="47">
        <v>17433</v>
      </c>
      <c r="G2682" s="47">
        <v>15162</v>
      </c>
    </row>
    <row r="2683" spans="3:7">
      <c r="C2683" s="49">
        <f t="shared" si="43"/>
        <v>4</v>
      </c>
      <c r="D2683" s="48">
        <v>42481</v>
      </c>
      <c r="E2683" s="47">
        <v>17</v>
      </c>
      <c r="F2683" s="47">
        <v>17645</v>
      </c>
      <c r="G2683" s="47">
        <v>15434</v>
      </c>
    </row>
    <row r="2684" spans="3:7">
      <c r="C2684" s="49">
        <f t="shared" si="43"/>
        <v>4</v>
      </c>
      <c r="D2684" s="48">
        <v>42481</v>
      </c>
      <c r="E2684" s="47">
        <v>18</v>
      </c>
      <c r="F2684" s="47">
        <v>17767</v>
      </c>
      <c r="G2684" s="47">
        <v>15472</v>
      </c>
    </row>
    <row r="2685" spans="3:7">
      <c r="C2685" s="49">
        <f t="shared" si="43"/>
        <v>4</v>
      </c>
      <c r="D2685" s="48">
        <v>42481</v>
      </c>
      <c r="E2685" s="47">
        <v>19</v>
      </c>
      <c r="F2685" s="47">
        <v>17835</v>
      </c>
      <c r="G2685" s="47">
        <v>15591</v>
      </c>
    </row>
    <row r="2686" spans="3:7">
      <c r="C2686" s="49">
        <f t="shared" si="43"/>
        <v>4</v>
      </c>
      <c r="D2686" s="48">
        <v>42481</v>
      </c>
      <c r="E2686" s="47">
        <v>20</v>
      </c>
      <c r="F2686" s="47">
        <v>18153</v>
      </c>
      <c r="G2686" s="47">
        <v>16109</v>
      </c>
    </row>
    <row r="2687" spans="3:7">
      <c r="C2687" s="49">
        <f t="shared" si="43"/>
        <v>4</v>
      </c>
      <c r="D2687" s="48">
        <v>42481</v>
      </c>
      <c r="E2687" s="47">
        <v>21</v>
      </c>
      <c r="F2687" s="47">
        <v>17970</v>
      </c>
      <c r="G2687" s="47">
        <v>15600</v>
      </c>
    </row>
    <row r="2688" spans="3:7">
      <c r="C2688" s="49">
        <f t="shared" si="43"/>
        <v>4</v>
      </c>
      <c r="D2688" s="48">
        <v>42481</v>
      </c>
      <c r="E2688" s="47">
        <v>22</v>
      </c>
      <c r="F2688" s="47">
        <v>17042</v>
      </c>
      <c r="G2688" s="47">
        <v>14508</v>
      </c>
    </row>
    <row r="2689" spans="3:7">
      <c r="C2689" s="49">
        <f t="shared" si="43"/>
        <v>4</v>
      </c>
      <c r="D2689" s="48">
        <v>42481</v>
      </c>
      <c r="E2689" s="47">
        <v>23</v>
      </c>
      <c r="F2689" s="47">
        <v>15750</v>
      </c>
      <c r="G2689" s="47">
        <v>13215</v>
      </c>
    </row>
    <row r="2690" spans="3:7">
      <c r="C2690" s="49">
        <f t="shared" si="43"/>
        <v>4</v>
      </c>
      <c r="D2690" s="48">
        <v>42481</v>
      </c>
      <c r="E2690" s="47">
        <v>24</v>
      </c>
      <c r="F2690" s="47">
        <v>15111</v>
      </c>
      <c r="G2690" s="47">
        <v>12498</v>
      </c>
    </row>
    <row r="2691" spans="3:7">
      <c r="C2691" s="49">
        <f t="shared" si="43"/>
        <v>4</v>
      </c>
      <c r="D2691" s="48">
        <v>42482</v>
      </c>
      <c r="E2691" s="47">
        <v>1</v>
      </c>
      <c r="F2691" s="47">
        <v>14629</v>
      </c>
      <c r="G2691" s="47">
        <v>12094</v>
      </c>
    </row>
    <row r="2692" spans="3:7">
      <c r="C2692" s="49">
        <f t="shared" ref="C2692:C2755" si="44">MONTH(D2692)</f>
        <v>4</v>
      </c>
      <c r="D2692" s="48">
        <v>42482</v>
      </c>
      <c r="E2692" s="47">
        <v>2</v>
      </c>
      <c r="F2692" s="47">
        <v>14286</v>
      </c>
      <c r="G2692" s="47">
        <v>11710</v>
      </c>
    </row>
    <row r="2693" spans="3:7">
      <c r="C2693" s="49">
        <f t="shared" si="44"/>
        <v>4</v>
      </c>
      <c r="D2693" s="48">
        <v>42482</v>
      </c>
      <c r="E2693" s="47">
        <v>3</v>
      </c>
      <c r="F2693" s="47">
        <v>14235</v>
      </c>
      <c r="G2693" s="47">
        <v>11610</v>
      </c>
    </row>
    <row r="2694" spans="3:7">
      <c r="C2694" s="49">
        <f t="shared" si="44"/>
        <v>4</v>
      </c>
      <c r="D2694" s="48">
        <v>42482</v>
      </c>
      <c r="E2694" s="47">
        <v>4</v>
      </c>
      <c r="F2694" s="47">
        <v>14373</v>
      </c>
      <c r="G2694" s="47">
        <v>11765</v>
      </c>
    </row>
    <row r="2695" spans="3:7">
      <c r="C2695" s="49">
        <f t="shared" si="44"/>
        <v>4</v>
      </c>
      <c r="D2695" s="48">
        <v>42482</v>
      </c>
      <c r="E2695" s="47">
        <v>5</v>
      </c>
      <c r="F2695" s="47">
        <v>14858</v>
      </c>
      <c r="G2695" s="47">
        <v>12365</v>
      </c>
    </row>
    <row r="2696" spans="3:7">
      <c r="C2696" s="49">
        <f t="shared" si="44"/>
        <v>4</v>
      </c>
      <c r="D2696" s="48">
        <v>42482</v>
      </c>
      <c r="E2696" s="47">
        <v>6</v>
      </c>
      <c r="F2696" s="47">
        <v>16182</v>
      </c>
      <c r="G2696" s="47">
        <v>13658</v>
      </c>
    </row>
    <row r="2697" spans="3:7">
      <c r="C2697" s="49">
        <f t="shared" si="44"/>
        <v>4</v>
      </c>
      <c r="D2697" s="48">
        <v>42482</v>
      </c>
      <c r="E2697" s="47">
        <v>7</v>
      </c>
      <c r="F2697" s="47">
        <v>17200</v>
      </c>
      <c r="G2697" s="47">
        <v>14932</v>
      </c>
    </row>
    <row r="2698" spans="3:7">
      <c r="C2698" s="49">
        <f t="shared" si="44"/>
        <v>4</v>
      </c>
      <c r="D2698" s="48">
        <v>42482</v>
      </c>
      <c r="E2698" s="47">
        <v>8</v>
      </c>
      <c r="F2698" s="47">
        <v>17315</v>
      </c>
      <c r="G2698" s="47">
        <v>15253</v>
      </c>
    </row>
    <row r="2699" spans="3:7">
      <c r="C2699" s="49">
        <f t="shared" si="44"/>
        <v>4</v>
      </c>
      <c r="D2699" s="48">
        <v>42482</v>
      </c>
      <c r="E2699" s="47">
        <v>9</v>
      </c>
      <c r="F2699" s="47">
        <v>17563</v>
      </c>
      <c r="G2699" s="47">
        <v>15426</v>
      </c>
    </row>
    <row r="2700" spans="3:7">
      <c r="C2700" s="49">
        <f t="shared" si="44"/>
        <v>4</v>
      </c>
      <c r="D2700" s="48">
        <v>42482</v>
      </c>
      <c r="E2700" s="47">
        <v>10</v>
      </c>
      <c r="F2700" s="47">
        <v>16791</v>
      </c>
      <c r="G2700" s="47">
        <v>15265</v>
      </c>
    </row>
    <row r="2701" spans="3:7">
      <c r="C2701" s="49">
        <f t="shared" si="44"/>
        <v>4</v>
      </c>
      <c r="D2701" s="48">
        <v>42482</v>
      </c>
      <c r="E2701" s="47">
        <v>11</v>
      </c>
      <c r="F2701" s="47">
        <v>16638</v>
      </c>
      <c r="G2701" s="47">
        <v>15089</v>
      </c>
    </row>
    <row r="2702" spans="3:7">
      <c r="C2702" s="49">
        <f t="shared" si="44"/>
        <v>4</v>
      </c>
      <c r="D2702" s="48">
        <v>42482</v>
      </c>
      <c r="E2702" s="47">
        <v>12</v>
      </c>
      <c r="F2702" s="47">
        <v>16588</v>
      </c>
      <c r="G2702" s="47">
        <v>14908</v>
      </c>
    </row>
    <row r="2703" spans="3:7">
      <c r="C2703" s="49">
        <f t="shared" si="44"/>
        <v>4</v>
      </c>
      <c r="D2703" s="48">
        <v>42482</v>
      </c>
      <c r="E2703" s="47">
        <v>13</v>
      </c>
      <c r="F2703" s="47">
        <v>16913</v>
      </c>
      <c r="G2703" s="47">
        <v>14816</v>
      </c>
    </row>
    <row r="2704" spans="3:7">
      <c r="C2704" s="49">
        <f t="shared" si="44"/>
        <v>4</v>
      </c>
      <c r="D2704" s="48">
        <v>42482</v>
      </c>
      <c r="E2704" s="47">
        <v>14</v>
      </c>
      <c r="F2704" s="47">
        <v>16718</v>
      </c>
      <c r="G2704" s="47">
        <v>14662</v>
      </c>
    </row>
    <row r="2705" spans="3:7">
      <c r="C2705" s="49">
        <f t="shared" si="44"/>
        <v>4</v>
      </c>
      <c r="D2705" s="48">
        <v>42482</v>
      </c>
      <c r="E2705" s="47">
        <v>15</v>
      </c>
      <c r="F2705" s="47">
        <v>16234</v>
      </c>
      <c r="G2705" s="47">
        <v>14446</v>
      </c>
    </row>
    <row r="2706" spans="3:7">
      <c r="C2706" s="49">
        <f t="shared" si="44"/>
        <v>4</v>
      </c>
      <c r="D2706" s="48">
        <v>42482</v>
      </c>
      <c r="E2706" s="47">
        <v>16</v>
      </c>
      <c r="F2706" s="47">
        <v>16316</v>
      </c>
      <c r="G2706" s="47">
        <v>14504</v>
      </c>
    </row>
    <row r="2707" spans="3:7">
      <c r="C2707" s="49">
        <f t="shared" si="44"/>
        <v>4</v>
      </c>
      <c r="D2707" s="48">
        <v>42482</v>
      </c>
      <c r="E2707" s="47">
        <v>17</v>
      </c>
      <c r="F2707" s="47">
        <v>16943</v>
      </c>
      <c r="G2707" s="47">
        <v>14574</v>
      </c>
    </row>
    <row r="2708" spans="3:7">
      <c r="C2708" s="49">
        <f t="shared" si="44"/>
        <v>4</v>
      </c>
      <c r="D2708" s="48">
        <v>42482</v>
      </c>
      <c r="E2708" s="47">
        <v>18</v>
      </c>
      <c r="F2708" s="47">
        <v>17497</v>
      </c>
      <c r="G2708" s="47">
        <v>14496</v>
      </c>
    </row>
    <row r="2709" spans="3:7">
      <c r="C2709" s="49">
        <f t="shared" si="44"/>
        <v>4</v>
      </c>
      <c r="D2709" s="48">
        <v>42482</v>
      </c>
      <c r="E2709" s="47">
        <v>19</v>
      </c>
      <c r="F2709" s="47">
        <v>17720</v>
      </c>
      <c r="G2709" s="47">
        <v>14711</v>
      </c>
    </row>
    <row r="2710" spans="3:7">
      <c r="C2710" s="49">
        <f t="shared" si="44"/>
        <v>4</v>
      </c>
      <c r="D2710" s="48">
        <v>42482</v>
      </c>
      <c r="E2710" s="47">
        <v>20</v>
      </c>
      <c r="F2710" s="47">
        <v>18311</v>
      </c>
      <c r="G2710" s="47">
        <v>15414</v>
      </c>
    </row>
    <row r="2711" spans="3:7">
      <c r="C2711" s="49">
        <f t="shared" si="44"/>
        <v>4</v>
      </c>
      <c r="D2711" s="48">
        <v>42482</v>
      </c>
      <c r="E2711" s="47">
        <v>21</v>
      </c>
      <c r="F2711" s="47">
        <v>17982</v>
      </c>
      <c r="G2711" s="47">
        <v>15174</v>
      </c>
    </row>
    <row r="2712" spans="3:7">
      <c r="C2712" s="49">
        <f t="shared" si="44"/>
        <v>4</v>
      </c>
      <c r="D2712" s="48">
        <v>42482</v>
      </c>
      <c r="E2712" s="47">
        <v>22</v>
      </c>
      <c r="F2712" s="47">
        <v>17083</v>
      </c>
      <c r="G2712" s="47">
        <v>14230</v>
      </c>
    </row>
    <row r="2713" spans="3:7">
      <c r="C2713" s="49">
        <f t="shared" si="44"/>
        <v>4</v>
      </c>
      <c r="D2713" s="48">
        <v>42482</v>
      </c>
      <c r="E2713" s="47">
        <v>23</v>
      </c>
      <c r="F2713" s="47">
        <v>16149</v>
      </c>
      <c r="G2713" s="47">
        <v>13249</v>
      </c>
    </row>
    <row r="2714" spans="3:7">
      <c r="C2714" s="49">
        <f t="shared" si="44"/>
        <v>4</v>
      </c>
      <c r="D2714" s="48">
        <v>42482</v>
      </c>
      <c r="E2714" s="47">
        <v>24</v>
      </c>
      <c r="F2714" s="47">
        <v>15410</v>
      </c>
      <c r="G2714" s="47">
        <v>12444</v>
      </c>
    </row>
    <row r="2715" spans="3:7">
      <c r="C2715" s="49">
        <f t="shared" si="44"/>
        <v>4</v>
      </c>
      <c r="D2715" s="48">
        <v>42483</v>
      </c>
      <c r="E2715" s="47">
        <v>1</v>
      </c>
      <c r="F2715" s="47">
        <v>14761</v>
      </c>
      <c r="G2715" s="47">
        <v>11954</v>
      </c>
    </row>
    <row r="2716" spans="3:7">
      <c r="C2716" s="49">
        <f t="shared" si="44"/>
        <v>4</v>
      </c>
      <c r="D2716" s="48">
        <v>42483</v>
      </c>
      <c r="E2716" s="47">
        <v>2</v>
      </c>
      <c r="F2716" s="47">
        <v>14508</v>
      </c>
      <c r="G2716" s="47">
        <v>11647</v>
      </c>
    </row>
    <row r="2717" spans="3:7">
      <c r="C2717" s="49">
        <f t="shared" si="44"/>
        <v>4</v>
      </c>
      <c r="D2717" s="48">
        <v>42483</v>
      </c>
      <c r="E2717" s="47">
        <v>3</v>
      </c>
      <c r="F2717" s="47">
        <v>14402</v>
      </c>
      <c r="G2717" s="47">
        <v>11529</v>
      </c>
    </row>
    <row r="2718" spans="3:7">
      <c r="C2718" s="49">
        <f t="shared" si="44"/>
        <v>4</v>
      </c>
      <c r="D2718" s="48">
        <v>42483</v>
      </c>
      <c r="E2718" s="47">
        <v>4</v>
      </c>
      <c r="F2718" s="47">
        <v>14399</v>
      </c>
      <c r="G2718" s="47">
        <v>11489</v>
      </c>
    </row>
    <row r="2719" spans="3:7">
      <c r="C2719" s="49">
        <f t="shared" si="44"/>
        <v>4</v>
      </c>
      <c r="D2719" s="48">
        <v>42483</v>
      </c>
      <c r="E2719" s="47">
        <v>5</v>
      </c>
      <c r="F2719" s="47">
        <v>14368</v>
      </c>
      <c r="G2719" s="47">
        <v>11672</v>
      </c>
    </row>
    <row r="2720" spans="3:7">
      <c r="C2720" s="49">
        <f t="shared" si="44"/>
        <v>4</v>
      </c>
      <c r="D2720" s="48">
        <v>42483</v>
      </c>
      <c r="E2720" s="47">
        <v>6</v>
      </c>
      <c r="F2720" s="47">
        <v>14740</v>
      </c>
      <c r="G2720" s="47">
        <v>12111</v>
      </c>
    </row>
    <row r="2721" spans="3:7">
      <c r="C2721" s="49">
        <f t="shared" si="44"/>
        <v>4</v>
      </c>
      <c r="D2721" s="48">
        <v>42483</v>
      </c>
      <c r="E2721" s="47">
        <v>7</v>
      </c>
      <c r="F2721" s="47">
        <v>15216</v>
      </c>
      <c r="G2721" s="47">
        <v>12628</v>
      </c>
    </row>
    <row r="2722" spans="3:7">
      <c r="C2722" s="49">
        <f t="shared" si="44"/>
        <v>4</v>
      </c>
      <c r="D2722" s="48">
        <v>42483</v>
      </c>
      <c r="E2722" s="47">
        <v>8</v>
      </c>
      <c r="F2722" s="47">
        <v>15782</v>
      </c>
      <c r="G2722" s="47">
        <v>13027</v>
      </c>
    </row>
    <row r="2723" spans="3:7">
      <c r="C2723" s="49">
        <f t="shared" si="44"/>
        <v>4</v>
      </c>
      <c r="D2723" s="48">
        <v>42483</v>
      </c>
      <c r="E2723" s="47">
        <v>9</v>
      </c>
      <c r="F2723" s="47">
        <v>15844</v>
      </c>
      <c r="G2723" s="47">
        <v>13114</v>
      </c>
    </row>
    <row r="2724" spans="3:7">
      <c r="C2724" s="49">
        <f t="shared" si="44"/>
        <v>4</v>
      </c>
      <c r="D2724" s="48">
        <v>42483</v>
      </c>
      <c r="E2724" s="47">
        <v>10</v>
      </c>
      <c r="F2724" s="47">
        <v>15896</v>
      </c>
      <c r="G2724" s="47">
        <v>13016</v>
      </c>
    </row>
    <row r="2725" spans="3:7">
      <c r="C2725" s="49">
        <f t="shared" si="44"/>
        <v>4</v>
      </c>
      <c r="D2725" s="48">
        <v>42483</v>
      </c>
      <c r="E2725" s="47">
        <v>11</v>
      </c>
      <c r="F2725" s="47">
        <v>15916</v>
      </c>
      <c r="G2725" s="47">
        <v>13034</v>
      </c>
    </row>
    <row r="2726" spans="3:7">
      <c r="C2726" s="49">
        <f t="shared" si="44"/>
        <v>4</v>
      </c>
      <c r="D2726" s="48">
        <v>42483</v>
      </c>
      <c r="E2726" s="47">
        <v>12</v>
      </c>
      <c r="F2726" s="47">
        <v>15811</v>
      </c>
      <c r="G2726" s="47">
        <v>12933</v>
      </c>
    </row>
    <row r="2727" spans="3:7">
      <c r="C2727" s="49">
        <f t="shared" si="44"/>
        <v>4</v>
      </c>
      <c r="D2727" s="48">
        <v>42483</v>
      </c>
      <c r="E2727" s="47">
        <v>13</v>
      </c>
      <c r="F2727" s="47">
        <v>15541</v>
      </c>
      <c r="G2727" s="47">
        <v>12719</v>
      </c>
    </row>
    <row r="2728" spans="3:7">
      <c r="C2728" s="49">
        <f t="shared" si="44"/>
        <v>4</v>
      </c>
      <c r="D2728" s="48">
        <v>42483</v>
      </c>
      <c r="E2728" s="47">
        <v>14</v>
      </c>
      <c r="F2728" s="47">
        <v>15315</v>
      </c>
      <c r="G2728" s="47">
        <v>12421</v>
      </c>
    </row>
    <row r="2729" spans="3:7">
      <c r="C2729" s="49">
        <f t="shared" si="44"/>
        <v>4</v>
      </c>
      <c r="D2729" s="48">
        <v>42483</v>
      </c>
      <c r="E2729" s="47">
        <v>15</v>
      </c>
      <c r="F2729" s="47">
        <v>15142</v>
      </c>
      <c r="G2729" s="47">
        <v>12251</v>
      </c>
    </row>
    <row r="2730" spans="3:7">
      <c r="C2730" s="49">
        <f t="shared" si="44"/>
        <v>4</v>
      </c>
      <c r="D2730" s="48">
        <v>42483</v>
      </c>
      <c r="E2730" s="47">
        <v>16</v>
      </c>
      <c r="F2730" s="47">
        <v>15380</v>
      </c>
      <c r="G2730" s="47">
        <v>12491</v>
      </c>
    </row>
    <row r="2731" spans="3:7">
      <c r="C2731" s="49">
        <f t="shared" si="44"/>
        <v>4</v>
      </c>
      <c r="D2731" s="48">
        <v>42483</v>
      </c>
      <c r="E2731" s="47">
        <v>17</v>
      </c>
      <c r="F2731" s="47">
        <v>15980</v>
      </c>
      <c r="G2731" s="47">
        <v>13095</v>
      </c>
    </row>
    <row r="2732" spans="3:7">
      <c r="C2732" s="49">
        <f t="shared" si="44"/>
        <v>4</v>
      </c>
      <c r="D2732" s="48">
        <v>42483</v>
      </c>
      <c r="E2732" s="47">
        <v>18</v>
      </c>
      <c r="F2732" s="47">
        <v>16494</v>
      </c>
      <c r="G2732" s="47">
        <v>13604</v>
      </c>
    </row>
    <row r="2733" spans="3:7">
      <c r="C2733" s="49">
        <f t="shared" si="44"/>
        <v>4</v>
      </c>
      <c r="D2733" s="48">
        <v>42483</v>
      </c>
      <c r="E2733" s="47">
        <v>19</v>
      </c>
      <c r="F2733" s="47">
        <v>16684</v>
      </c>
      <c r="G2733" s="47">
        <v>13804</v>
      </c>
    </row>
    <row r="2734" spans="3:7">
      <c r="C2734" s="49">
        <f t="shared" si="44"/>
        <v>4</v>
      </c>
      <c r="D2734" s="48">
        <v>42483</v>
      </c>
      <c r="E2734" s="47">
        <v>20</v>
      </c>
      <c r="F2734" s="47">
        <v>16986</v>
      </c>
      <c r="G2734" s="47">
        <v>14492</v>
      </c>
    </row>
    <row r="2735" spans="3:7">
      <c r="C2735" s="49">
        <f t="shared" si="44"/>
        <v>4</v>
      </c>
      <c r="D2735" s="48">
        <v>42483</v>
      </c>
      <c r="E2735" s="47">
        <v>21</v>
      </c>
      <c r="F2735" s="47">
        <v>16919</v>
      </c>
      <c r="G2735" s="47">
        <v>14375</v>
      </c>
    </row>
    <row r="2736" spans="3:7">
      <c r="C2736" s="49">
        <f t="shared" si="44"/>
        <v>4</v>
      </c>
      <c r="D2736" s="48">
        <v>42483</v>
      </c>
      <c r="E2736" s="47">
        <v>22</v>
      </c>
      <c r="F2736" s="47">
        <v>16370</v>
      </c>
      <c r="G2736" s="47">
        <v>13722</v>
      </c>
    </row>
    <row r="2737" spans="3:7">
      <c r="C2737" s="49">
        <f t="shared" si="44"/>
        <v>4</v>
      </c>
      <c r="D2737" s="48">
        <v>42483</v>
      </c>
      <c r="E2737" s="47">
        <v>23</v>
      </c>
      <c r="F2737" s="47">
        <v>15580</v>
      </c>
      <c r="G2737" s="47">
        <v>12928</v>
      </c>
    </row>
    <row r="2738" spans="3:7">
      <c r="C2738" s="49">
        <f t="shared" si="44"/>
        <v>4</v>
      </c>
      <c r="D2738" s="48">
        <v>42483</v>
      </c>
      <c r="E2738" s="47">
        <v>24</v>
      </c>
      <c r="F2738" s="47">
        <v>14948</v>
      </c>
      <c r="G2738" s="47">
        <v>12303</v>
      </c>
    </row>
    <row r="2739" spans="3:7">
      <c r="C2739" s="49">
        <f t="shared" si="44"/>
        <v>4</v>
      </c>
      <c r="D2739" s="48">
        <v>42484</v>
      </c>
      <c r="E2739" s="47">
        <v>1</v>
      </c>
      <c r="F2739" s="47">
        <v>14508</v>
      </c>
      <c r="G2739" s="47">
        <v>11864</v>
      </c>
    </row>
    <row r="2740" spans="3:7">
      <c r="C2740" s="49">
        <f t="shared" si="44"/>
        <v>4</v>
      </c>
      <c r="D2740" s="48">
        <v>42484</v>
      </c>
      <c r="E2740" s="47">
        <v>2</v>
      </c>
      <c r="F2740" s="47">
        <v>14328</v>
      </c>
      <c r="G2740" s="47">
        <v>11557</v>
      </c>
    </row>
    <row r="2741" spans="3:7">
      <c r="C2741" s="49">
        <f t="shared" si="44"/>
        <v>4</v>
      </c>
      <c r="D2741" s="48">
        <v>42484</v>
      </c>
      <c r="E2741" s="47">
        <v>3</v>
      </c>
      <c r="F2741" s="47">
        <v>14150</v>
      </c>
      <c r="G2741" s="47">
        <v>11452</v>
      </c>
    </row>
    <row r="2742" spans="3:7">
      <c r="C2742" s="49">
        <f t="shared" si="44"/>
        <v>4</v>
      </c>
      <c r="D2742" s="48">
        <v>42484</v>
      </c>
      <c r="E2742" s="47">
        <v>4</v>
      </c>
      <c r="F2742" s="47">
        <v>14221</v>
      </c>
      <c r="G2742" s="47">
        <v>11496</v>
      </c>
    </row>
    <row r="2743" spans="3:7">
      <c r="C2743" s="49">
        <f t="shared" si="44"/>
        <v>4</v>
      </c>
      <c r="D2743" s="48">
        <v>42484</v>
      </c>
      <c r="E2743" s="47">
        <v>5</v>
      </c>
      <c r="F2743" s="47">
        <v>14346</v>
      </c>
      <c r="G2743" s="47">
        <v>11575</v>
      </c>
    </row>
    <row r="2744" spans="3:7">
      <c r="C2744" s="49">
        <f t="shared" si="44"/>
        <v>4</v>
      </c>
      <c r="D2744" s="48">
        <v>42484</v>
      </c>
      <c r="E2744" s="47">
        <v>6</v>
      </c>
      <c r="F2744" s="47">
        <v>14521</v>
      </c>
      <c r="G2744" s="47">
        <v>11777</v>
      </c>
    </row>
    <row r="2745" spans="3:7">
      <c r="C2745" s="49">
        <f t="shared" si="44"/>
        <v>4</v>
      </c>
      <c r="D2745" s="48">
        <v>42484</v>
      </c>
      <c r="E2745" s="47">
        <v>7</v>
      </c>
      <c r="F2745" s="47">
        <v>14815</v>
      </c>
      <c r="G2745" s="47">
        <v>12238</v>
      </c>
    </row>
    <row r="2746" spans="3:7">
      <c r="C2746" s="49">
        <f t="shared" si="44"/>
        <v>4</v>
      </c>
      <c r="D2746" s="48">
        <v>42484</v>
      </c>
      <c r="E2746" s="47">
        <v>8</v>
      </c>
      <c r="F2746" s="47">
        <v>15382</v>
      </c>
      <c r="G2746" s="47">
        <v>12542</v>
      </c>
    </row>
    <row r="2747" spans="3:7">
      <c r="C2747" s="49">
        <f t="shared" si="44"/>
        <v>4</v>
      </c>
      <c r="D2747" s="48">
        <v>42484</v>
      </c>
      <c r="E2747" s="47">
        <v>9</v>
      </c>
      <c r="F2747" s="47">
        <v>15755</v>
      </c>
      <c r="G2747" s="47">
        <v>12912</v>
      </c>
    </row>
    <row r="2748" spans="3:7">
      <c r="C2748" s="49">
        <f t="shared" si="44"/>
        <v>4</v>
      </c>
      <c r="D2748" s="48">
        <v>42484</v>
      </c>
      <c r="E2748" s="47">
        <v>10</v>
      </c>
      <c r="F2748" s="47">
        <v>16046</v>
      </c>
      <c r="G2748" s="47">
        <v>13166</v>
      </c>
    </row>
    <row r="2749" spans="3:7">
      <c r="C2749" s="49">
        <f t="shared" si="44"/>
        <v>4</v>
      </c>
      <c r="D2749" s="48">
        <v>42484</v>
      </c>
      <c r="E2749" s="47">
        <v>11</v>
      </c>
      <c r="F2749" s="47">
        <v>15931</v>
      </c>
      <c r="G2749" s="47">
        <v>13108</v>
      </c>
    </row>
    <row r="2750" spans="3:7">
      <c r="C2750" s="49">
        <f t="shared" si="44"/>
        <v>4</v>
      </c>
      <c r="D2750" s="48">
        <v>42484</v>
      </c>
      <c r="E2750" s="47">
        <v>12</v>
      </c>
      <c r="F2750" s="47">
        <v>15771</v>
      </c>
      <c r="G2750" s="47">
        <v>13038</v>
      </c>
    </row>
    <row r="2751" spans="3:7">
      <c r="C2751" s="49">
        <f t="shared" si="44"/>
        <v>4</v>
      </c>
      <c r="D2751" s="48">
        <v>42484</v>
      </c>
      <c r="E2751" s="47">
        <v>13</v>
      </c>
      <c r="F2751" s="47">
        <v>15652</v>
      </c>
      <c r="G2751" s="47">
        <v>12842</v>
      </c>
    </row>
    <row r="2752" spans="3:7">
      <c r="C2752" s="49">
        <f t="shared" si="44"/>
        <v>4</v>
      </c>
      <c r="D2752" s="48">
        <v>42484</v>
      </c>
      <c r="E2752" s="47">
        <v>14</v>
      </c>
      <c r="F2752" s="47">
        <v>15682</v>
      </c>
      <c r="G2752" s="47">
        <v>12792</v>
      </c>
    </row>
    <row r="2753" spans="3:7">
      <c r="C2753" s="49">
        <f t="shared" si="44"/>
        <v>4</v>
      </c>
      <c r="D2753" s="48">
        <v>42484</v>
      </c>
      <c r="E2753" s="47">
        <v>15</v>
      </c>
      <c r="F2753" s="47">
        <v>15944</v>
      </c>
      <c r="G2753" s="47">
        <v>13024</v>
      </c>
    </row>
    <row r="2754" spans="3:7">
      <c r="C2754" s="49">
        <f t="shared" si="44"/>
        <v>4</v>
      </c>
      <c r="D2754" s="48">
        <v>42484</v>
      </c>
      <c r="E2754" s="47">
        <v>16</v>
      </c>
      <c r="F2754" s="47">
        <v>15982</v>
      </c>
      <c r="G2754" s="47">
        <v>13448</v>
      </c>
    </row>
    <row r="2755" spans="3:7">
      <c r="C2755" s="49">
        <f t="shared" si="44"/>
        <v>4</v>
      </c>
      <c r="D2755" s="48">
        <v>42484</v>
      </c>
      <c r="E2755" s="47">
        <v>17</v>
      </c>
      <c r="F2755" s="47">
        <v>16612</v>
      </c>
      <c r="G2755" s="47">
        <v>14142</v>
      </c>
    </row>
    <row r="2756" spans="3:7">
      <c r="C2756" s="49">
        <f t="shared" ref="C2756:C2819" si="45">MONTH(D2756)</f>
        <v>4</v>
      </c>
      <c r="D2756" s="48">
        <v>42484</v>
      </c>
      <c r="E2756" s="47">
        <v>18</v>
      </c>
      <c r="F2756" s="47">
        <v>16918</v>
      </c>
      <c r="G2756" s="47">
        <v>14537</v>
      </c>
    </row>
    <row r="2757" spans="3:7">
      <c r="C2757" s="49">
        <f t="shared" si="45"/>
        <v>4</v>
      </c>
      <c r="D2757" s="48">
        <v>42484</v>
      </c>
      <c r="E2757" s="47">
        <v>19</v>
      </c>
      <c r="F2757" s="47">
        <v>16917</v>
      </c>
      <c r="G2757" s="47">
        <v>14624</v>
      </c>
    </row>
    <row r="2758" spans="3:7">
      <c r="C2758" s="49">
        <f t="shared" si="45"/>
        <v>4</v>
      </c>
      <c r="D2758" s="48">
        <v>42484</v>
      </c>
      <c r="E2758" s="47">
        <v>20</v>
      </c>
      <c r="F2758" s="47">
        <v>16701</v>
      </c>
      <c r="G2758" s="47">
        <v>15023</v>
      </c>
    </row>
    <row r="2759" spans="3:7">
      <c r="C2759" s="49">
        <f t="shared" si="45"/>
        <v>4</v>
      </c>
      <c r="D2759" s="48">
        <v>42484</v>
      </c>
      <c r="E2759" s="47">
        <v>21</v>
      </c>
      <c r="F2759" s="47">
        <v>16881</v>
      </c>
      <c r="G2759" s="47">
        <v>14805</v>
      </c>
    </row>
    <row r="2760" spans="3:7">
      <c r="C2760" s="49">
        <f t="shared" si="45"/>
        <v>4</v>
      </c>
      <c r="D2760" s="48">
        <v>42484</v>
      </c>
      <c r="E2760" s="47">
        <v>22</v>
      </c>
      <c r="F2760" s="47">
        <v>16575</v>
      </c>
      <c r="G2760" s="47">
        <v>14039</v>
      </c>
    </row>
    <row r="2761" spans="3:7">
      <c r="C2761" s="49">
        <f t="shared" si="45"/>
        <v>4</v>
      </c>
      <c r="D2761" s="48">
        <v>42484</v>
      </c>
      <c r="E2761" s="47">
        <v>23</v>
      </c>
      <c r="F2761" s="47">
        <v>15501</v>
      </c>
      <c r="G2761" s="47">
        <v>12990</v>
      </c>
    </row>
    <row r="2762" spans="3:7">
      <c r="C2762" s="49">
        <f t="shared" si="45"/>
        <v>4</v>
      </c>
      <c r="D2762" s="48">
        <v>42484</v>
      </c>
      <c r="E2762" s="47">
        <v>24</v>
      </c>
      <c r="F2762" s="47">
        <v>14946</v>
      </c>
      <c r="G2762" s="47">
        <v>12269</v>
      </c>
    </row>
    <row r="2763" spans="3:7">
      <c r="C2763" s="49">
        <f t="shared" si="45"/>
        <v>4</v>
      </c>
      <c r="D2763" s="48">
        <v>42485</v>
      </c>
      <c r="E2763" s="47">
        <v>1</v>
      </c>
      <c r="F2763" s="47">
        <v>14578</v>
      </c>
      <c r="G2763" s="47">
        <v>11860</v>
      </c>
    </row>
    <row r="2764" spans="3:7">
      <c r="C2764" s="49">
        <f t="shared" si="45"/>
        <v>4</v>
      </c>
      <c r="D2764" s="48">
        <v>42485</v>
      </c>
      <c r="E2764" s="47">
        <v>2</v>
      </c>
      <c r="F2764" s="47">
        <v>14294</v>
      </c>
      <c r="G2764" s="47">
        <v>11601</v>
      </c>
    </row>
    <row r="2765" spans="3:7">
      <c r="C2765" s="49">
        <f t="shared" si="45"/>
        <v>4</v>
      </c>
      <c r="D2765" s="48">
        <v>42485</v>
      </c>
      <c r="E2765" s="47">
        <v>3</v>
      </c>
      <c r="F2765" s="47">
        <v>14500</v>
      </c>
      <c r="G2765" s="47">
        <v>11689</v>
      </c>
    </row>
    <row r="2766" spans="3:7">
      <c r="C2766" s="49">
        <f t="shared" si="45"/>
        <v>4</v>
      </c>
      <c r="D2766" s="48">
        <v>42485</v>
      </c>
      <c r="E2766" s="47">
        <v>4</v>
      </c>
      <c r="F2766" s="47">
        <v>14479</v>
      </c>
      <c r="G2766" s="47">
        <v>11823</v>
      </c>
    </row>
    <row r="2767" spans="3:7">
      <c r="C2767" s="49">
        <f t="shared" si="45"/>
        <v>4</v>
      </c>
      <c r="D2767" s="48">
        <v>42485</v>
      </c>
      <c r="E2767" s="47">
        <v>5</v>
      </c>
      <c r="F2767" s="47">
        <v>15063</v>
      </c>
      <c r="G2767" s="47">
        <v>12369</v>
      </c>
    </row>
    <row r="2768" spans="3:7">
      <c r="C2768" s="49">
        <f t="shared" si="45"/>
        <v>4</v>
      </c>
      <c r="D2768" s="48">
        <v>42485</v>
      </c>
      <c r="E2768" s="47">
        <v>6</v>
      </c>
      <c r="F2768" s="47">
        <v>16333</v>
      </c>
      <c r="G2768" s="47">
        <v>13738</v>
      </c>
    </row>
    <row r="2769" spans="3:7">
      <c r="C2769" s="49">
        <f t="shared" si="45"/>
        <v>4</v>
      </c>
      <c r="D2769" s="48">
        <v>42485</v>
      </c>
      <c r="E2769" s="47">
        <v>7</v>
      </c>
      <c r="F2769" s="47">
        <v>17559</v>
      </c>
      <c r="G2769" s="47">
        <v>14939</v>
      </c>
    </row>
    <row r="2770" spans="3:7">
      <c r="C2770" s="49">
        <f t="shared" si="45"/>
        <v>4</v>
      </c>
      <c r="D2770" s="48">
        <v>42485</v>
      </c>
      <c r="E2770" s="47">
        <v>8</v>
      </c>
      <c r="F2770" s="47">
        <v>18188</v>
      </c>
      <c r="G2770" s="47">
        <v>15489</v>
      </c>
    </row>
    <row r="2771" spans="3:7">
      <c r="C2771" s="49">
        <f t="shared" si="45"/>
        <v>4</v>
      </c>
      <c r="D2771" s="48">
        <v>42485</v>
      </c>
      <c r="E2771" s="47">
        <v>9</v>
      </c>
      <c r="F2771" s="47">
        <v>18465</v>
      </c>
      <c r="G2771" s="47">
        <v>15617</v>
      </c>
    </row>
    <row r="2772" spans="3:7">
      <c r="C2772" s="49">
        <f t="shared" si="45"/>
        <v>4</v>
      </c>
      <c r="D2772" s="48">
        <v>42485</v>
      </c>
      <c r="E2772" s="47">
        <v>10</v>
      </c>
      <c r="F2772" s="47">
        <v>18439</v>
      </c>
      <c r="G2772" s="47">
        <v>15504</v>
      </c>
    </row>
    <row r="2773" spans="3:7">
      <c r="C2773" s="49">
        <f t="shared" si="45"/>
        <v>4</v>
      </c>
      <c r="D2773" s="48">
        <v>42485</v>
      </c>
      <c r="E2773" s="47">
        <v>11</v>
      </c>
      <c r="F2773" s="47">
        <v>17712</v>
      </c>
      <c r="G2773" s="47">
        <v>15278</v>
      </c>
    </row>
    <row r="2774" spans="3:7">
      <c r="C2774" s="49">
        <f t="shared" si="45"/>
        <v>4</v>
      </c>
      <c r="D2774" s="48">
        <v>42485</v>
      </c>
      <c r="E2774" s="47">
        <v>12</v>
      </c>
      <c r="F2774" s="47">
        <v>17498</v>
      </c>
      <c r="G2774" s="47">
        <v>15114</v>
      </c>
    </row>
    <row r="2775" spans="3:7">
      <c r="C2775" s="49">
        <f t="shared" si="45"/>
        <v>4</v>
      </c>
      <c r="D2775" s="48">
        <v>42485</v>
      </c>
      <c r="E2775" s="47">
        <v>13</v>
      </c>
      <c r="F2775" s="47">
        <v>17338</v>
      </c>
      <c r="G2775" s="47">
        <v>14928</v>
      </c>
    </row>
    <row r="2776" spans="3:7">
      <c r="C2776" s="49">
        <f t="shared" si="45"/>
        <v>4</v>
      </c>
      <c r="D2776" s="48">
        <v>42485</v>
      </c>
      <c r="E2776" s="47">
        <v>14</v>
      </c>
      <c r="F2776" s="47">
        <v>17301</v>
      </c>
      <c r="G2776" s="47">
        <v>14917</v>
      </c>
    </row>
    <row r="2777" spans="3:7">
      <c r="C2777" s="49">
        <f t="shared" si="45"/>
        <v>4</v>
      </c>
      <c r="D2777" s="48">
        <v>42485</v>
      </c>
      <c r="E2777" s="47">
        <v>15</v>
      </c>
      <c r="F2777" s="47">
        <v>17714</v>
      </c>
      <c r="G2777" s="47">
        <v>15105</v>
      </c>
    </row>
    <row r="2778" spans="3:7">
      <c r="C2778" s="49">
        <f t="shared" si="45"/>
        <v>4</v>
      </c>
      <c r="D2778" s="48">
        <v>42485</v>
      </c>
      <c r="E2778" s="47">
        <v>16</v>
      </c>
      <c r="F2778" s="47">
        <v>18050</v>
      </c>
      <c r="G2778" s="47">
        <v>15512</v>
      </c>
    </row>
    <row r="2779" spans="3:7">
      <c r="C2779" s="49">
        <f t="shared" si="45"/>
        <v>4</v>
      </c>
      <c r="D2779" s="48">
        <v>42485</v>
      </c>
      <c r="E2779" s="47">
        <v>17</v>
      </c>
      <c r="F2779" s="47">
        <v>18596</v>
      </c>
      <c r="G2779" s="47">
        <v>16091</v>
      </c>
    </row>
    <row r="2780" spans="3:7">
      <c r="C2780" s="49">
        <f t="shared" si="45"/>
        <v>4</v>
      </c>
      <c r="D2780" s="48">
        <v>42485</v>
      </c>
      <c r="E2780" s="47">
        <v>18</v>
      </c>
      <c r="F2780" s="47">
        <v>18657</v>
      </c>
      <c r="G2780" s="47">
        <v>16070</v>
      </c>
    </row>
    <row r="2781" spans="3:7">
      <c r="C2781" s="49">
        <f t="shared" si="45"/>
        <v>4</v>
      </c>
      <c r="D2781" s="48">
        <v>42485</v>
      </c>
      <c r="E2781" s="47">
        <v>19</v>
      </c>
      <c r="F2781" s="47">
        <v>18996</v>
      </c>
      <c r="G2781" s="47">
        <v>16309</v>
      </c>
    </row>
    <row r="2782" spans="3:7">
      <c r="C2782" s="49">
        <f t="shared" si="45"/>
        <v>4</v>
      </c>
      <c r="D2782" s="48">
        <v>42485</v>
      </c>
      <c r="E2782" s="47">
        <v>20</v>
      </c>
      <c r="F2782" s="47">
        <v>18905</v>
      </c>
      <c r="G2782" s="47">
        <v>16774</v>
      </c>
    </row>
    <row r="2783" spans="3:7">
      <c r="C2783" s="49">
        <f t="shared" si="45"/>
        <v>4</v>
      </c>
      <c r="D2783" s="48">
        <v>42485</v>
      </c>
      <c r="E2783" s="47">
        <v>21</v>
      </c>
      <c r="F2783" s="47">
        <v>18830</v>
      </c>
      <c r="G2783" s="47">
        <v>16175</v>
      </c>
    </row>
    <row r="2784" spans="3:7">
      <c r="C2784" s="49">
        <f t="shared" si="45"/>
        <v>4</v>
      </c>
      <c r="D2784" s="48">
        <v>42485</v>
      </c>
      <c r="E2784" s="47">
        <v>22</v>
      </c>
      <c r="F2784" s="47">
        <v>17400</v>
      </c>
      <c r="G2784" s="47">
        <v>14853</v>
      </c>
    </row>
    <row r="2785" spans="3:7">
      <c r="C2785" s="49">
        <f t="shared" si="45"/>
        <v>4</v>
      </c>
      <c r="D2785" s="48">
        <v>42485</v>
      </c>
      <c r="E2785" s="47">
        <v>23</v>
      </c>
      <c r="F2785" s="47">
        <v>16537</v>
      </c>
      <c r="G2785" s="47">
        <v>13795</v>
      </c>
    </row>
    <row r="2786" spans="3:7">
      <c r="C2786" s="49">
        <f t="shared" si="45"/>
        <v>4</v>
      </c>
      <c r="D2786" s="48">
        <v>42485</v>
      </c>
      <c r="E2786" s="47">
        <v>24</v>
      </c>
      <c r="F2786" s="47">
        <v>15533</v>
      </c>
      <c r="G2786" s="47">
        <v>12895</v>
      </c>
    </row>
    <row r="2787" spans="3:7">
      <c r="C2787" s="49">
        <f t="shared" si="45"/>
        <v>4</v>
      </c>
      <c r="D2787" s="48">
        <v>42486</v>
      </c>
      <c r="E2787" s="47">
        <v>1</v>
      </c>
      <c r="F2787" s="47">
        <v>15330</v>
      </c>
      <c r="G2787" s="47">
        <v>12719</v>
      </c>
    </row>
    <row r="2788" spans="3:7">
      <c r="C2788" s="49">
        <f t="shared" si="45"/>
        <v>4</v>
      </c>
      <c r="D2788" s="48">
        <v>42486</v>
      </c>
      <c r="E2788" s="47">
        <v>2</v>
      </c>
      <c r="F2788" s="47">
        <v>14849</v>
      </c>
      <c r="G2788" s="47">
        <v>12567</v>
      </c>
    </row>
    <row r="2789" spans="3:7">
      <c r="C2789" s="49">
        <f t="shared" si="45"/>
        <v>4</v>
      </c>
      <c r="D2789" s="48">
        <v>42486</v>
      </c>
      <c r="E2789" s="47">
        <v>3</v>
      </c>
      <c r="F2789" s="47">
        <v>14668</v>
      </c>
      <c r="G2789" s="47">
        <v>12372</v>
      </c>
    </row>
    <row r="2790" spans="3:7">
      <c r="C2790" s="49">
        <f t="shared" si="45"/>
        <v>4</v>
      </c>
      <c r="D2790" s="48">
        <v>42486</v>
      </c>
      <c r="E2790" s="47">
        <v>4</v>
      </c>
      <c r="F2790" s="47">
        <v>14791</v>
      </c>
      <c r="G2790" s="47">
        <v>12431</v>
      </c>
    </row>
    <row r="2791" spans="3:7">
      <c r="C2791" s="49">
        <f t="shared" si="45"/>
        <v>4</v>
      </c>
      <c r="D2791" s="48">
        <v>42486</v>
      </c>
      <c r="E2791" s="47">
        <v>5</v>
      </c>
      <c r="F2791" s="47">
        <v>15304</v>
      </c>
      <c r="G2791" s="47">
        <v>13082</v>
      </c>
    </row>
    <row r="2792" spans="3:7">
      <c r="C2792" s="49">
        <f t="shared" si="45"/>
        <v>4</v>
      </c>
      <c r="D2792" s="48">
        <v>42486</v>
      </c>
      <c r="E2792" s="47">
        <v>6</v>
      </c>
      <c r="F2792" s="47">
        <v>16865</v>
      </c>
      <c r="G2792" s="47">
        <v>14685</v>
      </c>
    </row>
    <row r="2793" spans="3:7">
      <c r="C2793" s="49">
        <f t="shared" si="45"/>
        <v>4</v>
      </c>
      <c r="D2793" s="48">
        <v>42486</v>
      </c>
      <c r="E2793" s="47">
        <v>7</v>
      </c>
      <c r="F2793" s="47">
        <v>18297</v>
      </c>
      <c r="G2793" s="47">
        <v>15956</v>
      </c>
    </row>
    <row r="2794" spans="3:7">
      <c r="C2794" s="49">
        <f t="shared" si="45"/>
        <v>4</v>
      </c>
      <c r="D2794" s="48">
        <v>42486</v>
      </c>
      <c r="E2794" s="47">
        <v>8</v>
      </c>
      <c r="F2794" s="47">
        <v>18904</v>
      </c>
      <c r="G2794" s="47">
        <v>16500</v>
      </c>
    </row>
    <row r="2795" spans="3:7">
      <c r="C2795" s="49">
        <f t="shared" si="45"/>
        <v>4</v>
      </c>
      <c r="D2795" s="48">
        <v>42486</v>
      </c>
      <c r="E2795" s="47">
        <v>9</v>
      </c>
      <c r="F2795" s="47">
        <v>18821</v>
      </c>
      <c r="G2795" s="47">
        <v>16451</v>
      </c>
    </row>
    <row r="2796" spans="3:7">
      <c r="C2796" s="49">
        <f t="shared" si="45"/>
        <v>4</v>
      </c>
      <c r="D2796" s="48">
        <v>42486</v>
      </c>
      <c r="E2796" s="47">
        <v>10</v>
      </c>
      <c r="F2796" s="47">
        <v>18748</v>
      </c>
      <c r="G2796" s="47">
        <v>16298</v>
      </c>
    </row>
    <row r="2797" spans="3:7">
      <c r="C2797" s="49">
        <f t="shared" si="45"/>
        <v>4</v>
      </c>
      <c r="D2797" s="48">
        <v>42486</v>
      </c>
      <c r="E2797" s="47">
        <v>11</v>
      </c>
      <c r="F2797" s="47">
        <v>18580</v>
      </c>
      <c r="G2797" s="47">
        <v>16015</v>
      </c>
    </row>
    <row r="2798" spans="3:7">
      <c r="C2798" s="49">
        <f t="shared" si="45"/>
        <v>4</v>
      </c>
      <c r="D2798" s="48">
        <v>42486</v>
      </c>
      <c r="E2798" s="47">
        <v>12</v>
      </c>
      <c r="F2798" s="47">
        <v>18333</v>
      </c>
      <c r="G2798" s="47">
        <v>15735</v>
      </c>
    </row>
    <row r="2799" spans="3:7">
      <c r="C2799" s="49">
        <f t="shared" si="45"/>
        <v>4</v>
      </c>
      <c r="D2799" s="48">
        <v>42486</v>
      </c>
      <c r="E2799" s="47">
        <v>13</v>
      </c>
      <c r="F2799" s="47">
        <v>18221</v>
      </c>
      <c r="G2799" s="47">
        <v>15638</v>
      </c>
    </row>
    <row r="2800" spans="3:7">
      <c r="C2800" s="49">
        <f t="shared" si="45"/>
        <v>4</v>
      </c>
      <c r="D2800" s="48">
        <v>42486</v>
      </c>
      <c r="E2800" s="47">
        <v>14</v>
      </c>
      <c r="F2800" s="47">
        <v>17792</v>
      </c>
      <c r="G2800" s="47">
        <v>15496</v>
      </c>
    </row>
    <row r="2801" spans="3:7">
      <c r="C2801" s="49">
        <f t="shared" si="45"/>
        <v>4</v>
      </c>
      <c r="D2801" s="48">
        <v>42486</v>
      </c>
      <c r="E2801" s="47">
        <v>15</v>
      </c>
      <c r="F2801" s="47">
        <v>17494</v>
      </c>
      <c r="G2801" s="47">
        <v>15161</v>
      </c>
    </row>
    <row r="2802" spans="3:7">
      <c r="C2802" s="49">
        <f t="shared" si="45"/>
        <v>4</v>
      </c>
      <c r="D2802" s="48">
        <v>42486</v>
      </c>
      <c r="E2802" s="47">
        <v>16</v>
      </c>
      <c r="F2802" s="47">
        <v>17781</v>
      </c>
      <c r="G2802" s="47">
        <v>15163</v>
      </c>
    </row>
    <row r="2803" spans="3:7">
      <c r="C2803" s="49">
        <f t="shared" si="45"/>
        <v>4</v>
      </c>
      <c r="D2803" s="48">
        <v>42486</v>
      </c>
      <c r="E2803" s="47">
        <v>17</v>
      </c>
      <c r="F2803" s="47">
        <v>18324</v>
      </c>
      <c r="G2803" s="47">
        <v>15734</v>
      </c>
    </row>
    <row r="2804" spans="3:7">
      <c r="C2804" s="49">
        <f t="shared" si="45"/>
        <v>4</v>
      </c>
      <c r="D2804" s="48">
        <v>42486</v>
      </c>
      <c r="E2804" s="47">
        <v>18</v>
      </c>
      <c r="F2804" s="47">
        <v>18020</v>
      </c>
      <c r="G2804" s="47">
        <v>15647</v>
      </c>
    </row>
    <row r="2805" spans="3:7">
      <c r="C2805" s="49">
        <f t="shared" si="45"/>
        <v>4</v>
      </c>
      <c r="D2805" s="48">
        <v>42486</v>
      </c>
      <c r="E2805" s="47">
        <v>19</v>
      </c>
      <c r="F2805" s="47">
        <v>18419</v>
      </c>
      <c r="G2805" s="47">
        <v>15885</v>
      </c>
    </row>
    <row r="2806" spans="3:7">
      <c r="C2806" s="49">
        <f t="shared" si="45"/>
        <v>4</v>
      </c>
      <c r="D2806" s="48">
        <v>42486</v>
      </c>
      <c r="E2806" s="47">
        <v>20</v>
      </c>
      <c r="F2806" s="47">
        <v>18869</v>
      </c>
      <c r="G2806" s="47">
        <v>16490</v>
      </c>
    </row>
    <row r="2807" spans="3:7">
      <c r="C2807" s="49">
        <f t="shared" si="45"/>
        <v>4</v>
      </c>
      <c r="D2807" s="48">
        <v>42486</v>
      </c>
      <c r="E2807" s="47">
        <v>21</v>
      </c>
      <c r="F2807" s="47">
        <v>18888</v>
      </c>
      <c r="G2807" s="47">
        <v>16517</v>
      </c>
    </row>
    <row r="2808" spans="3:7">
      <c r="C2808" s="49">
        <f t="shared" si="45"/>
        <v>4</v>
      </c>
      <c r="D2808" s="48">
        <v>42486</v>
      </c>
      <c r="E2808" s="47">
        <v>22</v>
      </c>
      <c r="F2808" s="47">
        <v>17462</v>
      </c>
      <c r="G2808" s="47">
        <v>15177</v>
      </c>
    </row>
    <row r="2809" spans="3:7">
      <c r="C2809" s="49">
        <f t="shared" si="45"/>
        <v>4</v>
      </c>
      <c r="D2809" s="48">
        <v>42486</v>
      </c>
      <c r="E2809" s="47">
        <v>23</v>
      </c>
      <c r="F2809" s="47">
        <v>16288</v>
      </c>
      <c r="G2809" s="47">
        <v>13998</v>
      </c>
    </row>
    <row r="2810" spans="3:7">
      <c r="C2810" s="49">
        <f t="shared" si="45"/>
        <v>4</v>
      </c>
      <c r="D2810" s="48">
        <v>42486</v>
      </c>
      <c r="E2810" s="47">
        <v>24</v>
      </c>
      <c r="F2810" s="47">
        <v>15427</v>
      </c>
      <c r="G2810" s="47">
        <v>13191</v>
      </c>
    </row>
    <row r="2811" spans="3:7">
      <c r="C2811" s="49">
        <f t="shared" si="45"/>
        <v>4</v>
      </c>
      <c r="D2811" s="48">
        <v>42487</v>
      </c>
      <c r="E2811" s="47">
        <v>1</v>
      </c>
      <c r="F2811" s="47">
        <v>15223</v>
      </c>
      <c r="G2811" s="47">
        <v>12833</v>
      </c>
    </row>
    <row r="2812" spans="3:7">
      <c r="C2812" s="49">
        <f t="shared" si="45"/>
        <v>4</v>
      </c>
      <c r="D2812" s="48">
        <v>42487</v>
      </c>
      <c r="E2812" s="47">
        <v>2</v>
      </c>
      <c r="F2812" s="47">
        <v>15125</v>
      </c>
      <c r="G2812" s="47">
        <v>12713</v>
      </c>
    </row>
    <row r="2813" spans="3:7">
      <c r="C2813" s="49">
        <f t="shared" si="45"/>
        <v>4</v>
      </c>
      <c r="D2813" s="48">
        <v>42487</v>
      </c>
      <c r="E2813" s="47">
        <v>3</v>
      </c>
      <c r="F2813" s="47">
        <v>14988</v>
      </c>
      <c r="G2813" s="47">
        <v>12617</v>
      </c>
    </row>
    <row r="2814" spans="3:7">
      <c r="C2814" s="49">
        <f t="shared" si="45"/>
        <v>4</v>
      </c>
      <c r="D2814" s="48">
        <v>42487</v>
      </c>
      <c r="E2814" s="47">
        <v>4</v>
      </c>
      <c r="F2814" s="47">
        <v>15122</v>
      </c>
      <c r="G2814" s="47">
        <v>12718</v>
      </c>
    </row>
    <row r="2815" spans="3:7">
      <c r="C2815" s="49">
        <f t="shared" si="45"/>
        <v>4</v>
      </c>
      <c r="D2815" s="48">
        <v>42487</v>
      </c>
      <c r="E2815" s="47">
        <v>5</v>
      </c>
      <c r="F2815" s="47">
        <v>15834</v>
      </c>
      <c r="G2815" s="47">
        <v>13469</v>
      </c>
    </row>
    <row r="2816" spans="3:7">
      <c r="C2816" s="49">
        <f t="shared" si="45"/>
        <v>4</v>
      </c>
      <c r="D2816" s="48">
        <v>42487</v>
      </c>
      <c r="E2816" s="47">
        <v>6</v>
      </c>
      <c r="F2816" s="47">
        <v>17035</v>
      </c>
      <c r="G2816" s="47">
        <v>14701</v>
      </c>
    </row>
    <row r="2817" spans="3:7">
      <c r="C2817" s="49">
        <f t="shared" si="45"/>
        <v>4</v>
      </c>
      <c r="D2817" s="48">
        <v>42487</v>
      </c>
      <c r="E2817" s="47">
        <v>7</v>
      </c>
      <c r="F2817" s="47">
        <v>17706</v>
      </c>
      <c r="G2817" s="47">
        <v>15347</v>
      </c>
    </row>
    <row r="2818" spans="3:7">
      <c r="C2818" s="49">
        <f t="shared" si="45"/>
        <v>4</v>
      </c>
      <c r="D2818" s="48">
        <v>42487</v>
      </c>
      <c r="E2818" s="47">
        <v>8</v>
      </c>
      <c r="F2818" s="47">
        <v>17916</v>
      </c>
      <c r="G2818" s="47">
        <v>15271</v>
      </c>
    </row>
    <row r="2819" spans="3:7">
      <c r="C2819" s="49">
        <f t="shared" si="45"/>
        <v>4</v>
      </c>
      <c r="D2819" s="48">
        <v>42487</v>
      </c>
      <c r="E2819" s="47">
        <v>9</v>
      </c>
      <c r="F2819" s="47">
        <v>17541</v>
      </c>
      <c r="G2819" s="47">
        <v>14898</v>
      </c>
    </row>
    <row r="2820" spans="3:7">
      <c r="C2820" s="49">
        <f t="shared" ref="C2820:C2883" si="46">MONTH(D2820)</f>
        <v>4</v>
      </c>
      <c r="D2820" s="48">
        <v>42487</v>
      </c>
      <c r="E2820" s="47">
        <v>10</v>
      </c>
      <c r="F2820" s="47">
        <v>17352</v>
      </c>
      <c r="G2820" s="47">
        <v>14685</v>
      </c>
    </row>
    <row r="2821" spans="3:7">
      <c r="C2821" s="49">
        <f t="shared" si="46"/>
        <v>4</v>
      </c>
      <c r="D2821" s="48">
        <v>42487</v>
      </c>
      <c r="E2821" s="47">
        <v>11</v>
      </c>
      <c r="F2821" s="47">
        <v>17222</v>
      </c>
      <c r="G2821" s="47">
        <v>14599</v>
      </c>
    </row>
    <row r="2822" spans="3:7">
      <c r="C2822" s="49">
        <f t="shared" si="46"/>
        <v>4</v>
      </c>
      <c r="D2822" s="48">
        <v>42487</v>
      </c>
      <c r="E2822" s="47">
        <v>12</v>
      </c>
      <c r="F2822" s="47">
        <v>16484</v>
      </c>
      <c r="G2822" s="47">
        <v>14371</v>
      </c>
    </row>
    <row r="2823" spans="3:7">
      <c r="C2823" s="49">
        <f t="shared" si="46"/>
        <v>4</v>
      </c>
      <c r="D2823" s="48">
        <v>42487</v>
      </c>
      <c r="E2823" s="47">
        <v>13</v>
      </c>
      <c r="F2823" s="47">
        <v>16136</v>
      </c>
      <c r="G2823" s="47">
        <v>14266</v>
      </c>
    </row>
    <row r="2824" spans="3:7">
      <c r="C2824" s="49">
        <f t="shared" si="46"/>
        <v>4</v>
      </c>
      <c r="D2824" s="48">
        <v>42487</v>
      </c>
      <c r="E2824" s="47">
        <v>14</v>
      </c>
      <c r="F2824" s="47">
        <v>15785</v>
      </c>
      <c r="G2824" s="47">
        <v>14090</v>
      </c>
    </row>
    <row r="2825" spans="3:7">
      <c r="C2825" s="49">
        <f t="shared" si="46"/>
        <v>4</v>
      </c>
      <c r="D2825" s="48">
        <v>42487</v>
      </c>
      <c r="E2825" s="47">
        <v>15</v>
      </c>
      <c r="F2825" s="47">
        <v>16440</v>
      </c>
      <c r="G2825" s="47">
        <v>14157</v>
      </c>
    </row>
    <row r="2826" spans="3:7">
      <c r="C2826" s="49">
        <f t="shared" si="46"/>
        <v>4</v>
      </c>
      <c r="D2826" s="48">
        <v>42487</v>
      </c>
      <c r="E2826" s="47">
        <v>16</v>
      </c>
      <c r="F2826" s="47">
        <v>17052</v>
      </c>
      <c r="G2826" s="47">
        <v>14421</v>
      </c>
    </row>
    <row r="2827" spans="3:7">
      <c r="C2827" s="49">
        <f t="shared" si="46"/>
        <v>4</v>
      </c>
      <c r="D2827" s="48">
        <v>42487</v>
      </c>
      <c r="E2827" s="47">
        <v>17</v>
      </c>
      <c r="F2827" s="47">
        <v>17667</v>
      </c>
      <c r="G2827" s="47">
        <v>14769</v>
      </c>
    </row>
    <row r="2828" spans="3:7">
      <c r="C2828" s="49">
        <f t="shared" si="46"/>
        <v>4</v>
      </c>
      <c r="D2828" s="48">
        <v>42487</v>
      </c>
      <c r="E2828" s="47">
        <v>18</v>
      </c>
      <c r="F2828" s="47">
        <v>18100</v>
      </c>
      <c r="G2828" s="47">
        <v>15042</v>
      </c>
    </row>
    <row r="2829" spans="3:7">
      <c r="C2829" s="49">
        <f t="shared" si="46"/>
        <v>4</v>
      </c>
      <c r="D2829" s="48">
        <v>42487</v>
      </c>
      <c r="E2829" s="47">
        <v>19</v>
      </c>
      <c r="F2829" s="47">
        <v>18565</v>
      </c>
      <c r="G2829" s="47">
        <v>15528</v>
      </c>
    </row>
    <row r="2830" spans="3:7">
      <c r="C2830" s="49">
        <f t="shared" si="46"/>
        <v>4</v>
      </c>
      <c r="D2830" s="48">
        <v>42487</v>
      </c>
      <c r="E2830" s="47">
        <v>20</v>
      </c>
      <c r="F2830" s="47">
        <v>18930</v>
      </c>
      <c r="G2830" s="47">
        <v>16357</v>
      </c>
    </row>
    <row r="2831" spans="3:7">
      <c r="C2831" s="49">
        <f t="shared" si="46"/>
        <v>4</v>
      </c>
      <c r="D2831" s="48">
        <v>42487</v>
      </c>
      <c r="E2831" s="47">
        <v>21</v>
      </c>
      <c r="F2831" s="47">
        <v>19071</v>
      </c>
      <c r="G2831" s="47">
        <v>16221</v>
      </c>
    </row>
    <row r="2832" spans="3:7">
      <c r="C2832" s="49">
        <f t="shared" si="46"/>
        <v>4</v>
      </c>
      <c r="D2832" s="48">
        <v>42487</v>
      </c>
      <c r="E2832" s="47">
        <v>22</v>
      </c>
      <c r="F2832" s="47">
        <v>17863</v>
      </c>
      <c r="G2832" s="47">
        <v>15069</v>
      </c>
    </row>
    <row r="2833" spans="3:7">
      <c r="C2833" s="49">
        <f t="shared" si="46"/>
        <v>4</v>
      </c>
      <c r="D2833" s="48">
        <v>42487</v>
      </c>
      <c r="E2833" s="47">
        <v>23</v>
      </c>
      <c r="F2833" s="47">
        <v>16660</v>
      </c>
      <c r="G2833" s="47">
        <v>13884</v>
      </c>
    </row>
    <row r="2834" spans="3:7">
      <c r="C2834" s="49">
        <f t="shared" si="46"/>
        <v>4</v>
      </c>
      <c r="D2834" s="48">
        <v>42487</v>
      </c>
      <c r="E2834" s="47">
        <v>24</v>
      </c>
      <c r="F2834" s="47">
        <v>15616</v>
      </c>
      <c r="G2834" s="47">
        <v>13035</v>
      </c>
    </row>
    <row r="2835" spans="3:7">
      <c r="C2835" s="49">
        <f t="shared" si="46"/>
        <v>4</v>
      </c>
      <c r="D2835" s="48">
        <v>42488</v>
      </c>
      <c r="E2835" s="47">
        <v>1</v>
      </c>
      <c r="F2835" s="47">
        <v>15161</v>
      </c>
      <c r="G2835" s="47">
        <v>12561</v>
      </c>
    </row>
    <row r="2836" spans="3:7">
      <c r="C2836" s="49">
        <f t="shared" si="46"/>
        <v>4</v>
      </c>
      <c r="D2836" s="48">
        <v>42488</v>
      </c>
      <c r="E2836" s="47">
        <v>2</v>
      </c>
      <c r="F2836" s="47">
        <v>14987</v>
      </c>
      <c r="G2836" s="47">
        <v>12331</v>
      </c>
    </row>
    <row r="2837" spans="3:7">
      <c r="C2837" s="49">
        <f t="shared" si="46"/>
        <v>4</v>
      </c>
      <c r="D2837" s="48">
        <v>42488</v>
      </c>
      <c r="E2837" s="47">
        <v>3</v>
      </c>
      <c r="F2837" s="47">
        <v>15006</v>
      </c>
      <c r="G2837" s="47">
        <v>12357</v>
      </c>
    </row>
    <row r="2838" spans="3:7">
      <c r="C2838" s="49">
        <f t="shared" si="46"/>
        <v>4</v>
      </c>
      <c r="D2838" s="48">
        <v>42488</v>
      </c>
      <c r="E2838" s="47">
        <v>4</v>
      </c>
      <c r="F2838" s="47">
        <v>15043</v>
      </c>
      <c r="G2838" s="47">
        <v>12513</v>
      </c>
    </row>
    <row r="2839" spans="3:7">
      <c r="C2839" s="49">
        <f t="shared" si="46"/>
        <v>4</v>
      </c>
      <c r="D2839" s="48">
        <v>42488</v>
      </c>
      <c r="E2839" s="47">
        <v>5</v>
      </c>
      <c r="F2839" s="47">
        <v>15578</v>
      </c>
      <c r="G2839" s="47">
        <v>13078</v>
      </c>
    </row>
    <row r="2840" spans="3:7">
      <c r="C2840" s="49">
        <f t="shared" si="46"/>
        <v>4</v>
      </c>
      <c r="D2840" s="48">
        <v>42488</v>
      </c>
      <c r="E2840" s="47">
        <v>6</v>
      </c>
      <c r="F2840" s="47">
        <v>16790</v>
      </c>
      <c r="G2840" s="47">
        <v>14158</v>
      </c>
    </row>
    <row r="2841" spans="3:7">
      <c r="C2841" s="49">
        <f t="shared" si="46"/>
        <v>4</v>
      </c>
      <c r="D2841" s="48">
        <v>42488</v>
      </c>
      <c r="E2841" s="47">
        <v>7</v>
      </c>
      <c r="F2841" s="47">
        <v>17624</v>
      </c>
      <c r="G2841" s="47">
        <v>15020</v>
      </c>
    </row>
    <row r="2842" spans="3:7">
      <c r="C2842" s="49">
        <f t="shared" si="46"/>
        <v>4</v>
      </c>
      <c r="D2842" s="48">
        <v>42488</v>
      </c>
      <c r="E2842" s="47">
        <v>8</v>
      </c>
      <c r="F2842" s="47">
        <v>18186</v>
      </c>
      <c r="G2842" s="47">
        <v>15311</v>
      </c>
    </row>
    <row r="2843" spans="3:7">
      <c r="C2843" s="49">
        <f t="shared" si="46"/>
        <v>4</v>
      </c>
      <c r="D2843" s="48">
        <v>42488</v>
      </c>
      <c r="E2843" s="47">
        <v>9</v>
      </c>
      <c r="F2843" s="47">
        <v>17624</v>
      </c>
      <c r="G2843" s="47">
        <v>14875</v>
      </c>
    </row>
    <row r="2844" spans="3:7">
      <c r="C2844" s="49">
        <f t="shared" si="46"/>
        <v>4</v>
      </c>
      <c r="D2844" s="48">
        <v>42488</v>
      </c>
      <c r="E2844" s="47">
        <v>10</v>
      </c>
      <c r="F2844" s="47">
        <v>17106</v>
      </c>
      <c r="G2844" s="47">
        <v>14702</v>
      </c>
    </row>
    <row r="2845" spans="3:7">
      <c r="C2845" s="49">
        <f t="shared" si="46"/>
        <v>4</v>
      </c>
      <c r="D2845" s="48">
        <v>42488</v>
      </c>
      <c r="E2845" s="47">
        <v>11</v>
      </c>
      <c r="F2845" s="47">
        <v>17155</v>
      </c>
      <c r="G2845" s="47">
        <v>14744</v>
      </c>
    </row>
    <row r="2846" spans="3:7">
      <c r="C2846" s="49">
        <f t="shared" si="46"/>
        <v>4</v>
      </c>
      <c r="D2846" s="48">
        <v>42488</v>
      </c>
      <c r="E2846" s="47">
        <v>12</v>
      </c>
      <c r="F2846" s="47">
        <v>16921</v>
      </c>
      <c r="G2846" s="47">
        <v>14649</v>
      </c>
    </row>
    <row r="2847" spans="3:7">
      <c r="C2847" s="49">
        <f t="shared" si="46"/>
        <v>4</v>
      </c>
      <c r="D2847" s="48">
        <v>42488</v>
      </c>
      <c r="E2847" s="47">
        <v>13</v>
      </c>
      <c r="F2847" s="47">
        <v>16704</v>
      </c>
      <c r="G2847" s="47">
        <v>14693</v>
      </c>
    </row>
    <row r="2848" spans="3:7">
      <c r="C2848" s="49">
        <f t="shared" si="46"/>
        <v>4</v>
      </c>
      <c r="D2848" s="48">
        <v>42488</v>
      </c>
      <c r="E2848" s="47">
        <v>14</v>
      </c>
      <c r="F2848" s="47">
        <v>16665</v>
      </c>
      <c r="G2848" s="47">
        <v>14647</v>
      </c>
    </row>
    <row r="2849" spans="3:7">
      <c r="C2849" s="49">
        <f t="shared" si="46"/>
        <v>4</v>
      </c>
      <c r="D2849" s="48">
        <v>42488</v>
      </c>
      <c r="E2849" s="47">
        <v>15</v>
      </c>
      <c r="F2849" s="47">
        <v>16765</v>
      </c>
      <c r="G2849" s="47">
        <v>14770</v>
      </c>
    </row>
    <row r="2850" spans="3:7">
      <c r="C2850" s="49">
        <f t="shared" si="46"/>
        <v>4</v>
      </c>
      <c r="D2850" s="48">
        <v>42488</v>
      </c>
      <c r="E2850" s="47">
        <v>16</v>
      </c>
      <c r="F2850" s="47">
        <v>17029</v>
      </c>
      <c r="G2850" s="47">
        <v>15076</v>
      </c>
    </row>
    <row r="2851" spans="3:7">
      <c r="C2851" s="49">
        <f t="shared" si="46"/>
        <v>4</v>
      </c>
      <c r="D2851" s="48">
        <v>42488</v>
      </c>
      <c r="E2851" s="47">
        <v>17</v>
      </c>
      <c r="F2851" s="47">
        <v>17262</v>
      </c>
      <c r="G2851" s="47">
        <v>15276</v>
      </c>
    </row>
    <row r="2852" spans="3:7">
      <c r="C2852" s="49">
        <f t="shared" si="46"/>
        <v>4</v>
      </c>
      <c r="D2852" s="48">
        <v>42488</v>
      </c>
      <c r="E2852" s="47">
        <v>18</v>
      </c>
      <c r="F2852" s="47">
        <v>17459</v>
      </c>
      <c r="G2852" s="47">
        <v>15478</v>
      </c>
    </row>
    <row r="2853" spans="3:7">
      <c r="C2853" s="49">
        <f t="shared" si="46"/>
        <v>4</v>
      </c>
      <c r="D2853" s="48">
        <v>42488</v>
      </c>
      <c r="E2853" s="47">
        <v>19</v>
      </c>
      <c r="F2853" s="47">
        <v>17768</v>
      </c>
      <c r="G2853" s="47">
        <v>15723</v>
      </c>
    </row>
    <row r="2854" spans="3:7">
      <c r="C2854" s="49">
        <f t="shared" si="46"/>
        <v>4</v>
      </c>
      <c r="D2854" s="48">
        <v>42488</v>
      </c>
      <c r="E2854" s="47">
        <v>20</v>
      </c>
      <c r="F2854" s="47">
        <v>18348</v>
      </c>
      <c r="G2854" s="47">
        <v>16312</v>
      </c>
    </row>
    <row r="2855" spans="3:7">
      <c r="C2855" s="49">
        <f t="shared" si="46"/>
        <v>4</v>
      </c>
      <c r="D2855" s="48">
        <v>42488</v>
      </c>
      <c r="E2855" s="47">
        <v>21</v>
      </c>
      <c r="F2855" s="47">
        <v>18549</v>
      </c>
      <c r="G2855" s="47">
        <v>16328</v>
      </c>
    </row>
    <row r="2856" spans="3:7">
      <c r="C2856" s="49">
        <f t="shared" si="46"/>
        <v>4</v>
      </c>
      <c r="D2856" s="48">
        <v>42488</v>
      </c>
      <c r="E2856" s="47">
        <v>22</v>
      </c>
      <c r="F2856" s="47">
        <v>17344</v>
      </c>
      <c r="G2856" s="47">
        <v>15232</v>
      </c>
    </row>
    <row r="2857" spans="3:7">
      <c r="C2857" s="49">
        <f t="shared" si="46"/>
        <v>4</v>
      </c>
      <c r="D2857" s="48">
        <v>42488</v>
      </c>
      <c r="E2857" s="47">
        <v>23</v>
      </c>
      <c r="F2857" s="47">
        <v>16224</v>
      </c>
      <c r="G2857" s="47">
        <v>14015</v>
      </c>
    </row>
    <row r="2858" spans="3:7">
      <c r="C2858" s="49">
        <f t="shared" si="46"/>
        <v>4</v>
      </c>
      <c r="D2858" s="48">
        <v>42488</v>
      </c>
      <c r="E2858" s="47">
        <v>24</v>
      </c>
      <c r="F2858" s="47">
        <v>15336</v>
      </c>
      <c r="G2858" s="47">
        <v>13045</v>
      </c>
    </row>
    <row r="2859" spans="3:7">
      <c r="C2859" s="49">
        <f t="shared" si="46"/>
        <v>4</v>
      </c>
      <c r="D2859" s="48">
        <v>42489</v>
      </c>
      <c r="E2859" s="47">
        <v>1</v>
      </c>
      <c r="F2859" s="47">
        <v>14867</v>
      </c>
      <c r="G2859" s="47">
        <v>12554</v>
      </c>
    </row>
    <row r="2860" spans="3:7">
      <c r="C2860" s="49">
        <f t="shared" si="46"/>
        <v>4</v>
      </c>
      <c r="D2860" s="48">
        <v>42489</v>
      </c>
      <c r="E2860" s="47">
        <v>2</v>
      </c>
      <c r="F2860" s="47">
        <v>14550</v>
      </c>
      <c r="G2860" s="47">
        <v>12252</v>
      </c>
    </row>
    <row r="2861" spans="3:7">
      <c r="C2861" s="49">
        <f t="shared" si="46"/>
        <v>4</v>
      </c>
      <c r="D2861" s="48">
        <v>42489</v>
      </c>
      <c r="E2861" s="47">
        <v>3</v>
      </c>
      <c r="F2861" s="47">
        <v>14366</v>
      </c>
      <c r="G2861" s="47">
        <v>12110</v>
      </c>
    </row>
    <row r="2862" spans="3:7">
      <c r="C2862" s="49">
        <f t="shared" si="46"/>
        <v>4</v>
      </c>
      <c r="D2862" s="48">
        <v>42489</v>
      </c>
      <c r="E2862" s="47">
        <v>4</v>
      </c>
      <c r="F2862" s="47">
        <v>14480</v>
      </c>
      <c r="G2862" s="47">
        <v>12207</v>
      </c>
    </row>
    <row r="2863" spans="3:7">
      <c r="C2863" s="49">
        <f t="shared" si="46"/>
        <v>4</v>
      </c>
      <c r="D2863" s="48">
        <v>42489</v>
      </c>
      <c r="E2863" s="47">
        <v>5</v>
      </c>
      <c r="F2863" s="47">
        <v>15153</v>
      </c>
      <c r="G2863" s="47">
        <v>12797</v>
      </c>
    </row>
    <row r="2864" spans="3:7">
      <c r="C2864" s="49">
        <f t="shared" si="46"/>
        <v>4</v>
      </c>
      <c r="D2864" s="48">
        <v>42489</v>
      </c>
      <c r="E2864" s="47">
        <v>6</v>
      </c>
      <c r="F2864" s="47">
        <v>16261</v>
      </c>
      <c r="G2864" s="47">
        <v>13982</v>
      </c>
    </row>
    <row r="2865" spans="3:7">
      <c r="C2865" s="49">
        <f t="shared" si="46"/>
        <v>4</v>
      </c>
      <c r="D2865" s="48">
        <v>42489</v>
      </c>
      <c r="E2865" s="47">
        <v>7</v>
      </c>
      <c r="F2865" s="47">
        <v>16712</v>
      </c>
      <c r="G2865" s="47">
        <v>15031</v>
      </c>
    </row>
    <row r="2866" spans="3:7">
      <c r="C2866" s="49">
        <f t="shared" si="46"/>
        <v>4</v>
      </c>
      <c r="D2866" s="48">
        <v>42489</v>
      </c>
      <c r="E2866" s="47">
        <v>8</v>
      </c>
      <c r="F2866" s="47">
        <v>17052</v>
      </c>
      <c r="G2866" s="47">
        <v>15150</v>
      </c>
    </row>
    <row r="2867" spans="3:7">
      <c r="C2867" s="49">
        <f t="shared" si="46"/>
        <v>4</v>
      </c>
      <c r="D2867" s="48">
        <v>42489</v>
      </c>
      <c r="E2867" s="47">
        <v>9</v>
      </c>
      <c r="F2867" s="47">
        <v>17226</v>
      </c>
      <c r="G2867" s="47">
        <v>15001</v>
      </c>
    </row>
    <row r="2868" spans="3:7">
      <c r="C2868" s="49">
        <f t="shared" si="46"/>
        <v>4</v>
      </c>
      <c r="D2868" s="48">
        <v>42489</v>
      </c>
      <c r="E2868" s="47">
        <v>10</v>
      </c>
      <c r="F2868" s="47">
        <v>16815</v>
      </c>
      <c r="G2868" s="47">
        <v>14778</v>
      </c>
    </row>
    <row r="2869" spans="3:7">
      <c r="C2869" s="49">
        <f t="shared" si="46"/>
        <v>4</v>
      </c>
      <c r="D2869" s="48">
        <v>42489</v>
      </c>
      <c r="E2869" s="47">
        <v>11</v>
      </c>
      <c r="F2869" s="47">
        <v>16754</v>
      </c>
      <c r="G2869" s="47">
        <v>14667</v>
      </c>
    </row>
    <row r="2870" spans="3:7">
      <c r="C2870" s="49">
        <f t="shared" si="46"/>
        <v>4</v>
      </c>
      <c r="D2870" s="48">
        <v>42489</v>
      </c>
      <c r="E2870" s="47">
        <v>12</v>
      </c>
      <c r="F2870" s="47">
        <v>16436</v>
      </c>
      <c r="G2870" s="47">
        <v>14466</v>
      </c>
    </row>
    <row r="2871" spans="3:7">
      <c r="C2871" s="49">
        <f t="shared" si="46"/>
        <v>4</v>
      </c>
      <c r="D2871" s="48">
        <v>42489</v>
      </c>
      <c r="E2871" s="47">
        <v>13</v>
      </c>
      <c r="F2871" s="47">
        <v>16386</v>
      </c>
      <c r="G2871" s="47">
        <v>14300</v>
      </c>
    </row>
    <row r="2872" spans="3:7">
      <c r="C2872" s="49">
        <f t="shared" si="46"/>
        <v>4</v>
      </c>
      <c r="D2872" s="48">
        <v>42489</v>
      </c>
      <c r="E2872" s="47">
        <v>14</v>
      </c>
      <c r="F2872" s="47">
        <v>16163</v>
      </c>
      <c r="G2872" s="47">
        <v>14273</v>
      </c>
    </row>
    <row r="2873" spans="3:7">
      <c r="C2873" s="49">
        <f t="shared" si="46"/>
        <v>4</v>
      </c>
      <c r="D2873" s="48">
        <v>42489</v>
      </c>
      <c r="E2873" s="47">
        <v>15</v>
      </c>
      <c r="F2873" s="47">
        <v>16286</v>
      </c>
      <c r="G2873" s="47">
        <v>14287</v>
      </c>
    </row>
    <row r="2874" spans="3:7">
      <c r="C2874" s="49">
        <f t="shared" si="46"/>
        <v>4</v>
      </c>
      <c r="D2874" s="48">
        <v>42489</v>
      </c>
      <c r="E2874" s="47">
        <v>16</v>
      </c>
      <c r="F2874" s="47">
        <v>16272</v>
      </c>
      <c r="G2874" s="47">
        <v>14288</v>
      </c>
    </row>
    <row r="2875" spans="3:7">
      <c r="C2875" s="49">
        <f t="shared" si="46"/>
        <v>4</v>
      </c>
      <c r="D2875" s="48">
        <v>42489</v>
      </c>
      <c r="E2875" s="47">
        <v>17</v>
      </c>
      <c r="F2875" s="47">
        <v>16483</v>
      </c>
      <c r="G2875" s="47">
        <v>14543</v>
      </c>
    </row>
    <row r="2876" spans="3:7">
      <c r="C2876" s="49">
        <f t="shared" si="46"/>
        <v>4</v>
      </c>
      <c r="D2876" s="48">
        <v>42489</v>
      </c>
      <c r="E2876" s="47">
        <v>18</v>
      </c>
      <c r="F2876" s="47">
        <v>16789</v>
      </c>
      <c r="G2876" s="47">
        <v>14766</v>
      </c>
    </row>
    <row r="2877" spans="3:7">
      <c r="C2877" s="49">
        <f t="shared" si="46"/>
        <v>4</v>
      </c>
      <c r="D2877" s="48">
        <v>42489</v>
      </c>
      <c r="E2877" s="47">
        <v>19</v>
      </c>
      <c r="F2877" s="47">
        <v>17037</v>
      </c>
      <c r="G2877" s="47">
        <v>15122</v>
      </c>
    </row>
    <row r="2878" spans="3:7">
      <c r="C2878" s="49">
        <f t="shared" si="46"/>
        <v>4</v>
      </c>
      <c r="D2878" s="48">
        <v>42489</v>
      </c>
      <c r="E2878" s="47">
        <v>20</v>
      </c>
      <c r="F2878" s="47">
        <v>18155</v>
      </c>
      <c r="G2878" s="47">
        <v>15774</v>
      </c>
    </row>
    <row r="2879" spans="3:7">
      <c r="C2879" s="49">
        <f t="shared" si="46"/>
        <v>4</v>
      </c>
      <c r="D2879" s="48">
        <v>42489</v>
      </c>
      <c r="E2879" s="47">
        <v>21</v>
      </c>
      <c r="F2879" s="47">
        <v>18589</v>
      </c>
      <c r="G2879" s="47">
        <v>15679</v>
      </c>
    </row>
    <row r="2880" spans="3:7">
      <c r="C2880" s="49">
        <f t="shared" si="46"/>
        <v>4</v>
      </c>
      <c r="D2880" s="48">
        <v>42489</v>
      </c>
      <c r="E2880" s="47">
        <v>22</v>
      </c>
      <c r="F2880" s="47">
        <v>17716</v>
      </c>
      <c r="G2880" s="47">
        <v>14737</v>
      </c>
    </row>
    <row r="2881" spans="3:7">
      <c r="C2881" s="49">
        <f t="shared" si="46"/>
        <v>4</v>
      </c>
      <c r="D2881" s="48">
        <v>42489</v>
      </c>
      <c r="E2881" s="47">
        <v>23</v>
      </c>
      <c r="F2881" s="47">
        <v>16413</v>
      </c>
      <c r="G2881" s="47">
        <v>13647</v>
      </c>
    </row>
    <row r="2882" spans="3:7">
      <c r="C2882" s="49">
        <f t="shared" si="46"/>
        <v>4</v>
      </c>
      <c r="D2882" s="48">
        <v>42489</v>
      </c>
      <c r="E2882" s="47">
        <v>24</v>
      </c>
      <c r="F2882" s="47">
        <v>15315</v>
      </c>
      <c r="G2882" s="47">
        <v>12692</v>
      </c>
    </row>
    <row r="2883" spans="3:7">
      <c r="C2883" s="49">
        <f t="shared" si="46"/>
        <v>4</v>
      </c>
      <c r="D2883" s="48">
        <v>42490</v>
      </c>
      <c r="E2883" s="47">
        <v>1</v>
      </c>
      <c r="F2883" s="47">
        <v>14783</v>
      </c>
      <c r="G2883" s="47">
        <v>12216</v>
      </c>
    </row>
    <row r="2884" spans="3:7">
      <c r="C2884" s="49">
        <f t="shared" ref="C2884:C2947" si="47">MONTH(D2884)</f>
        <v>4</v>
      </c>
      <c r="D2884" s="48">
        <v>42490</v>
      </c>
      <c r="E2884" s="47">
        <v>2</v>
      </c>
      <c r="F2884" s="47">
        <v>14644</v>
      </c>
      <c r="G2884" s="47">
        <v>12037</v>
      </c>
    </row>
    <row r="2885" spans="3:7">
      <c r="C2885" s="49">
        <f t="shared" si="47"/>
        <v>4</v>
      </c>
      <c r="D2885" s="48">
        <v>42490</v>
      </c>
      <c r="E2885" s="47">
        <v>3</v>
      </c>
      <c r="F2885" s="47">
        <v>14474</v>
      </c>
      <c r="G2885" s="47">
        <v>11895</v>
      </c>
    </row>
    <row r="2886" spans="3:7">
      <c r="C2886" s="49">
        <f t="shared" si="47"/>
        <v>4</v>
      </c>
      <c r="D2886" s="48">
        <v>42490</v>
      </c>
      <c r="E2886" s="47">
        <v>4</v>
      </c>
      <c r="F2886" s="47">
        <v>14878</v>
      </c>
      <c r="G2886" s="47">
        <v>11935</v>
      </c>
    </row>
    <row r="2887" spans="3:7">
      <c r="C2887" s="49">
        <f t="shared" si="47"/>
        <v>4</v>
      </c>
      <c r="D2887" s="48">
        <v>42490</v>
      </c>
      <c r="E2887" s="47">
        <v>5</v>
      </c>
      <c r="F2887" s="47">
        <v>14601</v>
      </c>
      <c r="G2887" s="47">
        <v>12132</v>
      </c>
    </row>
    <row r="2888" spans="3:7">
      <c r="C2888" s="49">
        <f t="shared" si="47"/>
        <v>4</v>
      </c>
      <c r="D2888" s="48">
        <v>42490</v>
      </c>
      <c r="E2888" s="47">
        <v>6</v>
      </c>
      <c r="F2888" s="47">
        <v>14843</v>
      </c>
      <c r="G2888" s="47">
        <v>12370</v>
      </c>
    </row>
    <row r="2889" spans="3:7">
      <c r="C2889" s="49">
        <f t="shared" si="47"/>
        <v>4</v>
      </c>
      <c r="D2889" s="48">
        <v>42490</v>
      </c>
      <c r="E2889" s="47">
        <v>7</v>
      </c>
      <c r="F2889" s="47">
        <v>15156</v>
      </c>
      <c r="G2889" s="47">
        <v>12740</v>
      </c>
    </row>
    <row r="2890" spans="3:7">
      <c r="C2890" s="49">
        <f t="shared" si="47"/>
        <v>4</v>
      </c>
      <c r="D2890" s="48">
        <v>42490</v>
      </c>
      <c r="E2890" s="47">
        <v>8</v>
      </c>
      <c r="F2890" s="47">
        <v>15491</v>
      </c>
      <c r="G2890" s="47">
        <v>12997</v>
      </c>
    </row>
    <row r="2891" spans="3:7">
      <c r="C2891" s="49">
        <f t="shared" si="47"/>
        <v>4</v>
      </c>
      <c r="D2891" s="48">
        <v>42490</v>
      </c>
      <c r="E2891" s="47">
        <v>9</v>
      </c>
      <c r="F2891" s="47">
        <v>15447</v>
      </c>
      <c r="G2891" s="47">
        <v>12969</v>
      </c>
    </row>
    <row r="2892" spans="3:7">
      <c r="C2892" s="49">
        <f t="shared" si="47"/>
        <v>4</v>
      </c>
      <c r="D2892" s="48">
        <v>42490</v>
      </c>
      <c r="E2892" s="47">
        <v>10</v>
      </c>
      <c r="F2892" s="47">
        <v>15398</v>
      </c>
      <c r="G2892" s="47">
        <v>12868</v>
      </c>
    </row>
    <row r="2893" spans="3:7">
      <c r="C2893" s="49">
        <f t="shared" si="47"/>
        <v>4</v>
      </c>
      <c r="D2893" s="48">
        <v>42490</v>
      </c>
      <c r="E2893" s="47">
        <v>11</v>
      </c>
      <c r="F2893" s="47">
        <v>15245</v>
      </c>
      <c r="G2893" s="47">
        <v>12701</v>
      </c>
    </row>
    <row r="2894" spans="3:7">
      <c r="C2894" s="49">
        <f t="shared" si="47"/>
        <v>4</v>
      </c>
      <c r="D2894" s="48">
        <v>42490</v>
      </c>
      <c r="E2894" s="47">
        <v>12</v>
      </c>
      <c r="F2894" s="47">
        <v>15110</v>
      </c>
      <c r="G2894" s="47">
        <v>12612</v>
      </c>
    </row>
    <row r="2895" spans="3:7">
      <c r="C2895" s="49">
        <f t="shared" si="47"/>
        <v>4</v>
      </c>
      <c r="D2895" s="48">
        <v>42490</v>
      </c>
      <c r="E2895" s="47">
        <v>13</v>
      </c>
      <c r="F2895" s="47">
        <v>14906</v>
      </c>
      <c r="G2895" s="47">
        <v>12419</v>
      </c>
    </row>
    <row r="2896" spans="3:7">
      <c r="C2896" s="49">
        <f t="shared" si="47"/>
        <v>4</v>
      </c>
      <c r="D2896" s="48">
        <v>42490</v>
      </c>
      <c r="E2896" s="47">
        <v>14</v>
      </c>
      <c r="F2896" s="47">
        <v>14785</v>
      </c>
      <c r="G2896" s="47">
        <v>12286</v>
      </c>
    </row>
    <row r="2897" spans="3:7">
      <c r="C2897" s="49">
        <f t="shared" si="47"/>
        <v>4</v>
      </c>
      <c r="D2897" s="48">
        <v>42490</v>
      </c>
      <c r="E2897" s="47">
        <v>15</v>
      </c>
      <c r="F2897" s="47">
        <v>14775</v>
      </c>
      <c r="G2897" s="47">
        <v>12346</v>
      </c>
    </row>
    <row r="2898" spans="3:7">
      <c r="C2898" s="49">
        <f t="shared" si="47"/>
        <v>4</v>
      </c>
      <c r="D2898" s="48">
        <v>42490</v>
      </c>
      <c r="E2898" s="47">
        <v>16</v>
      </c>
      <c r="F2898" s="47">
        <v>15128</v>
      </c>
      <c r="G2898" s="47">
        <v>12707</v>
      </c>
    </row>
    <row r="2899" spans="3:7">
      <c r="C2899" s="49">
        <f t="shared" si="47"/>
        <v>4</v>
      </c>
      <c r="D2899" s="48">
        <v>42490</v>
      </c>
      <c r="E2899" s="47">
        <v>17</v>
      </c>
      <c r="F2899" s="47">
        <v>15679</v>
      </c>
      <c r="G2899" s="47">
        <v>13235</v>
      </c>
    </row>
    <row r="2900" spans="3:7">
      <c r="C2900" s="49">
        <f t="shared" si="47"/>
        <v>4</v>
      </c>
      <c r="D2900" s="48">
        <v>42490</v>
      </c>
      <c r="E2900" s="47">
        <v>18</v>
      </c>
      <c r="F2900" s="47">
        <v>16081</v>
      </c>
      <c r="G2900" s="47">
        <v>13687</v>
      </c>
    </row>
    <row r="2901" spans="3:7">
      <c r="C2901" s="49">
        <f t="shared" si="47"/>
        <v>4</v>
      </c>
      <c r="D2901" s="48">
        <v>42490</v>
      </c>
      <c r="E2901" s="47">
        <v>19</v>
      </c>
      <c r="F2901" s="47">
        <v>16284</v>
      </c>
      <c r="G2901" s="47">
        <v>13844</v>
      </c>
    </row>
    <row r="2902" spans="3:7">
      <c r="C2902" s="49">
        <f t="shared" si="47"/>
        <v>4</v>
      </c>
      <c r="D2902" s="48">
        <v>42490</v>
      </c>
      <c r="E2902" s="47">
        <v>20</v>
      </c>
      <c r="F2902" s="47">
        <v>16875</v>
      </c>
      <c r="G2902" s="47">
        <v>14455</v>
      </c>
    </row>
    <row r="2903" spans="3:7">
      <c r="C2903" s="49">
        <f t="shared" si="47"/>
        <v>4</v>
      </c>
      <c r="D2903" s="48">
        <v>42490</v>
      </c>
      <c r="E2903" s="47">
        <v>21</v>
      </c>
      <c r="F2903" s="47">
        <v>16374</v>
      </c>
      <c r="G2903" s="47">
        <v>14064</v>
      </c>
    </row>
    <row r="2904" spans="3:7">
      <c r="C2904" s="49">
        <f t="shared" si="47"/>
        <v>4</v>
      </c>
      <c r="D2904" s="48">
        <v>42490</v>
      </c>
      <c r="E2904" s="47">
        <v>22</v>
      </c>
      <c r="F2904" s="47">
        <v>15696</v>
      </c>
      <c r="G2904" s="47">
        <v>13401</v>
      </c>
    </row>
    <row r="2905" spans="3:7">
      <c r="C2905" s="49">
        <f t="shared" si="47"/>
        <v>4</v>
      </c>
      <c r="D2905" s="48">
        <v>42490</v>
      </c>
      <c r="E2905" s="47">
        <v>23</v>
      </c>
      <c r="F2905" s="47">
        <v>14999</v>
      </c>
      <c r="G2905" s="47">
        <v>12534</v>
      </c>
    </row>
    <row r="2906" spans="3:7">
      <c r="C2906" s="49">
        <f t="shared" si="47"/>
        <v>4</v>
      </c>
      <c r="D2906" s="48">
        <v>42490</v>
      </c>
      <c r="E2906" s="47">
        <v>24</v>
      </c>
      <c r="F2906" s="47">
        <v>14001</v>
      </c>
      <c r="G2906" s="47">
        <v>11788</v>
      </c>
    </row>
    <row r="2907" spans="3:7">
      <c r="C2907" s="49">
        <f t="shared" si="47"/>
        <v>5</v>
      </c>
      <c r="D2907" s="48">
        <v>42491</v>
      </c>
      <c r="E2907" s="47">
        <v>1</v>
      </c>
      <c r="F2907" s="47">
        <v>13574</v>
      </c>
      <c r="G2907" s="47">
        <v>11292</v>
      </c>
    </row>
    <row r="2908" spans="3:7">
      <c r="C2908" s="49">
        <f t="shared" si="47"/>
        <v>5</v>
      </c>
      <c r="D2908" s="48">
        <v>42491</v>
      </c>
      <c r="E2908" s="47">
        <v>2</v>
      </c>
      <c r="F2908" s="47">
        <v>13433</v>
      </c>
      <c r="G2908" s="47">
        <v>11106</v>
      </c>
    </row>
    <row r="2909" spans="3:7">
      <c r="C2909" s="49">
        <f t="shared" si="47"/>
        <v>5</v>
      </c>
      <c r="D2909" s="48">
        <v>42491</v>
      </c>
      <c r="E2909" s="47">
        <v>3</v>
      </c>
      <c r="F2909" s="47">
        <v>13376</v>
      </c>
      <c r="G2909" s="47">
        <v>11100</v>
      </c>
    </row>
    <row r="2910" spans="3:7">
      <c r="C2910" s="49">
        <f t="shared" si="47"/>
        <v>5</v>
      </c>
      <c r="D2910" s="48">
        <v>42491</v>
      </c>
      <c r="E2910" s="47">
        <v>4</v>
      </c>
      <c r="F2910" s="47">
        <v>13320</v>
      </c>
      <c r="G2910" s="47">
        <v>11045</v>
      </c>
    </row>
    <row r="2911" spans="3:7">
      <c r="C2911" s="49">
        <f t="shared" si="47"/>
        <v>5</v>
      </c>
      <c r="D2911" s="48">
        <v>42491</v>
      </c>
      <c r="E2911" s="47">
        <v>5</v>
      </c>
      <c r="F2911" s="47">
        <v>13463</v>
      </c>
      <c r="G2911" s="47">
        <v>11180</v>
      </c>
    </row>
    <row r="2912" spans="3:7">
      <c r="C2912" s="49">
        <f t="shared" si="47"/>
        <v>5</v>
      </c>
      <c r="D2912" s="48">
        <v>42491</v>
      </c>
      <c r="E2912" s="47">
        <v>6</v>
      </c>
      <c r="F2912" s="47">
        <v>13599</v>
      </c>
      <c r="G2912" s="47">
        <v>11322</v>
      </c>
    </row>
    <row r="2913" spans="3:7">
      <c r="C2913" s="49">
        <f t="shared" si="47"/>
        <v>5</v>
      </c>
      <c r="D2913" s="48">
        <v>42491</v>
      </c>
      <c r="E2913" s="47">
        <v>7</v>
      </c>
      <c r="F2913" s="47">
        <v>14229</v>
      </c>
      <c r="G2913" s="47">
        <v>11973</v>
      </c>
    </row>
    <row r="2914" spans="3:7">
      <c r="C2914" s="49">
        <f t="shared" si="47"/>
        <v>5</v>
      </c>
      <c r="D2914" s="48">
        <v>42491</v>
      </c>
      <c r="E2914" s="47">
        <v>8</v>
      </c>
      <c r="F2914" s="47">
        <v>15058</v>
      </c>
      <c r="G2914" s="47">
        <v>12816</v>
      </c>
    </row>
    <row r="2915" spans="3:7">
      <c r="C2915" s="49">
        <f t="shared" si="47"/>
        <v>5</v>
      </c>
      <c r="D2915" s="48">
        <v>42491</v>
      </c>
      <c r="E2915" s="47">
        <v>9</v>
      </c>
      <c r="F2915" s="47">
        <v>15725</v>
      </c>
      <c r="G2915" s="47">
        <v>13504</v>
      </c>
    </row>
    <row r="2916" spans="3:7">
      <c r="C2916" s="49">
        <f t="shared" si="47"/>
        <v>5</v>
      </c>
      <c r="D2916" s="48">
        <v>42491</v>
      </c>
      <c r="E2916" s="47">
        <v>10</v>
      </c>
      <c r="F2916" s="47">
        <v>16113</v>
      </c>
      <c r="G2916" s="47">
        <v>13987</v>
      </c>
    </row>
    <row r="2917" spans="3:7">
      <c r="C2917" s="49">
        <f t="shared" si="47"/>
        <v>5</v>
      </c>
      <c r="D2917" s="48">
        <v>42491</v>
      </c>
      <c r="E2917" s="47">
        <v>11</v>
      </c>
      <c r="F2917" s="47">
        <v>16303</v>
      </c>
      <c r="G2917" s="47">
        <v>14221</v>
      </c>
    </row>
    <row r="2918" spans="3:7">
      <c r="C2918" s="49">
        <f t="shared" si="47"/>
        <v>5</v>
      </c>
      <c r="D2918" s="48">
        <v>42491</v>
      </c>
      <c r="E2918" s="47">
        <v>12</v>
      </c>
      <c r="F2918" s="47">
        <v>16458</v>
      </c>
      <c r="G2918" s="47">
        <v>14242</v>
      </c>
    </row>
    <row r="2919" spans="3:7">
      <c r="C2919" s="49">
        <f t="shared" si="47"/>
        <v>5</v>
      </c>
      <c r="D2919" s="48">
        <v>42491</v>
      </c>
      <c r="E2919" s="47">
        <v>13</v>
      </c>
      <c r="F2919" s="47">
        <v>16104</v>
      </c>
      <c r="G2919" s="47">
        <v>13868</v>
      </c>
    </row>
    <row r="2920" spans="3:7">
      <c r="C2920" s="49">
        <f t="shared" si="47"/>
        <v>5</v>
      </c>
      <c r="D2920" s="48">
        <v>42491</v>
      </c>
      <c r="E2920" s="47">
        <v>14</v>
      </c>
      <c r="F2920" s="47">
        <v>16048</v>
      </c>
      <c r="G2920" s="47">
        <v>13856</v>
      </c>
    </row>
    <row r="2921" spans="3:7">
      <c r="C2921" s="49">
        <f t="shared" si="47"/>
        <v>5</v>
      </c>
      <c r="D2921" s="48">
        <v>42491</v>
      </c>
      <c r="E2921" s="47">
        <v>15</v>
      </c>
      <c r="F2921" s="47">
        <v>16192</v>
      </c>
      <c r="G2921" s="47">
        <v>14042</v>
      </c>
    </row>
    <row r="2922" spans="3:7">
      <c r="C2922" s="49">
        <f t="shared" si="47"/>
        <v>5</v>
      </c>
      <c r="D2922" s="48">
        <v>42491</v>
      </c>
      <c r="E2922" s="47">
        <v>16</v>
      </c>
      <c r="F2922" s="47">
        <v>16798</v>
      </c>
      <c r="G2922" s="47">
        <v>14697</v>
      </c>
    </row>
    <row r="2923" spans="3:7">
      <c r="C2923" s="49">
        <f t="shared" si="47"/>
        <v>5</v>
      </c>
      <c r="D2923" s="48">
        <v>42491</v>
      </c>
      <c r="E2923" s="47">
        <v>17</v>
      </c>
      <c r="F2923" s="47">
        <v>16838</v>
      </c>
      <c r="G2923" s="47">
        <v>14875</v>
      </c>
    </row>
    <row r="2924" spans="3:7">
      <c r="C2924" s="49">
        <f t="shared" si="47"/>
        <v>5</v>
      </c>
      <c r="D2924" s="48">
        <v>42491</v>
      </c>
      <c r="E2924" s="47">
        <v>18</v>
      </c>
      <c r="F2924" s="47">
        <v>16828</v>
      </c>
      <c r="G2924" s="47">
        <v>14776</v>
      </c>
    </row>
    <row r="2925" spans="3:7">
      <c r="C2925" s="49">
        <f t="shared" si="47"/>
        <v>5</v>
      </c>
      <c r="D2925" s="48">
        <v>42491</v>
      </c>
      <c r="E2925" s="47">
        <v>19</v>
      </c>
      <c r="F2925" s="47">
        <v>16882</v>
      </c>
      <c r="G2925" s="47">
        <v>14772</v>
      </c>
    </row>
    <row r="2926" spans="3:7">
      <c r="C2926" s="49">
        <f t="shared" si="47"/>
        <v>5</v>
      </c>
      <c r="D2926" s="48">
        <v>42491</v>
      </c>
      <c r="E2926" s="47">
        <v>20</v>
      </c>
      <c r="F2926" s="47">
        <v>16854</v>
      </c>
      <c r="G2926" s="47">
        <v>15083</v>
      </c>
    </row>
    <row r="2927" spans="3:7">
      <c r="C2927" s="49">
        <f t="shared" si="47"/>
        <v>5</v>
      </c>
      <c r="D2927" s="48">
        <v>42491</v>
      </c>
      <c r="E2927" s="47">
        <v>21</v>
      </c>
      <c r="F2927" s="47">
        <v>16229</v>
      </c>
      <c r="G2927" s="47">
        <v>14810</v>
      </c>
    </row>
    <row r="2928" spans="3:7">
      <c r="C2928" s="49">
        <f t="shared" si="47"/>
        <v>5</v>
      </c>
      <c r="D2928" s="48">
        <v>42491</v>
      </c>
      <c r="E2928" s="47">
        <v>22</v>
      </c>
      <c r="F2928" s="47">
        <v>15791</v>
      </c>
      <c r="G2928" s="47">
        <v>13856</v>
      </c>
    </row>
    <row r="2929" spans="3:7">
      <c r="C2929" s="49">
        <f t="shared" si="47"/>
        <v>5</v>
      </c>
      <c r="D2929" s="48">
        <v>42491</v>
      </c>
      <c r="E2929" s="47">
        <v>23</v>
      </c>
      <c r="F2929" s="47">
        <v>15278</v>
      </c>
      <c r="G2929" s="47">
        <v>12902</v>
      </c>
    </row>
    <row r="2930" spans="3:7">
      <c r="C2930" s="49">
        <f t="shared" si="47"/>
        <v>5</v>
      </c>
      <c r="D2930" s="48">
        <v>42491</v>
      </c>
      <c r="E2930" s="47">
        <v>24</v>
      </c>
      <c r="F2930" s="47">
        <v>14331</v>
      </c>
      <c r="G2930" s="47">
        <v>12079</v>
      </c>
    </row>
    <row r="2931" spans="3:7">
      <c r="C2931" s="49">
        <f t="shared" si="47"/>
        <v>5</v>
      </c>
      <c r="D2931" s="48">
        <v>42492</v>
      </c>
      <c r="E2931" s="47">
        <v>1</v>
      </c>
      <c r="F2931" s="47">
        <v>13823</v>
      </c>
      <c r="G2931" s="47">
        <v>11620</v>
      </c>
    </row>
    <row r="2932" spans="3:7">
      <c r="C2932" s="49">
        <f t="shared" si="47"/>
        <v>5</v>
      </c>
      <c r="D2932" s="48">
        <v>42492</v>
      </c>
      <c r="E2932" s="47">
        <v>2</v>
      </c>
      <c r="F2932" s="47">
        <v>13752</v>
      </c>
      <c r="G2932" s="47">
        <v>11497</v>
      </c>
    </row>
    <row r="2933" spans="3:7">
      <c r="C2933" s="49">
        <f t="shared" si="47"/>
        <v>5</v>
      </c>
      <c r="D2933" s="48">
        <v>42492</v>
      </c>
      <c r="E2933" s="47">
        <v>3</v>
      </c>
      <c r="F2933" s="47">
        <v>13888</v>
      </c>
      <c r="G2933" s="47">
        <v>11641</v>
      </c>
    </row>
    <row r="2934" spans="3:7">
      <c r="C2934" s="49">
        <f t="shared" si="47"/>
        <v>5</v>
      </c>
      <c r="D2934" s="48">
        <v>42492</v>
      </c>
      <c r="E2934" s="47">
        <v>4</v>
      </c>
      <c r="F2934" s="47">
        <v>14036</v>
      </c>
      <c r="G2934" s="47">
        <v>11788</v>
      </c>
    </row>
    <row r="2935" spans="3:7">
      <c r="C2935" s="49">
        <f t="shared" si="47"/>
        <v>5</v>
      </c>
      <c r="D2935" s="48">
        <v>42492</v>
      </c>
      <c r="E2935" s="47">
        <v>5</v>
      </c>
      <c r="F2935" s="47">
        <v>14783</v>
      </c>
      <c r="G2935" s="47">
        <v>12536</v>
      </c>
    </row>
    <row r="2936" spans="3:7">
      <c r="C2936" s="49">
        <f t="shared" si="47"/>
        <v>5</v>
      </c>
      <c r="D2936" s="48">
        <v>42492</v>
      </c>
      <c r="E2936" s="47">
        <v>6</v>
      </c>
      <c r="F2936" s="47">
        <v>16242</v>
      </c>
      <c r="G2936" s="47">
        <v>14021</v>
      </c>
    </row>
    <row r="2937" spans="3:7">
      <c r="C2937" s="49">
        <f t="shared" si="47"/>
        <v>5</v>
      </c>
      <c r="D2937" s="48">
        <v>42492</v>
      </c>
      <c r="E2937" s="47">
        <v>7</v>
      </c>
      <c r="F2937" s="47">
        <v>17548</v>
      </c>
      <c r="G2937" s="47">
        <v>15442</v>
      </c>
    </row>
    <row r="2938" spans="3:7">
      <c r="C2938" s="49">
        <f t="shared" si="47"/>
        <v>5</v>
      </c>
      <c r="D2938" s="48">
        <v>42492</v>
      </c>
      <c r="E2938" s="47">
        <v>8</v>
      </c>
      <c r="F2938" s="47">
        <v>17831</v>
      </c>
      <c r="G2938" s="47">
        <v>15719</v>
      </c>
    </row>
    <row r="2939" spans="3:7">
      <c r="C2939" s="49">
        <f t="shared" si="47"/>
        <v>5</v>
      </c>
      <c r="D2939" s="48">
        <v>42492</v>
      </c>
      <c r="E2939" s="47">
        <v>9</v>
      </c>
      <c r="F2939" s="47">
        <v>17620</v>
      </c>
      <c r="G2939" s="47">
        <v>15693</v>
      </c>
    </row>
    <row r="2940" spans="3:7">
      <c r="C2940" s="49">
        <f t="shared" si="47"/>
        <v>5</v>
      </c>
      <c r="D2940" s="48">
        <v>42492</v>
      </c>
      <c r="E2940" s="47">
        <v>10</v>
      </c>
      <c r="F2940" s="47">
        <v>17779</v>
      </c>
      <c r="G2940" s="47">
        <v>15683</v>
      </c>
    </row>
    <row r="2941" spans="3:7">
      <c r="C2941" s="49">
        <f t="shared" si="47"/>
        <v>5</v>
      </c>
      <c r="D2941" s="48">
        <v>42492</v>
      </c>
      <c r="E2941" s="47">
        <v>11</v>
      </c>
      <c r="F2941" s="47">
        <v>17533</v>
      </c>
      <c r="G2941" s="47">
        <v>15455</v>
      </c>
    </row>
    <row r="2942" spans="3:7">
      <c r="C2942" s="49">
        <f t="shared" si="47"/>
        <v>5</v>
      </c>
      <c r="D2942" s="48">
        <v>42492</v>
      </c>
      <c r="E2942" s="47">
        <v>12</v>
      </c>
      <c r="F2942" s="47">
        <v>17243</v>
      </c>
      <c r="G2942" s="47">
        <v>15247</v>
      </c>
    </row>
    <row r="2943" spans="3:7">
      <c r="C2943" s="49">
        <f t="shared" si="47"/>
        <v>5</v>
      </c>
      <c r="D2943" s="48">
        <v>42492</v>
      </c>
      <c r="E2943" s="47">
        <v>13</v>
      </c>
      <c r="F2943" s="47">
        <v>17179</v>
      </c>
      <c r="G2943" s="47">
        <v>15120</v>
      </c>
    </row>
    <row r="2944" spans="3:7">
      <c r="C2944" s="49">
        <f t="shared" si="47"/>
        <v>5</v>
      </c>
      <c r="D2944" s="48">
        <v>42492</v>
      </c>
      <c r="E2944" s="47">
        <v>14</v>
      </c>
      <c r="F2944" s="47">
        <v>17072</v>
      </c>
      <c r="G2944" s="47">
        <v>14999</v>
      </c>
    </row>
    <row r="2945" spans="3:7">
      <c r="C2945" s="49">
        <f t="shared" si="47"/>
        <v>5</v>
      </c>
      <c r="D2945" s="48">
        <v>42492</v>
      </c>
      <c r="E2945" s="47">
        <v>15</v>
      </c>
      <c r="F2945" s="47">
        <v>16976</v>
      </c>
      <c r="G2945" s="47">
        <v>14814</v>
      </c>
    </row>
    <row r="2946" spans="3:7">
      <c r="C2946" s="49">
        <f t="shared" si="47"/>
        <v>5</v>
      </c>
      <c r="D2946" s="48">
        <v>42492</v>
      </c>
      <c r="E2946" s="47">
        <v>16</v>
      </c>
      <c r="F2946" s="47">
        <v>17090</v>
      </c>
      <c r="G2946" s="47">
        <v>14921</v>
      </c>
    </row>
    <row r="2947" spans="3:7">
      <c r="C2947" s="49">
        <f t="shared" si="47"/>
        <v>5</v>
      </c>
      <c r="D2947" s="48">
        <v>42492</v>
      </c>
      <c r="E2947" s="47">
        <v>17</v>
      </c>
      <c r="F2947" s="47">
        <v>17397</v>
      </c>
      <c r="G2947" s="47">
        <v>15248</v>
      </c>
    </row>
    <row r="2948" spans="3:7">
      <c r="C2948" s="49">
        <f t="shared" ref="C2948:C3011" si="48">MONTH(D2948)</f>
        <v>5</v>
      </c>
      <c r="D2948" s="48">
        <v>42492</v>
      </c>
      <c r="E2948" s="47">
        <v>18</v>
      </c>
      <c r="F2948" s="47">
        <v>17326</v>
      </c>
      <c r="G2948" s="47">
        <v>15141</v>
      </c>
    </row>
    <row r="2949" spans="3:7">
      <c r="C2949" s="49">
        <f t="shared" si="48"/>
        <v>5</v>
      </c>
      <c r="D2949" s="48">
        <v>42492</v>
      </c>
      <c r="E2949" s="47">
        <v>19</v>
      </c>
      <c r="F2949" s="47">
        <v>17419</v>
      </c>
      <c r="G2949" s="47">
        <v>15400</v>
      </c>
    </row>
    <row r="2950" spans="3:7">
      <c r="C2950" s="49">
        <f t="shared" si="48"/>
        <v>5</v>
      </c>
      <c r="D2950" s="48">
        <v>42492</v>
      </c>
      <c r="E2950" s="47">
        <v>20</v>
      </c>
      <c r="F2950" s="47">
        <v>17795</v>
      </c>
      <c r="G2950" s="47">
        <v>15896</v>
      </c>
    </row>
    <row r="2951" spans="3:7">
      <c r="C2951" s="49">
        <f t="shared" si="48"/>
        <v>5</v>
      </c>
      <c r="D2951" s="48">
        <v>42492</v>
      </c>
      <c r="E2951" s="47">
        <v>21</v>
      </c>
      <c r="F2951" s="47">
        <v>18129</v>
      </c>
      <c r="G2951" s="47">
        <v>16116</v>
      </c>
    </row>
    <row r="2952" spans="3:7">
      <c r="C2952" s="49">
        <f t="shared" si="48"/>
        <v>5</v>
      </c>
      <c r="D2952" s="48">
        <v>42492</v>
      </c>
      <c r="E2952" s="47">
        <v>22</v>
      </c>
      <c r="F2952" s="47">
        <v>16982</v>
      </c>
      <c r="G2952" s="47">
        <v>14862</v>
      </c>
    </row>
    <row r="2953" spans="3:7">
      <c r="C2953" s="49">
        <f t="shared" si="48"/>
        <v>5</v>
      </c>
      <c r="D2953" s="48">
        <v>42492</v>
      </c>
      <c r="E2953" s="47">
        <v>23</v>
      </c>
      <c r="F2953" s="47">
        <v>15870</v>
      </c>
      <c r="G2953" s="47">
        <v>13767</v>
      </c>
    </row>
    <row r="2954" spans="3:7">
      <c r="C2954" s="49">
        <f t="shared" si="48"/>
        <v>5</v>
      </c>
      <c r="D2954" s="48">
        <v>42492</v>
      </c>
      <c r="E2954" s="47">
        <v>24</v>
      </c>
      <c r="F2954" s="47">
        <v>14847</v>
      </c>
      <c r="G2954" s="47">
        <v>12829</v>
      </c>
    </row>
    <row r="2955" spans="3:7">
      <c r="C2955" s="49">
        <f t="shared" si="48"/>
        <v>5</v>
      </c>
      <c r="D2955" s="48">
        <v>42493</v>
      </c>
      <c r="E2955" s="47">
        <v>1</v>
      </c>
      <c r="F2955" s="47">
        <v>14266</v>
      </c>
      <c r="G2955" s="47">
        <v>12300</v>
      </c>
    </row>
    <row r="2956" spans="3:7">
      <c r="C2956" s="49">
        <f t="shared" si="48"/>
        <v>5</v>
      </c>
      <c r="D2956" s="48">
        <v>42493</v>
      </c>
      <c r="E2956" s="47">
        <v>2</v>
      </c>
      <c r="F2956" s="47">
        <v>13975</v>
      </c>
      <c r="G2956" s="47">
        <v>11958</v>
      </c>
    </row>
    <row r="2957" spans="3:7">
      <c r="C2957" s="49">
        <f t="shared" si="48"/>
        <v>5</v>
      </c>
      <c r="D2957" s="48">
        <v>42493</v>
      </c>
      <c r="E2957" s="47">
        <v>3</v>
      </c>
      <c r="F2957" s="47">
        <v>13858</v>
      </c>
      <c r="G2957" s="47">
        <v>11789</v>
      </c>
    </row>
    <row r="2958" spans="3:7">
      <c r="C2958" s="49">
        <f t="shared" si="48"/>
        <v>5</v>
      </c>
      <c r="D2958" s="48">
        <v>42493</v>
      </c>
      <c r="E2958" s="47">
        <v>4</v>
      </c>
      <c r="F2958" s="47">
        <v>13951</v>
      </c>
      <c r="G2958" s="47">
        <v>11879</v>
      </c>
    </row>
    <row r="2959" spans="3:7">
      <c r="C2959" s="49">
        <f t="shared" si="48"/>
        <v>5</v>
      </c>
      <c r="D2959" s="48">
        <v>42493</v>
      </c>
      <c r="E2959" s="47">
        <v>5</v>
      </c>
      <c r="F2959" s="47">
        <v>14598</v>
      </c>
      <c r="G2959" s="47">
        <v>12529</v>
      </c>
    </row>
    <row r="2960" spans="3:7">
      <c r="C2960" s="49">
        <f t="shared" si="48"/>
        <v>5</v>
      </c>
      <c r="D2960" s="48">
        <v>42493</v>
      </c>
      <c r="E2960" s="47">
        <v>6</v>
      </c>
      <c r="F2960" s="47">
        <v>15895</v>
      </c>
      <c r="G2960" s="47">
        <v>13851</v>
      </c>
    </row>
    <row r="2961" spans="3:7">
      <c r="C2961" s="49">
        <f t="shared" si="48"/>
        <v>5</v>
      </c>
      <c r="D2961" s="48">
        <v>42493</v>
      </c>
      <c r="E2961" s="47">
        <v>7</v>
      </c>
      <c r="F2961" s="47">
        <v>16267</v>
      </c>
      <c r="G2961" s="47">
        <v>14786</v>
      </c>
    </row>
    <row r="2962" spans="3:7">
      <c r="C2962" s="49">
        <f t="shared" si="48"/>
        <v>5</v>
      </c>
      <c r="D2962" s="48">
        <v>42493</v>
      </c>
      <c r="E2962" s="47">
        <v>8</v>
      </c>
      <c r="F2962" s="47">
        <v>16503</v>
      </c>
      <c r="G2962" s="47">
        <v>15000</v>
      </c>
    </row>
    <row r="2963" spans="3:7">
      <c r="C2963" s="49">
        <f t="shared" si="48"/>
        <v>5</v>
      </c>
      <c r="D2963" s="48">
        <v>42493</v>
      </c>
      <c r="E2963" s="47">
        <v>9</v>
      </c>
      <c r="F2963" s="47">
        <v>16119</v>
      </c>
      <c r="G2963" s="47">
        <v>14676</v>
      </c>
    </row>
    <row r="2964" spans="3:7">
      <c r="C2964" s="49">
        <f t="shared" si="48"/>
        <v>5</v>
      </c>
      <c r="D2964" s="48">
        <v>42493</v>
      </c>
      <c r="E2964" s="47">
        <v>10</v>
      </c>
      <c r="F2964" s="47">
        <v>15818</v>
      </c>
      <c r="G2964" s="47">
        <v>14319</v>
      </c>
    </row>
    <row r="2965" spans="3:7">
      <c r="C2965" s="49">
        <f t="shared" si="48"/>
        <v>5</v>
      </c>
      <c r="D2965" s="48">
        <v>42493</v>
      </c>
      <c r="E2965" s="47">
        <v>11</v>
      </c>
      <c r="F2965" s="47">
        <v>15667</v>
      </c>
      <c r="G2965" s="47">
        <v>14194</v>
      </c>
    </row>
    <row r="2966" spans="3:7">
      <c r="C2966" s="49">
        <f t="shared" si="48"/>
        <v>5</v>
      </c>
      <c r="D2966" s="48">
        <v>42493</v>
      </c>
      <c r="E2966" s="47">
        <v>12</v>
      </c>
      <c r="F2966" s="47">
        <v>15715</v>
      </c>
      <c r="G2966" s="47">
        <v>14240</v>
      </c>
    </row>
    <row r="2967" spans="3:7">
      <c r="C2967" s="49">
        <f t="shared" si="48"/>
        <v>5</v>
      </c>
      <c r="D2967" s="48">
        <v>42493</v>
      </c>
      <c r="E2967" s="47">
        <v>13</v>
      </c>
      <c r="F2967" s="47">
        <v>15992</v>
      </c>
      <c r="G2967" s="47">
        <v>14472</v>
      </c>
    </row>
    <row r="2968" spans="3:7">
      <c r="C2968" s="49">
        <f t="shared" si="48"/>
        <v>5</v>
      </c>
      <c r="D2968" s="48">
        <v>42493</v>
      </c>
      <c r="E2968" s="47">
        <v>14</v>
      </c>
      <c r="F2968" s="47">
        <v>15982</v>
      </c>
      <c r="G2968" s="47">
        <v>14565</v>
      </c>
    </row>
    <row r="2969" spans="3:7">
      <c r="C2969" s="49">
        <f t="shared" si="48"/>
        <v>5</v>
      </c>
      <c r="D2969" s="48">
        <v>42493</v>
      </c>
      <c r="E2969" s="47">
        <v>15</v>
      </c>
      <c r="F2969" s="47">
        <v>15967</v>
      </c>
      <c r="G2969" s="47">
        <v>14517</v>
      </c>
    </row>
    <row r="2970" spans="3:7">
      <c r="C2970" s="49">
        <f t="shared" si="48"/>
        <v>5</v>
      </c>
      <c r="D2970" s="48">
        <v>42493</v>
      </c>
      <c r="E2970" s="47">
        <v>16</v>
      </c>
      <c r="F2970" s="47">
        <v>16094</v>
      </c>
      <c r="G2970" s="47">
        <v>14649</v>
      </c>
    </row>
    <row r="2971" spans="3:7">
      <c r="C2971" s="49">
        <f t="shared" si="48"/>
        <v>5</v>
      </c>
      <c r="D2971" s="48">
        <v>42493</v>
      </c>
      <c r="E2971" s="47">
        <v>17</v>
      </c>
      <c r="F2971" s="47">
        <v>16265</v>
      </c>
      <c r="G2971" s="47">
        <v>14962</v>
      </c>
    </row>
    <row r="2972" spans="3:7">
      <c r="C2972" s="49">
        <f t="shared" si="48"/>
        <v>5</v>
      </c>
      <c r="D2972" s="48">
        <v>42493</v>
      </c>
      <c r="E2972" s="47">
        <v>18</v>
      </c>
      <c r="F2972" s="47">
        <v>17087</v>
      </c>
      <c r="G2972" s="47">
        <v>15063</v>
      </c>
    </row>
    <row r="2973" spans="3:7">
      <c r="C2973" s="49">
        <f t="shared" si="48"/>
        <v>5</v>
      </c>
      <c r="D2973" s="48">
        <v>42493</v>
      </c>
      <c r="E2973" s="47">
        <v>19</v>
      </c>
      <c r="F2973" s="47">
        <v>17545</v>
      </c>
      <c r="G2973" s="47">
        <v>15354</v>
      </c>
    </row>
    <row r="2974" spans="3:7">
      <c r="C2974" s="49">
        <f t="shared" si="48"/>
        <v>5</v>
      </c>
      <c r="D2974" s="48">
        <v>42493</v>
      </c>
      <c r="E2974" s="47">
        <v>20</v>
      </c>
      <c r="F2974" s="47">
        <v>17911</v>
      </c>
      <c r="G2974" s="47">
        <v>15855</v>
      </c>
    </row>
    <row r="2975" spans="3:7">
      <c r="C2975" s="49">
        <f t="shared" si="48"/>
        <v>5</v>
      </c>
      <c r="D2975" s="48">
        <v>42493</v>
      </c>
      <c r="E2975" s="47">
        <v>21</v>
      </c>
      <c r="F2975" s="47">
        <v>17543</v>
      </c>
      <c r="G2975" s="47">
        <v>15651</v>
      </c>
    </row>
    <row r="2976" spans="3:7">
      <c r="C2976" s="49">
        <f t="shared" si="48"/>
        <v>5</v>
      </c>
      <c r="D2976" s="48">
        <v>42493</v>
      </c>
      <c r="E2976" s="47">
        <v>22</v>
      </c>
      <c r="F2976" s="47">
        <v>16552</v>
      </c>
      <c r="G2976" s="47">
        <v>14476</v>
      </c>
    </row>
    <row r="2977" spans="3:7">
      <c r="C2977" s="49">
        <f t="shared" si="48"/>
        <v>5</v>
      </c>
      <c r="D2977" s="48">
        <v>42493</v>
      </c>
      <c r="E2977" s="47">
        <v>23</v>
      </c>
      <c r="F2977" s="47">
        <v>15282</v>
      </c>
      <c r="G2977" s="47">
        <v>13217</v>
      </c>
    </row>
    <row r="2978" spans="3:7">
      <c r="C2978" s="49">
        <f t="shared" si="48"/>
        <v>5</v>
      </c>
      <c r="D2978" s="48">
        <v>42493</v>
      </c>
      <c r="E2978" s="47">
        <v>24</v>
      </c>
      <c r="F2978" s="47">
        <v>14470</v>
      </c>
      <c r="G2978" s="47">
        <v>12403</v>
      </c>
    </row>
    <row r="2979" spans="3:7">
      <c r="C2979" s="49">
        <f t="shared" si="48"/>
        <v>5</v>
      </c>
      <c r="D2979" s="48">
        <v>42494</v>
      </c>
      <c r="E2979" s="47">
        <v>1</v>
      </c>
      <c r="F2979" s="47">
        <v>14150</v>
      </c>
      <c r="G2979" s="47">
        <v>11970</v>
      </c>
    </row>
    <row r="2980" spans="3:7">
      <c r="C2980" s="49">
        <f t="shared" si="48"/>
        <v>5</v>
      </c>
      <c r="D2980" s="48">
        <v>42494</v>
      </c>
      <c r="E2980" s="47">
        <v>2</v>
      </c>
      <c r="F2980" s="47">
        <v>13961</v>
      </c>
      <c r="G2980" s="47">
        <v>11739</v>
      </c>
    </row>
    <row r="2981" spans="3:7">
      <c r="C2981" s="49">
        <f t="shared" si="48"/>
        <v>5</v>
      </c>
      <c r="D2981" s="48">
        <v>42494</v>
      </c>
      <c r="E2981" s="47">
        <v>3</v>
      </c>
      <c r="F2981" s="47">
        <v>13725</v>
      </c>
      <c r="G2981" s="47">
        <v>11579</v>
      </c>
    </row>
    <row r="2982" spans="3:7">
      <c r="C2982" s="49">
        <f t="shared" si="48"/>
        <v>5</v>
      </c>
      <c r="D2982" s="48">
        <v>42494</v>
      </c>
      <c r="E2982" s="47">
        <v>4</v>
      </c>
      <c r="F2982" s="47">
        <v>13891</v>
      </c>
      <c r="G2982" s="47">
        <v>11740</v>
      </c>
    </row>
    <row r="2983" spans="3:7">
      <c r="C2983" s="49">
        <f t="shared" si="48"/>
        <v>5</v>
      </c>
      <c r="D2983" s="48">
        <v>42494</v>
      </c>
      <c r="E2983" s="47">
        <v>5</v>
      </c>
      <c r="F2983" s="47">
        <v>14486</v>
      </c>
      <c r="G2983" s="47">
        <v>12397</v>
      </c>
    </row>
    <row r="2984" spans="3:7">
      <c r="C2984" s="49">
        <f t="shared" si="48"/>
        <v>5</v>
      </c>
      <c r="D2984" s="48">
        <v>42494</v>
      </c>
      <c r="E2984" s="47">
        <v>6</v>
      </c>
      <c r="F2984" s="47">
        <v>15482</v>
      </c>
      <c r="G2984" s="47">
        <v>13493</v>
      </c>
    </row>
    <row r="2985" spans="3:7">
      <c r="C2985" s="49">
        <f t="shared" si="48"/>
        <v>5</v>
      </c>
      <c r="D2985" s="48">
        <v>42494</v>
      </c>
      <c r="E2985" s="47">
        <v>7</v>
      </c>
      <c r="F2985" s="47">
        <v>16630</v>
      </c>
      <c r="G2985" s="47">
        <v>14557</v>
      </c>
    </row>
    <row r="2986" spans="3:7">
      <c r="C2986" s="49">
        <f t="shared" si="48"/>
        <v>5</v>
      </c>
      <c r="D2986" s="48">
        <v>42494</v>
      </c>
      <c r="E2986" s="47">
        <v>8</v>
      </c>
      <c r="F2986" s="47">
        <v>16959</v>
      </c>
      <c r="G2986" s="47">
        <v>14811</v>
      </c>
    </row>
    <row r="2987" spans="3:7">
      <c r="C2987" s="49">
        <f t="shared" si="48"/>
        <v>5</v>
      </c>
      <c r="D2987" s="48">
        <v>42494</v>
      </c>
      <c r="E2987" s="47">
        <v>9</v>
      </c>
      <c r="F2987" s="47">
        <v>16837</v>
      </c>
      <c r="G2987" s="47">
        <v>14572</v>
      </c>
    </row>
    <row r="2988" spans="3:7">
      <c r="C2988" s="49">
        <f t="shared" si="48"/>
        <v>5</v>
      </c>
      <c r="D2988" s="48">
        <v>42494</v>
      </c>
      <c r="E2988" s="47">
        <v>10</v>
      </c>
      <c r="F2988" s="47">
        <v>16809</v>
      </c>
      <c r="G2988" s="47">
        <v>14559</v>
      </c>
    </row>
    <row r="2989" spans="3:7">
      <c r="C2989" s="49">
        <f t="shared" si="48"/>
        <v>5</v>
      </c>
      <c r="D2989" s="48">
        <v>42494</v>
      </c>
      <c r="E2989" s="47">
        <v>11</v>
      </c>
      <c r="F2989" s="47">
        <v>16545</v>
      </c>
      <c r="G2989" s="47">
        <v>14395</v>
      </c>
    </row>
    <row r="2990" spans="3:7">
      <c r="C2990" s="49">
        <f t="shared" si="48"/>
        <v>5</v>
      </c>
      <c r="D2990" s="48">
        <v>42494</v>
      </c>
      <c r="E2990" s="47">
        <v>12</v>
      </c>
      <c r="F2990" s="47">
        <v>16571</v>
      </c>
      <c r="G2990" s="47">
        <v>14419</v>
      </c>
    </row>
    <row r="2991" spans="3:7">
      <c r="C2991" s="49">
        <f t="shared" si="48"/>
        <v>5</v>
      </c>
      <c r="D2991" s="48">
        <v>42494</v>
      </c>
      <c r="E2991" s="47">
        <v>13</v>
      </c>
      <c r="F2991" s="47">
        <v>16678</v>
      </c>
      <c r="G2991" s="47">
        <v>14527</v>
      </c>
    </row>
    <row r="2992" spans="3:7">
      <c r="C2992" s="49">
        <f t="shared" si="48"/>
        <v>5</v>
      </c>
      <c r="D2992" s="48">
        <v>42494</v>
      </c>
      <c r="E2992" s="47">
        <v>14</v>
      </c>
      <c r="F2992" s="47">
        <v>16613</v>
      </c>
      <c r="G2992" s="47">
        <v>14485</v>
      </c>
    </row>
    <row r="2993" spans="3:7">
      <c r="C2993" s="49">
        <f t="shared" si="48"/>
        <v>5</v>
      </c>
      <c r="D2993" s="48">
        <v>42494</v>
      </c>
      <c r="E2993" s="47">
        <v>15</v>
      </c>
      <c r="F2993" s="47">
        <v>16707</v>
      </c>
      <c r="G2993" s="47">
        <v>14615</v>
      </c>
    </row>
    <row r="2994" spans="3:7">
      <c r="C2994" s="49">
        <f t="shared" si="48"/>
        <v>5</v>
      </c>
      <c r="D2994" s="48">
        <v>42494</v>
      </c>
      <c r="E2994" s="47">
        <v>16</v>
      </c>
      <c r="F2994" s="47">
        <v>16917</v>
      </c>
      <c r="G2994" s="47">
        <v>14824</v>
      </c>
    </row>
    <row r="2995" spans="3:7">
      <c r="C2995" s="49">
        <f t="shared" si="48"/>
        <v>5</v>
      </c>
      <c r="D2995" s="48">
        <v>42494</v>
      </c>
      <c r="E2995" s="47">
        <v>17</v>
      </c>
      <c r="F2995" s="47">
        <v>17042</v>
      </c>
      <c r="G2995" s="47">
        <v>14984</v>
      </c>
    </row>
    <row r="2996" spans="3:7">
      <c r="C2996" s="49">
        <f t="shared" si="48"/>
        <v>5</v>
      </c>
      <c r="D2996" s="48">
        <v>42494</v>
      </c>
      <c r="E2996" s="47">
        <v>18</v>
      </c>
      <c r="F2996" s="47">
        <v>17242</v>
      </c>
      <c r="G2996" s="47">
        <v>15125</v>
      </c>
    </row>
    <row r="2997" spans="3:7">
      <c r="C2997" s="49">
        <f t="shared" si="48"/>
        <v>5</v>
      </c>
      <c r="D2997" s="48">
        <v>42494</v>
      </c>
      <c r="E2997" s="47">
        <v>19</v>
      </c>
      <c r="F2997" s="47">
        <v>17298</v>
      </c>
      <c r="G2997" s="47">
        <v>15290</v>
      </c>
    </row>
    <row r="2998" spans="3:7">
      <c r="C2998" s="49">
        <f t="shared" si="48"/>
        <v>5</v>
      </c>
      <c r="D2998" s="48">
        <v>42494</v>
      </c>
      <c r="E2998" s="47">
        <v>20</v>
      </c>
      <c r="F2998" s="47">
        <v>17871</v>
      </c>
      <c r="G2998" s="47">
        <v>15884</v>
      </c>
    </row>
    <row r="2999" spans="3:7">
      <c r="C2999" s="49">
        <f t="shared" si="48"/>
        <v>5</v>
      </c>
      <c r="D2999" s="48">
        <v>42494</v>
      </c>
      <c r="E2999" s="47">
        <v>21</v>
      </c>
      <c r="F2999" s="47">
        <v>17857</v>
      </c>
      <c r="G2999" s="47">
        <v>15859</v>
      </c>
    </row>
    <row r="3000" spans="3:7">
      <c r="C3000" s="49">
        <f t="shared" si="48"/>
        <v>5</v>
      </c>
      <c r="D3000" s="48">
        <v>42494</v>
      </c>
      <c r="E3000" s="47">
        <v>22</v>
      </c>
      <c r="F3000" s="47">
        <v>16822</v>
      </c>
      <c r="G3000" s="47">
        <v>14751</v>
      </c>
    </row>
    <row r="3001" spans="3:7">
      <c r="C3001" s="49">
        <f t="shared" si="48"/>
        <v>5</v>
      </c>
      <c r="D3001" s="48">
        <v>42494</v>
      </c>
      <c r="E3001" s="47">
        <v>23</v>
      </c>
      <c r="F3001" s="47">
        <v>15571</v>
      </c>
      <c r="G3001" s="47">
        <v>13523</v>
      </c>
    </row>
    <row r="3002" spans="3:7">
      <c r="C3002" s="49">
        <f t="shared" si="48"/>
        <v>5</v>
      </c>
      <c r="D3002" s="48">
        <v>42494</v>
      </c>
      <c r="E3002" s="47">
        <v>24</v>
      </c>
      <c r="F3002" s="47">
        <v>14652</v>
      </c>
      <c r="G3002" s="47">
        <v>12544</v>
      </c>
    </row>
    <row r="3003" spans="3:7">
      <c r="C3003" s="49">
        <f t="shared" si="48"/>
        <v>5</v>
      </c>
      <c r="D3003" s="48">
        <v>42495</v>
      </c>
      <c r="E3003" s="47">
        <v>1</v>
      </c>
      <c r="F3003" s="47">
        <v>14078</v>
      </c>
      <c r="G3003" s="47">
        <v>11966</v>
      </c>
    </row>
    <row r="3004" spans="3:7">
      <c r="C3004" s="49">
        <f t="shared" si="48"/>
        <v>5</v>
      </c>
      <c r="D3004" s="48">
        <v>42495</v>
      </c>
      <c r="E3004" s="47">
        <v>2</v>
      </c>
      <c r="F3004" s="47">
        <v>13847</v>
      </c>
      <c r="G3004" s="47">
        <v>11722</v>
      </c>
    </row>
    <row r="3005" spans="3:7">
      <c r="C3005" s="49">
        <f t="shared" si="48"/>
        <v>5</v>
      </c>
      <c r="D3005" s="48">
        <v>42495</v>
      </c>
      <c r="E3005" s="47">
        <v>3</v>
      </c>
      <c r="F3005" s="47">
        <v>13744</v>
      </c>
      <c r="G3005" s="47">
        <v>11635</v>
      </c>
    </row>
    <row r="3006" spans="3:7">
      <c r="C3006" s="49">
        <f t="shared" si="48"/>
        <v>5</v>
      </c>
      <c r="D3006" s="48">
        <v>42495</v>
      </c>
      <c r="E3006" s="47">
        <v>4</v>
      </c>
      <c r="F3006" s="47">
        <v>13777</v>
      </c>
      <c r="G3006" s="47">
        <v>11648</v>
      </c>
    </row>
    <row r="3007" spans="3:7">
      <c r="C3007" s="49">
        <f t="shared" si="48"/>
        <v>5</v>
      </c>
      <c r="D3007" s="48">
        <v>42495</v>
      </c>
      <c r="E3007" s="47">
        <v>5</v>
      </c>
      <c r="F3007" s="47">
        <v>14264</v>
      </c>
      <c r="G3007" s="47">
        <v>12155</v>
      </c>
    </row>
    <row r="3008" spans="3:7">
      <c r="C3008" s="49">
        <f t="shared" si="48"/>
        <v>5</v>
      </c>
      <c r="D3008" s="48">
        <v>42495</v>
      </c>
      <c r="E3008" s="47">
        <v>6</v>
      </c>
      <c r="F3008" s="47">
        <v>15622</v>
      </c>
      <c r="G3008" s="47">
        <v>13541</v>
      </c>
    </row>
    <row r="3009" spans="3:7">
      <c r="C3009" s="49">
        <f t="shared" si="48"/>
        <v>5</v>
      </c>
      <c r="D3009" s="48">
        <v>42495</v>
      </c>
      <c r="E3009" s="47">
        <v>7</v>
      </c>
      <c r="F3009" s="47">
        <v>16695</v>
      </c>
      <c r="G3009" s="47">
        <v>14656</v>
      </c>
    </row>
    <row r="3010" spans="3:7">
      <c r="C3010" s="49">
        <f t="shared" si="48"/>
        <v>5</v>
      </c>
      <c r="D3010" s="48">
        <v>42495</v>
      </c>
      <c r="E3010" s="47">
        <v>8</v>
      </c>
      <c r="F3010" s="47">
        <v>16813</v>
      </c>
      <c r="G3010" s="47">
        <v>14770</v>
      </c>
    </row>
    <row r="3011" spans="3:7">
      <c r="C3011" s="49">
        <f t="shared" si="48"/>
        <v>5</v>
      </c>
      <c r="D3011" s="48">
        <v>42495</v>
      </c>
      <c r="E3011" s="47">
        <v>9</v>
      </c>
      <c r="F3011" s="47">
        <v>16479</v>
      </c>
      <c r="G3011" s="47">
        <v>14462</v>
      </c>
    </row>
    <row r="3012" spans="3:7">
      <c r="C3012" s="49">
        <f t="shared" ref="C3012:C3075" si="49">MONTH(D3012)</f>
        <v>5</v>
      </c>
      <c r="D3012" s="48">
        <v>42495</v>
      </c>
      <c r="E3012" s="47">
        <v>10</v>
      </c>
      <c r="F3012" s="47">
        <v>16396</v>
      </c>
      <c r="G3012" s="47">
        <v>14387</v>
      </c>
    </row>
    <row r="3013" spans="3:7">
      <c r="C3013" s="49">
        <f t="shared" si="49"/>
        <v>5</v>
      </c>
      <c r="D3013" s="48">
        <v>42495</v>
      </c>
      <c r="E3013" s="47">
        <v>11</v>
      </c>
      <c r="F3013" s="47">
        <v>16366</v>
      </c>
      <c r="G3013" s="47">
        <v>14365</v>
      </c>
    </row>
    <row r="3014" spans="3:7">
      <c r="C3014" s="49">
        <f t="shared" si="49"/>
        <v>5</v>
      </c>
      <c r="D3014" s="48">
        <v>42495</v>
      </c>
      <c r="E3014" s="47">
        <v>12</v>
      </c>
      <c r="F3014" s="47">
        <v>16209</v>
      </c>
      <c r="G3014" s="47">
        <v>14197</v>
      </c>
    </row>
    <row r="3015" spans="3:7">
      <c r="C3015" s="49">
        <f t="shared" si="49"/>
        <v>5</v>
      </c>
      <c r="D3015" s="48">
        <v>42495</v>
      </c>
      <c r="E3015" s="47">
        <v>13</v>
      </c>
      <c r="F3015" s="47">
        <v>16027</v>
      </c>
      <c r="G3015" s="47">
        <v>14018</v>
      </c>
    </row>
    <row r="3016" spans="3:7">
      <c r="C3016" s="49">
        <f t="shared" si="49"/>
        <v>5</v>
      </c>
      <c r="D3016" s="48">
        <v>42495</v>
      </c>
      <c r="E3016" s="47">
        <v>14</v>
      </c>
      <c r="F3016" s="47">
        <v>16097</v>
      </c>
      <c r="G3016" s="47">
        <v>14103</v>
      </c>
    </row>
    <row r="3017" spans="3:7">
      <c r="C3017" s="49">
        <f t="shared" si="49"/>
        <v>5</v>
      </c>
      <c r="D3017" s="48">
        <v>42495</v>
      </c>
      <c r="E3017" s="47">
        <v>15</v>
      </c>
      <c r="F3017" s="47">
        <v>16063</v>
      </c>
      <c r="G3017" s="47">
        <v>14060</v>
      </c>
    </row>
    <row r="3018" spans="3:7">
      <c r="C3018" s="49">
        <f t="shared" si="49"/>
        <v>5</v>
      </c>
      <c r="D3018" s="48">
        <v>42495</v>
      </c>
      <c r="E3018" s="47">
        <v>16</v>
      </c>
      <c r="F3018" s="47">
        <v>16099</v>
      </c>
      <c r="G3018" s="47">
        <v>14156</v>
      </c>
    </row>
    <row r="3019" spans="3:7">
      <c r="C3019" s="49">
        <f t="shared" si="49"/>
        <v>5</v>
      </c>
      <c r="D3019" s="48">
        <v>42495</v>
      </c>
      <c r="E3019" s="47">
        <v>17</v>
      </c>
      <c r="F3019" s="47">
        <v>16457</v>
      </c>
      <c r="G3019" s="47">
        <v>14514</v>
      </c>
    </row>
    <row r="3020" spans="3:7">
      <c r="C3020" s="49">
        <f t="shared" si="49"/>
        <v>5</v>
      </c>
      <c r="D3020" s="48">
        <v>42495</v>
      </c>
      <c r="E3020" s="47">
        <v>18</v>
      </c>
      <c r="F3020" s="47">
        <v>16906</v>
      </c>
      <c r="G3020" s="47">
        <v>14899</v>
      </c>
    </row>
    <row r="3021" spans="3:7">
      <c r="C3021" s="49">
        <f t="shared" si="49"/>
        <v>5</v>
      </c>
      <c r="D3021" s="48">
        <v>42495</v>
      </c>
      <c r="E3021" s="47">
        <v>19</v>
      </c>
      <c r="F3021" s="47">
        <v>17213</v>
      </c>
      <c r="G3021" s="47">
        <v>15206</v>
      </c>
    </row>
    <row r="3022" spans="3:7">
      <c r="C3022" s="49">
        <f t="shared" si="49"/>
        <v>5</v>
      </c>
      <c r="D3022" s="48">
        <v>42495</v>
      </c>
      <c r="E3022" s="47">
        <v>20</v>
      </c>
      <c r="F3022" s="47">
        <v>17816</v>
      </c>
      <c r="G3022" s="47">
        <v>15809</v>
      </c>
    </row>
    <row r="3023" spans="3:7">
      <c r="C3023" s="49">
        <f t="shared" si="49"/>
        <v>5</v>
      </c>
      <c r="D3023" s="48">
        <v>42495</v>
      </c>
      <c r="E3023" s="47">
        <v>21</v>
      </c>
      <c r="F3023" s="47">
        <v>17804</v>
      </c>
      <c r="G3023" s="47">
        <v>15791</v>
      </c>
    </row>
    <row r="3024" spans="3:7">
      <c r="C3024" s="49">
        <f t="shared" si="49"/>
        <v>5</v>
      </c>
      <c r="D3024" s="48">
        <v>42495</v>
      </c>
      <c r="E3024" s="47">
        <v>22</v>
      </c>
      <c r="F3024" s="47">
        <v>16525</v>
      </c>
      <c r="G3024" s="47">
        <v>14469</v>
      </c>
    </row>
    <row r="3025" spans="3:7">
      <c r="C3025" s="49">
        <f t="shared" si="49"/>
        <v>5</v>
      </c>
      <c r="D3025" s="48">
        <v>42495</v>
      </c>
      <c r="E3025" s="47">
        <v>23</v>
      </c>
      <c r="F3025" s="47">
        <v>15250</v>
      </c>
      <c r="G3025" s="47">
        <v>13194</v>
      </c>
    </row>
    <row r="3026" spans="3:7">
      <c r="C3026" s="49">
        <f t="shared" si="49"/>
        <v>5</v>
      </c>
      <c r="D3026" s="48">
        <v>42495</v>
      </c>
      <c r="E3026" s="47">
        <v>24</v>
      </c>
      <c r="F3026" s="47">
        <v>14333</v>
      </c>
      <c r="G3026" s="47">
        <v>12278</v>
      </c>
    </row>
    <row r="3027" spans="3:7">
      <c r="C3027" s="49">
        <f t="shared" si="49"/>
        <v>5</v>
      </c>
      <c r="D3027" s="48">
        <v>42496</v>
      </c>
      <c r="E3027" s="47">
        <v>1</v>
      </c>
      <c r="F3027" s="47">
        <v>13676</v>
      </c>
      <c r="G3027" s="47">
        <v>11647</v>
      </c>
    </row>
    <row r="3028" spans="3:7">
      <c r="C3028" s="49">
        <f t="shared" si="49"/>
        <v>5</v>
      </c>
      <c r="D3028" s="48">
        <v>42496</v>
      </c>
      <c r="E3028" s="47">
        <v>2</v>
      </c>
      <c r="F3028" s="47">
        <v>13520</v>
      </c>
      <c r="G3028" s="47">
        <v>11461</v>
      </c>
    </row>
    <row r="3029" spans="3:7">
      <c r="C3029" s="49">
        <f t="shared" si="49"/>
        <v>5</v>
      </c>
      <c r="D3029" s="48">
        <v>42496</v>
      </c>
      <c r="E3029" s="47">
        <v>3</v>
      </c>
      <c r="F3029" s="47">
        <v>13509</v>
      </c>
      <c r="G3029" s="47">
        <v>11444</v>
      </c>
    </row>
    <row r="3030" spans="3:7">
      <c r="C3030" s="49">
        <f t="shared" si="49"/>
        <v>5</v>
      </c>
      <c r="D3030" s="48">
        <v>42496</v>
      </c>
      <c r="E3030" s="47">
        <v>4</v>
      </c>
      <c r="F3030" s="47">
        <v>13603</v>
      </c>
      <c r="G3030" s="47">
        <v>11552</v>
      </c>
    </row>
    <row r="3031" spans="3:7">
      <c r="C3031" s="49">
        <f t="shared" si="49"/>
        <v>5</v>
      </c>
      <c r="D3031" s="48">
        <v>42496</v>
      </c>
      <c r="E3031" s="47">
        <v>5</v>
      </c>
      <c r="F3031" s="47">
        <v>14071</v>
      </c>
      <c r="G3031" s="47">
        <v>12170</v>
      </c>
    </row>
    <row r="3032" spans="3:7">
      <c r="C3032" s="49">
        <f t="shared" si="49"/>
        <v>5</v>
      </c>
      <c r="D3032" s="48">
        <v>42496</v>
      </c>
      <c r="E3032" s="47">
        <v>6</v>
      </c>
      <c r="F3032" s="47">
        <v>15068</v>
      </c>
      <c r="G3032" s="47">
        <v>13203</v>
      </c>
    </row>
    <row r="3033" spans="3:7">
      <c r="C3033" s="49">
        <f t="shared" si="49"/>
        <v>5</v>
      </c>
      <c r="D3033" s="48">
        <v>42496</v>
      </c>
      <c r="E3033" s="47">
        <v>7</v>
      </c>
      <c r="F3033" s="47">
        <v>16258</v>
      </c>
      <c r="G3033" s="47">
        <v>14348</v>
      </c>
    </row>
    <row r="3034" spans="3:7">
      <c r="C3034" s="49">
        <f t="shared" si="49"/>
        <v>5</v>
      </c>
      <c r="D3034" s="48">
        <v>42496</v>
      </c>
      <c r="E3034" s="47">
        <v>8</v>
      </c>
      <c r="F3034" s="47">
        <v>16545</v>
      </c>
      <c r="G3034" s="47">
        <v>14504</v>
      </c>
    </row>
    <row r="3035" spans="3:7">
      <c r="C3035" s="49">
        <f t="shared" si="49"/>
        <v>5</v>
      </c>
      <c r="D3035" s="48">
        <v>42496</v>
      </c>
      <c r="E3035" s="47">
        <v>9</v>
      </c>
      <c r="F3035" s="47">
        <v>16268</v>
      </c>
      <c r="G3035" s="47">
        <v>14234</v>
      </c>
    </row>
    <row r="3036" spans="3:7">
      <c r="C3036" s="49">
        <f t="shared" si="49"/>
        <v>5</v>
      </c>
      <c r="D3036" s="48">
        <v>42496</v>
      </c>
      <c r="E3036" s="47">
        <v>10</v>
      </c>
      <c r="F3036" s="47">
        <v>15934</v>
      </c>
      <c r="G3036" s="47">
        <v>13931</v>
      </c>
    </row>
    <row r="3037" spans="3:7">
      <c r="C3037" s="49">
        <f t="shared" si="49"/>
        <v>5</v>
      </c>
      <c r="D3037" s="48">
        <v>42496</v>
      </c>
      <c r="E3037" s="47">
        <v>11</v>
      </c>
      <c r="F3037" s="47">
        <v>15919</v>
      </c>
      <c r="G3037" s="47">
        <v>14029</v>
      </c>
    </row>
    <row r="3038" spans="3:7">
      <c r="C3038" s="49">
        <f t="shared" si="49"/>
        <v>5</v>
      </c>
      <c r="D3038" s="48">
        <v>42496</v>
      </c>
      <c r="E3038" s="47">
        <v>12</v>
      </c>
      <c r="F3038" s="47">
        <v>16000</v>
      </c>
      <c r="G3038" s="47">
        <v>13993</v>
      </c>
    </row>
    <row r="3039" spans="3:7">
      <c r="C3039" s="49">
        <f t="shared" si="49"/>
        <v>5</v>
      </c>
      <c r="D3039" s="48">
        <v>42496</v>
      </c>
      <c r="E3039" s="47">
        <v>13</v>
      </c>
      <c r="F3039" s="47">
        <v>15944</v>
      </c>
      <c r="G3039" s="47">
        <v>13942</v>
      </c>
    </row>
    <row r="3040" spans="3:7">
      <c r="C3040" s="49">
        <f t="shared" si="49"/>
        <v>5</v>
      </c>
      <c r="D3040" s="48">
        <v>42496</v>
      </c>
      <c r="E3040" s="47">
        <v>14</v>
      </c>
      <c r="F3040" s="47">
        <v>15913</v>
      </c>
      <c r="G3040" s="47">
        <v>13956</v>
      </c>
    </row>
    <row r="3041" spans="3:7">
      <c r="C3041" s="49">
        <f t="shared" si="49"/>
        <v>5</v>
      </c>
      <c r="D3041" s="48">
        <v>42496</v>
      </c>
      <c r="E3041" s="47">
        <v>15</v>
      </c>
      <c r="F3041" s="47">
        <v>15739</v>
      </c>
      <c r="G3041" s="47">
        <v>13728</v>
      </c>
    </row>
    <row r="3042" spans="3:7">
      <c r="C3042" s="49">
        <f t="shared" si="49"/>
        <v>5</v>
      </c>
      <c r="D3042" s="48">
        <v>42496</v>
      </c>
      <c r="E3042" s="47">
        <v>16</v>
      </c>
      <c r="F3042" s="47">
        <v>16107</v>
      </c>
      <c r="G3042" s="47">
        <v>14078</v>
      </c>
    </row>
    <row r="3043" spans="3:7">
      <c r="C3043" s="49">
        <f t="shared" si="49"/>
        <v>5</v>
      </c>
      <c r="D3043" s="48">
        <v>42496</v>
      </c>
      <c r="E3043" s="47">
        <v>17</v>
      </c>
      <c r="F3043" s="47">
        <v>16328</v>
      </c>
      <c r="G3043" s="47">
        <v>14309</v>
      </c>
    </row>
    <row r="3044" spans="3:7">
      <c r="C3044" s="49">
        <f t="shared" si="49"/>
        <v>5</v>
      </c>
      <c r="D3044" s="48">
        <v>42496</v>
      </c>
      <c r="E3044" s="47">
        <v>18</v>
      </c>
      <c r="F3044" s="47">
        <v>16728</v>
      </c>
      <c r="G3044" s="47">
        <v>14603</v>
      </c>
    </row>
    <row r="3045" spans="3:7">
      <c r="C3045" s="49">
        <f t="shared" si="49"/>
        <v>5</v>
      </c>
      <c r="D3045" s="48">
        <v>42496</v>
      </c>
      <c r="E3045" s="47">
        <v>19</v>
      </c>
      <c r="F3045" s="47">
        <v>17031</v>
      </c>
      <c r="G3045" s="47">
        <v>14837</v>
      </c>
    </row>
    <row r="3046" spans="3:7">
      <c r="C3046" s="49">
        <f t="shared" si="49"/>
        <v>5</v>
      </c>
      <c r="D3046" s="48">
        <v>42496</v>
      </c>
      <c r="E3046" s="47">
        <v>20</v>
      </c>
      <c r="F3046" s="47">
        <v>16962</v>
      </c>
      <c r="G3046" s="47">
        <v>15086</v>
      </c>
    </row>
    <row r="3047" spans="3:7">
      <c r="C3047" s="49">
        <f t="shared" si="49"/>
        <v>5</v>
      </c>
      <c r="D3047" s="48">
        <v>42496</v>
      </c>
      <c r="E3047" s="47">
        <v>21</v>
      </c>
      <c r="F3047" s="47">
        <v>17053</v>
      </c>
      <c r="G3047" s="47">
        <v>15311</v>
      </c>
    </row>
    <row r="3048" spans="3:7">
      <c r="C3048" s="49">
        <f t="shared" si="49"/>
        <v>5</v>
      </c>
      <c r="D3048" s="48">
        <v>42496</v>
      </c>
      <c r="E3048" s="47">
        <v>22</v>
      </c>
      <c r="F3048" s="47">
        <v>16405</v>
      </c>
      <c r="G3048" s="47">
        <v>14255</v>
      </c>
    </row>
    <row r="3049" spans="3:7">
      <c r="C3049" s="49">
        <f t="shared" si="49"/>
        <v>5</v>
      </c>
      <c r="D3049" s="48">
        <v>42496</v>
      </c>
      <c r="E3049" s="47">
        <v>23</v>
      </c>
      <c r="F3049" s="47">
        <v>15404</v>
      </c>
      <c r="G3049" s="47">
        <v>13220</v>
      </c>
    </row>
    <row r="3050" spans="3:7">
      <c r="C3050" s="49">
        <f t="shared" si="49"/>
        <v>5</v>
      </c>
      <c r="D3050" s="48">
        <v>42496</v>
      </c>
      <c r="E3050" s="47">
        <v>24</v>
      </c>
      <c r="F3050" s="47">
        <v>14491</v>
      </c>
      <c r="G3050" s="47">
        <v>12235</v>
      </c>
    </row>
    <row r="3051" spans="3:7">
      <c r="C3051" s="49">
        <f t="shared" si="49"/>
        <v>5</v>
      </c>
      <c r="D3051" s="48">
        <v>42497</v>
      </c>
      <c r="E3051" s="47">
        <v>1</v>
      </c>
      <c r="F3051" s="47">
        <v>13851</v>
      </c>
      <c r="G3051" s="47">
        <v>11599</v>
      </c>
    </row>
    <row r="3052" spans="3:7">
      <c r="C3052" s="49">
        <f t="shared" si="49"/>
        <v>5</v>
      </c>
      <c r="D3052" s="48">
        <v>42497</v>
      </c>
      <c r="E3052" s="47">
        <v>2</v>
      </c>
      <c r="F3052" s="47">
        <v>13297</v>
      </c>
      <c r="G3052" s="47">
        <v>11146</v>
      </c>
    </row>
    <row r="3053" spans="3:7">
      <c r="C3053" s="49">
        <f t="shared" si="49"/>
        <v>5</v>
      </c>
      <c r="D3053" s="48">
        <v>42497</v>
      </c>
      <c r="E3053" s="47">
        <v>3</v>
      </c>
      <c r="F3053" s="47">
        <v>12999</v>
      </c>
      <c r="G3053" s="47">
        <v>10905</v>
      </c>
    </row>
    <row r="3054" spans="3:7">
      <c r="C3054" s="49">
        <f t="shared" si="49"/>
        <v>5</v>
      </c>
      <c r="D3054" s="48">
        <v>42497</v>
      </c>
      <c r="E3054" s="47">
        <v>4</v>
      </c>
      <c r="F3054" s="47">
        <v>13010</v>
      </c>
      <c r="G3054" s="47">
        <v>10851</v>
      </c>
    </row>
    <row r="3055" spans="3:7">
      <c r="C3055" s="49">
        <f t="shared" si="49"/>
        <v>5</v>
      </c>
      <c r="D3055" s="48">
        <v>42497</v>
      </c>
      <c r="E3055" s="47">
        <v>5</v>
      </c>
      <c r="F3055" s="47">
        <v>13144</v>
      </c>
      <c r="G3055" s="47">
        <v>11040</v>
      </c>
    </row>
    <row r="3056" spans="3:7">
      <c r="C3056" s="49">
        <f t="shared" si="49"/>
        <v>5</v>
      </c>
      <c r="D3056" s="48">
        <v>42497</v>
      </c>
      <c r="E3056" s="47">
        <v>6</v>
      </c>
      <c r="F3056" s="47">
        <v>13423</v>
      </c>
      <c r="G3056" s="47">
        <v>11340</v>
      </c>
    </row>
    <row r="3057" spans="3:7">
      <c r="C3057" s="49">
        <f t="shared" si="49"/>
        <v>5</v>
      </c>
      <c r="D3057" s="48">
        <v>42497</v>
      </c>
      <c r="E3057" s="47">
        <v>7</v>
      </c>
      <c r="F3057" s="47">
        <v>14085</v>
      </c>
      <c r="G3057" s="47">
        <v>11940</v>
      </c>
    </row>
    <row r="3058" spans="3:7">
      <c r="C3058" s="49">
        <f t="shared" si="49"/>
        <v>5</v>
      </c>
      <c r="D3058" s="48">
        <v>42497</v>
      </c>
      <c r="E3058" s="47">
        <v>8</v>
      </c>
      <c r="F3058" s="47">
        <v>14825</v>
      </c>
      <c r="G3058" s="47">
        <v>12503</v>
      </c>
    </row>
    <row r="3059" spans="3:7">
      <c r="C3059" s="49">
        <f t="shared" si="49"/>
        <v>5</v>
      </c>
      <c r="D3059" s="48">
        <v>42497</v>
      </c>
      <c r="E3059" s="47">
        <v>9</v>
      </c>
      <c r="F3059" s="47">
        <v>15090</v>
      </c>
      <c r="G3059" s="47">
        <v>12737</v>
      </c>
    </row>
    <row r="3060" spans="3:7">
      <c r="C3060" s="49">
        <f t="shared" si="49"/>
        <v>5</v>
      </c>
      <c r="D3060" s="48">
        <v>42497</v>
      </c>
      <c r="E3060" s="47">
        <v>10</v>
      </c>
      <c r="F3060" s="47">
        <v>15210</v>
      </c>
      <c r="G3060" s="47">
        <v>12859</v>
      </c>
    </row>
    <row r="3061" spans="3:7">
      <c r="C3061" s="49">
        <f t="shared" si="49"/>
        <v>5</v>
      </c>
      <c r="D3061" s="48">
        <v>42497</v>
      </c>
      <c r="E3061" s="47">
        <v>11</v>
      </c>
      <c r="F3061" s="47">
        <v>15333</v>
      </c>
      <c r="G3061" s="47">
        <v>12992</v>
      </c>
    </row>
    <row r="3062" spans="3:7">
      <c r="C3062" s="49">
        <f t="shared" si="49"/>
        <v>5</v>
      </c>
      <c r="D3062" s="48">
        <v>42497</v>
      </c>
      <c r="E3062" s="47">
        <v>12</v>
      </c>
      <c r="F3062" s="47">
        <v>15727</v>
      </c>
      <c r="G3062" s="47">
        <v>13352</v>
      </c>
    </row>
    <row r="3063" spans="3:7">
      <c r="C3063" s="49">
        <f t="shared" si="49"/>
        <v>5</v>
      </c>
      <c r="D3063" s="48">
        <v>42497</v>
      </c>
      <c r="E3063" s="47">
        <v>13</v>
      </c>
      <c r="F3063" s="47">
        <v>15797</v>
      </c>
      <c r="G3063" s="47">
        <v>13412</v>
      </c>
    </row>
    <row r="3064" spans="3:7">
      <c r="C3064" s="49">
        <f t="shared" si="49"/>
        <v>5</v>
      </c>
      <c r="D3064" s="48">
        <v>42497</v>
      </c>
      <c r="E3064" s="47">
        <v>14</v>
      </c>
      <c r="F3064" s="47">
        <v>15460</v>
      </c>
      <c r="G3064" s="47">
        <v>13240</v>
      </c>
    </row>
    <row r="3065" spans="3:7">
      <c r="C3065" s="49">
        <f t="shared" si="49"/>
        <v>5</v>
      </c>
      <c r="D3065" s="48">
        <v>42497</v>
      </c>
      <c r="E3065" s="47">
        <v>15</v>
      </c>
      <c r="F3065" s="47">
        <v>15439</v>
      </c>
      <c r="G3065" s="47">
        <v>13355</v>
      </c>
    </row>
    <row r="3066" spans="3:7">
      <c r="C3066" s="49">
        <f t="shared" si="49"/>
        <v>5</v>
      </c>
      <c r="D3066" s="48">
        <v>42497</v>
      </c>
      <c r="E3066" s="47">
        <v>16</v>
      </c>
      <c r="F3066" s="47">
        <v>15483</v>
      </c>
      <c r="G3066" s="47">
        <v>13405</v>
      </c>
    </row>
    <row r="3067" spans="3:7">
      <c r="C3067" s="49">
        <f t="shared" si="49"/>
        <v>5</v>
      </c>
      <c r="D3067" s="48">
        <v>42497</v>
      </c>
      <c r="E3067" s="47">
        <v>17</v>
      </c>
      <c r="F3067" s="47">
        <v>15634</v>
      </c>
      <c r="G3067" s="47">
        <v>13494</v>
      </c>
    </row>
    <row r="3068" spans="3:7">
      <c r="C3068" s="49">
        <f t="shared" si="49"/>
        <v>5</v>
      </c>
      <c r="D3068" s="48">
        <v>42497</v>
      </c>
      <c r="E3068" s="47">
        <v>18</v>
      </c>
      <c r="F3068" s="47">
        <v>15537</v>
      </c>
      <c r="G3068" s="47">
        <v>13424</v>
      </c>
    </row>
    <row r="3069" spans="3:7">
      <c r="C3069" s="49">
        <f t="shared" si="49"/>
        <v>5</v>
      </c>
      <c r="D3069" s="48">
        <v>42497</v>
      </c>
      <c r="E3069" s="47">
        <v>19</v>
      </c>
      <c r="F3069" s="47">
        <v>15717</v>
      </c>
      <c r="G3069" s="47">
        <v>13508</v>
      </c>
    </row>
    <row r="3070" spans="3:7">
      <c r="C3070" s="49">
        <f t="shared" si="49"/>
        <v>5</v>
      </c>
      <c r="D3070" s="48">
        <v>42497</v>
      </c>
      <c r="E3070" s="47">
        <v>20</v>
      </c>
      <c r="F3070" s="47">
        <v>16244</v>
      </c>
      <c r="G3070" s="47">
        <v>13891</v>
      </c>
    </row>
    <row r="3071" spans="3:7">
      <c r="C3071" s="49">
        <f t="shared" si="49"/>
        <v>5</v>
      </c>
      <c r="D3071" s="48">
        <v>42497</v>
      </c>
      <c r="E3071" s="47">
        <v>21</v>
      </c>
      <c r="F3071" s="47">
        <v>15898</v>
      </c>
      <c r="G3071" s="47">
        <v>13699</v>
      </c>
    </row>
    <row r="3072" spans="3:7">
      <c r="C3072" s="49">
        <f t="shared" si="49"/>
        <v>5</v>
      </c>
      <c r="D3072" s="48">
        <v>42497</v>
      </c>
      <c r="E3072" s="47">
        <v>22</v>
      </c>
      <c r="F3072" s="47">
        <v>15072</v>
      </c>
      <c r="G3072" s="47">
        <v>12861</v>
      </c>
    </row>
    <row r="3073" spans="3:7">
      <c r="C3073" s="49">
        <f t="shared" si="49"/>
        <v>5</v>
      </c>
      <c r="D3073" s="48">
        <v>42497</v>
      </c>
      <c r="E3073" s="47">
        <v>23</v>
      </c>
      <c r="F3073" s="47">
        <v>14376</v>
      </c>
      <c r="G3073" s="47">
        <v>12083</v>
      </c>
    </row>
    <row r="3074" spans="3:7">
      <c r="C3074" s="49">
        <f t="shared" si="49"/>
        <v>5</v>
      </c>
      <c r="D3074" s="48">
        <v>42497</v>
      </c>
      <c r="E3074" s="47">
        <v>24</v>
      </c>
      <c r="F3074" s="47">
        <v>13895</v>
      </c>
      <c r="G3074" s="47">
        <v>11527</v>
      </c>
    </row>
    <row r="3075" spans="3:7">
      <c r="C3075" s="49">
        <f t="shared" si="49"/>
        <v>5</v>
      </c>
      <c r="D3075" s="48">
        <v>42498</v>
      </c>
      <c r="E3075" s="47">
        <v>1</v>
      </c>
      <c r="F3075" s="47">
        <v>13621</v>
      </c>
      <c r="G3075" s="47">
        <v>11267</v>
      </c>
    </row>
    <row r="3076" spans="3:7">
      <c r="C3076" s="49">
        <f t="shared" ref="C3076:C3139" si="50">MONTH(D3076)</f>
        <v>5</v>
      </c>
      <c r="D3076" s="48">
        <v>42498</v>
      </c>
      <c r="E3076" s="47">
        <v>2</v>
      </c>
      <c r="F3076" s="47">
        <v>13209</v>
      </c>
      <c r="G3076" s="47">
        <v>10889</v>
      </c>
    </row>
    <row r="3077" spans="3:7">
      <c r="C3077" s="49">
        <f t="shared" si="50"/>
        <v>5</v>
      </c>
      <c r="D3077" s="48">
        <v>42498</v>
      </c>
      <c r="E3077" s="47">
        <v>3</v>
      </c>
      <c r="F3077" s="47">
        <v>13143</v>
      </c>
      <c r="G3077" s="47">
        <v>10881</v>
      </c>
    </row>
    <row r="3078" spans="3:7">
      <c r="C3078" s="49">
        <f t="shared" si="50"/>
        <v>5</v>
      </c>
      <c r="D3078" s="48">
        <v>42498</v>
      </c>
      <c r="E3078" s="47">
        <v>4</v>
      </c>
      <c r="F3078" s="47">
        <v>13012</v>
      </c>
      <c r="G3078" s="47">
        <v>10804</v>
      </c>
    </row>
    <row r="3079" spans="3:7">
      <c r="C3079" s="49">
        <f t="shared" si="50"/>
        <v>5</v>
      </c>
      <c r="D3079" s="48">
        <v>42498</v>
      </c>
      <c r="E3079" s="47">
        <v>5</v>
      </c>
      <c r="F3079" s="47">
        <v>13129</v>
      </c>
      <c r="G3079" s="47">
        <v>10930</v>
      </c>
    </row>
    <row r="3080" spans="3:7">
      <c r="C3080" s="49">
        <f t="shared" si="50"/>
        <v>5</v>
      </c>
      <c r="D3080" s="48">
        <v>42498</v>
      </c>
      <c r="E3080" s="47">
        <v>6</v>
      </c>
      <c r="F3080" s="47">
        <v>13230</v>
      </c>
      <c r="G3080" s="47">
        <v>11082</v>
      </c>
    </row>
    <row r="3081" spans="3:7">
      <c r="C3081" s="49">
        <f t="shared" si="50"/>
        <v>5</v>
      </c>
      <c r="D3081" s="48">
        <v>42498</v>
      </c>
      <c r="E3081" s="47">
        <v>7</v>
      </c>
      <c r="F3081" s="47">
        <v>13910</v>
      </c>
      <c r="G3081" s="47">
        <v>11560</v>
      </c>
    </row>
    <row r="3082" spans="3:7">
      <c r="C3082" s="49">
        <f t="shared" si="50"/>
        <v>5</v>
      </c>
      <c r="D3082" s="48">
        <v>42498</v>
      </c>
      <c r="E3082" s="47">
        <v>8</v>
      </c>
      <c r="F3082" s="47">
        <v>14376</v>
      </c>
      <c r="G3082" s="47">
        <v>12075</v>
      </c>
    </row>
    <row r="3083" spans="3:7">
      <c r="C3083" s="49">
        <f t="shared" si="50"/>
        <v>5</v>
      </c>
      <c r="D3083" s="48">
        <v>42498</v>
      </c>
      <c r="E3083" s="47">
        <v>9</v>
      </c>
      <c r="F3083" s="47">
        <v>14193</v>
      </c>
      <c r="G3083" s="47">
        <v>12039</v>
      </c>
    </row>
    <row r="3084" spans="3:7">
      <c r="C3084" s="49">
        <f t="shared" si="50"/>
        <v>5</v>
      </c>
      <c r="D3084" s="48">
        <v>42498</v>
      </c>
      <c r="E3084" s="47">
        <v>10</v>
      </c>
      <c r="F3084" s="47">
        <v>14402</v>
      </c>
      <c r="G3084" s="47">
        <v>12222</v>
      </c>
    </row>
    <row r="3085" spans="3:7">
      <c r="C3085" s="49">
        <f t="shared" si="50"/>
        <v>5</v>
      </c>
      <c r="D3085" s="48">
        <v>42498</v>
      </c>
      <c r="E3085" s="47">
        <v>11</v>
      </c>
      <c r="F3085" s="47">
        <v>14258</v>
      </c>
      <c r="G3085" s="47">
        <v>12108</v>
      </c>
    </row>
    <row r="3086" spans="3:7">
      <c r="C3086" s="49">
        <f t="shared" si="50"/>
        <v>5</v>
      </c>
      <c r="D3086" s="48">
        <v>42498</v>
      </c>
      <c r="E3086" s="47">
        <v>12</v>
      </c>
      <c r="F3086" s="47">
        <v>14260</v>
      </c>
      <c r="G3086" s="47">
        <v>12112</v>
      </c>
    </row>
    <row r="3087" spans="3:7">
      <c r="C3087" s="49">
        <f t="shared" si="50"/>
        <v>5</v>
      </c>
      <c r="D3087" s="48">
        <v>42498</v>
      </c>
      <c r="E3087" s="47">
        <v>13</v>
      </c>
      <c r="F3087" s="47">
        <v>14093</v>
      </c>
      <c r="G3087" s="47">
        <v>11981</v>
      </c>
    </row>
    <row r="3088" spans="3:7">
      <c r="C3088" s="49">
        <f t="shared" si="50"/>
        <v>5</v>
      </c>
      <c r="D3088" s="48">
        <v>42498</v>
      </c>
      <c r="E3088" s="47">
        <v>14</v>
      </c>
      <c r="F3088" s="47">
        <v>14117</v>
      </c>
      <c r="G3088" s="47">
        <v>11972</v>
      </c>
    </row>
    <row r="3089" spans="3:7">
      <c r="C3089" s="49">
        <f t="shared" si="50"/>
        <v>5</v>
      </c>
      <c r="D3089" s="48">
        <v>42498</v>
      </c>
      <c r="E3089" s="47">
        <v>15</v>
      </c>
      <c r="F3089" s="47">
        <v>14141</v>
      </c>
      <c r="G3089" s="47">
        <v>11989</v>
      </c>
    </row>
    <row r="3090" spans="3:7">
      <c r="C3090" s="49">
        <f t="shared" si="50"/>
        <v>5</v>
      </c>
      <c r="D3090" s="48">
        <v>42498</v>
      </c>
      <c r="E3090" s="47">
        <v>16</v>
      </c>
      <c r="F3090" s="47">
        <v>14398</v>
      </c>
      <c r="G3090" s="47">
        <v>12215</v>
      </c>
    </row>
    <row r="3091" spans="3:7">
      <c r="C3091" s="49">
        <f t="shared" si="50"/>
        <v>5</v>
      </c>
      <c r="D3091" s="48">
        <v>42498</v>
      </c>
      <c r="E3091" s="47">
        <v>17</v>
      </c>
      <c r="F3091" s="47">
        <v>14693</v>
      </c>
      <c r="G3091" s="47">
        <v>12678</v>
      </c>
    </row>
    <row r="3092" spans="3:7">
      <c r="C3092" s="49">
        <f t="shared" si="50"/>
        <v>5</v>
      </c>
      <c r="D3092" s="48">
        <v>42498</v>
      </c>
      <c r="E3092" s="47">
        <v>18</v>
      </c>
      <c r="F3092" s="47">
        <v>14710</v>
      </c>
      <c r="G3092" s="47">
        <v>12963</v>
      </c>
    </row>
    <row r="3093" spans="3:7">
      <c r="C3093" s="49">
        <f t="shared" si="50"/>
        <v>5</v>
      </c>
      <c r="D3093" s="48">
        <v>42498</v>
      </c>
      <c r="E3093" s="47">
        <v>19</v>
      </c>
      <c r="F3093" s="47">
        <v>15439</v>
      </c>
      <c r="G3093" s="47">
        <v>13317</v>
      </c>
    </row>
    <row r="3094" spans="3:7">
      <c r="C3094" s="49">
        <f t="shared" si="50"/>
        <v>5</v>
      </c>
      <c r="D3094" s="48">
        <v>42498</v>
      </c>
      <c r="E3094" s="47">
        <v>20</v>
      </c>
      <c r="F3094" s="47">
        <v>16210</v>
      </c>
      <c r="G3094" s="47">
        <v>14063</v>
      </c>
    </row>
    <row r="3095" spans="3:7">
      <c r="C3095" s="49">
        <f t="shared" si="50"/>
        <v>5</v>
      </c>
      <c r="D3095" s="48">
        <v>42498</v>
      </c>
      <c r="E3095" s="47">
        <v>21</v>
      </c>
      <c r="F3095" s="47">
        <v>16504</v>
      </c>
      <c r="G3095" s="47">
        <v>14361</v>
      </c>
    </row>
    <row r="3096" spans="3:7">
      <c r="C3096" s="49">
        <f t="shared" si="50"/>
        <v>5</v>
      </c>
      <c r="D3096" s="48">
        <v>42498</v>
      </c>
      <c r="E3096" s="47">
        <v>22</v>
      </c>
      <c r="F3096" s="47">
        <v>15854</v>
      </c>
      <c r="G3096" s="47">
        <v>13722</v>
      </c>
    </row>
    <row r="3097" spans="3:7">
      <c r="C3097" s="49">
        <f t="shared" si="50"/>
        <v>5</v>
      </c>
      <c r="D3097" s="48">
        <v>42498</v>
      </c>
      <c r="E3097" s="47">
        <v>23</v>
      </c>
      <c r="F3097" s="47">
        <v>14853</v>
      </c>
      <c r="G3097" s="47">
        <v>12758</v>
      </c>
    </row>
    <row r="3098" spans="3:7">
      <c r="C3098" s="49">
        <f t="shared" si="50"/>
        <v>5</v>
      </c>
      <c r="D3098" s="48">
        <v>42498</v>
      </c>
      <c r="E3098" s="47">
        <v>24</v>
      </c>
      <c r="F3098" s="47">
        <v>14072</v>
      </c>
      <c r="G3098" s="47">
        <v>11872</v>
      </c>
    </row>
    <row r="3099" spans="3:7">
      <c r="C3099" s="49">
        <f t="shared" si="50"/>
        <v>5</v>
      </c>
      <c r="D3099" s="48">
        <v>42499</v>
      </c>
      <c r="E3099" s="47">
        <v>1</v>
      </c>
      <c r="F3099" s="47">
        <v>13831</v>
      </c>
      <c r="G3099" s="47">
        <v>11579</v>
      </c>
    </row>
    <row r="3100" spans="3:7">
      <c r="C3100" s="49">
        <f t="shared" si="50"/>
        <v>5</v>
      </c>
      <c r="D3100" s="48">
        <v>42499</v>
      </c>
      <c r="E3100" s="47">
        <v>2</v>
      </c>
      <c r="F3100" s="47">
        <v>13801</v>
      </c>
      <c r="G3100" s="47">
        <v>11493</v>
      </c>
    </row>
    <row r="3101" spans="3:7">
      <c r="C3101" s="49">
        <f t="shared" si="50"/>
        <v>5</v>
      </c>
      <c r="D3101" s="48">
        <v>42499</v>
      </c>
      <c r="E3101" s="47">
        <v>3</v>
      </c>
      <c r="F3101" s="47">
        <v>13795</v>
      </c>
      <c r="G3101" s="47">
        <v>11458</v>
      </c>
    </row>
    <row r="3102" spans="3:7">
      <c r="C3102" s="49">
        <f t="shared" si="50"/>
        <v>5</v>
      </c>
      <c r="D3102" s="48">
        <v>42499</v>
      </c>
      <c r="E3102" s="47">
        <v>4</v>
      </c>
      <c r="F3102" s="47">
        <v>14066</v>
      </c>
      <c r="G3102" s="47">
        <v>11748</v>
      </c>
    </row>
    <row r="3103" spans="3:7">
      <c r="C3103" s="49">
        <f t="shared" si="50"/>
        <v>5</v>
      </c>
      <c r="D3103" s="48">
        <v>42499</v>
      </c>
      <c r="E3103" s="47">
        <v>5</v>
      </c>
      <c r="F3103" s="47">
        <v>14657</v>
      </c>
      <c r="G3103" s="47">
        <v>12354</v>
      </c>
    </row>
    <row r="3104" spans="3:7">
      <c r="C3104" s="49">
        <f t="shared" si="50"/>
        <v>5</v>
      </c>
      <c r="D3104" s="48">
        <v>42499</v>
      </c>
      <c r="E3104" s="47">
        <v>6</v>
      </c>
      <c r="F3104" s="47">
        <v>15396</v>
      </c>
      <c r="G3104" s="47">
        <v>13495</v>
      </c>
    </row>
    <row r="3105" spans="3:7">
      <c r="C3105" s="49">
        <f t="shared" si="50"/>
        <v>5</v>
      </c>
      <c r="D3105" s="48">
        <v>42499</v>
      </c>
      <c r="E3105" s="47">
        <v>7</v>
      </c>
      <c r="F3105" s="47">
        <v>16272</v>
      </c>
      <c r="G3105" s="47">
        <v>14461</v>
      </c>
    </row>
    <row r="3106" spans="3:7">
      <c r="C3106" s="49">
        <f t="shared" si="50"/>
        <v>5</v>
      </c>
      <c r="D3106" s="48">
        <v>42499</v>
      </c>
      <c r="E3106" s="47">
        <v>8</v>
      </c>
      <c r="F3106" s="47">
        <v>16314</v>
      </c>
      <c r="G3106" s="47">
        <v>14524</v>
      </c>
    </row>
    <row r="3107" spans="3:7">
      <c r="C3107" s="49">
        <f t="shared" si="50"/>
        <v>5</v>
      </c>
      <c r="D3107" s="48">
        <v>42499</v>
      </c>
      <c r="E3107" s="47">
        <v>9</v>
      </c>
      <c r="F3107" s="47">
        <v>16077</v>
      </c>
      <c r="G3107" s="47">
        <v>14121</v>
      </c>
    </row>
    <row r="3108" spans="3:7">
      <c r="C3108" s="49">
        <f t="shared" si="50"/>
        <v>5</v>
      </c>
      <c r="D3108" s="48">
        <v>42499</v>
      </c>
      <c r="E3108" s="47">
        <v>10</v>
      </c>
      <c r="F3108" s="47">
        <v>15895</v>
      </c>
      <c r="G3108" s="47">
        <v>14063</v>
      </c>
    </row>
    <row r="3109" spans="3:7">
      <c r="C3109" s="49">
        <f t="shared" si="50"/>
        <v>5</v>
      </c>
      <c r="D3109" s="48">
        <v>42499</v>
      </c>
      <c r="E3109" s="47">
        <v>11</v>
      </c>
      <c r="F3109" s="47">
        <v>15852</v>
      </c>
      <c r="G3109" s="47">
        <v>14033</v>
      </c>
    </row>
    <row r="3110" spans="3:7">
      <c r="C3110" s="49">
        <f t="shared" si="50"/>
        <v>5</v>
      </c>
      <c r="D3110" s="48">
        <v>42499</v>
      </c>
      <c r="E3110" s="47">
        <v>12</v>
      </c>
      <c r="F3110" s="47">
        <v>15635</v>
      </c>
      <c r="G3110" s="47">
        <v>14129</v>
      </c>
    </row>
    <row r="3111" spans="3:7">
      <c r="C3111" s="49">
        <f t="shared" si="50"/>
        <v>5</v>
      </c>
      <c r="D3111" s="48">
        <v>42499</v>
      </c>
      <c r="E3111" s="47">
        <v>13</v>
      </c>
      <c r="F3111" s="47">
        <v>16220</v>
      </c>
      <c r="G3111" s="47">
        <v>14162</v>
      </c>
    </row>
    <row r="3112" spans="3:7">
      <c r="C3112" s="49">
        <f t="shared" si="50"/>
        <v>5</v>
      </c>
      <c r="D3112" s="48">
        <v>42499</v>
      </c>
      <c r="E3112" s="47">
        <v>14</v>
      </c>
      <c r="F3112" s="47">
        <v>16054</v>
      </c>
      <c r="G3112" s="47">
        <v>14010</v>
      </c>
    </row>
    <row r="3113" spans="3:7">
      <c r="C3113" s="49">
        <f t="shared" si="50"/>
        <v>5</v>
      </c>
      <c r="D3113" s="48">
        <v>42499</v>
      </c>
      <c r="E3113" s="47">
        <v>15</v>
      </c>
      <c r="F3113" s="47">
        <v>15856</v>
      </c>
      <c r="G3113" s="47">
        <v>13959</v>
      </c>
    </row>
    <row r="3114" spans="3:7">
      <c r="C3114" s="49">
        <f t="shared" si="50"/>
        <v>5</v>
      </c>
      <c r="D3114" s="48">
        <v>42499</v>
      </c>
      <c r="E3114" s="47">
        <v>16</v>
      </c>
      <c r="F3114" s="47">
        <v>16011</v>
      </c>
      <c r="G3114" s="47">
        <v>14027</v>
      </c>
    </row>
    <row r="3115" spans="3:7">
      <c r="C3115" s="49">
        <f t="shared" si="50"/>
        <v>5</v>
      </c>
      <c r="D3115" s="48">
        <v>42499</v>
      </c>
      <c r="E3115" s="47">
        <v>17</v>
      </c>
      <c r="F3115" s="47">
        <v>16335</v>
      </c>
      <c r="G3115" s="47">
        <v>14458</v>
      </c>
    </row>
    <row r="3116" spans="3:7">
      <c r="C3116" s="49">
        <f t="shared" si="50"/>
        <v>5</v>
      </c>
      <c r="D3116" s="48">
        <v>42499</v>
      </c>
      <c r="E3116" s="47">
        <v>18</v>
      </c>
      <c r="F3116" s="47">
        <v>16815</v>
      </c>
      <c r="G3116" s="47">
        <v>14912</v>
      </c>
    </row>
    <row r="3117" spans="3:7">
      <c r="C3117" s="49">
        <f t="shared" si="50"/>
        <v>5</v>
      </c>
      <c r="D3117" s="48">
        <v>42499</v>
      </c>
      <c r="E3117" s="47">
        <v>19</v>
      </c>
      <c r="F3117" s="47">
        <v>17121</v>
      </c>
      <c r="G3117" s="47">
        <v>15269</v>
      </c>
    </row>
    <row r="3118" spans="3:7">
      <c r="C3118" s="49">
        <f t="shared" si="50"/>
        <v>5</v>
      </c>
      <c r="D3118" s="48">
        <v>42499</v>
      </c>
      <c r="E3118" s="47">
        <v>20</v>
      </c>
      <c r="F3118" s="47">
        <v>17536</v>
      </c>
      <c r="G3118" s="47">
        <v>15818</v>
      </c>
    </row>
    <row r="3119" spans="3:7">
      <c r="C3119" s="49">
        <f t="shared" si="50"/>
        <v>5</v>
      </c>
      <c r="D3119" s="48">
        <v>42499</v>
      </c>
      <c r="E3119" s="47">
        <v>21</v>
      </c>
      <c r="F3119" s="47">
        <v>17555</v>
      </c>
      <c r="G3119" s="47">
        <v>15710</v>
      </c>
    </row>
    <row r="3120" spans="3:7">
      <c r="C3120" s="49">
        <f t="shared" si="50"/>
        <v>5</v>
      </c>
      <c r="D3120" s="48">
        <v>42499</v>
      </c>
      <c r="E3120" s="47">
        <v>22</v>
      </c>
      <c r="F3120" s="47">
        <v>16607</v>
      </c>
      <c r="G3120" s="47">
        <v>14640</v>
      </c>
    </row>
    <row r="3121" spans="3:7">
      <c r="C3121" s="49">
        <f t="shared" si="50"/>
        <v>5</v>
      </c>
      <c r="D3121" s="48">
        <v>42499</v>
      </c>
      <c r="E3121" s="47">
        <v>23</v>
      </c>
      <c r="F3121" s="47">
        <v>15391</v>
      </c>
      <c r="G3121" s="47">
        <v>13313</v>
      </c>
    </row>
    <row r="3122" spans="3:7">
      <c r="C3122" s="49">
        <f t="shared" si="50"/>
        <v>5</v>
      </c>
      <c r="D3122" s="48">
        <v>42499</v>
      </c>
      <c r="E3122" s="47">
        <v>24</v>
      </c>
      <c r="F3122" s="47">
        <v>14605</v>
      </c>
      <c r="G3122" s="47">
        <v>12435</v>
      </c>
    </row>
    <row r="3123" spans="3:7">
      <c r="C3123" s="49">
        <f t="shared" si="50"/>
        <v>5</v>
      </c>
      <c r="D3123" s="48">
        <v>42500</v>
      </c>
      <c r="E3123" s="47">
        <v>1</v>
      </c>
      <c r="F3123" s="47">
        <v>14009</v>
      </c>
      <c r="G3123" s="47">
        <v>11871</v>
      </c>
    </row>
    <row r="3124" spans="3:7">
      <c r="C3124" s="49">
        <f t="shared" si="50"/>
        <v>5</v>
      </c>
      <c r="D3124" s="48">
        <v>42500</v>
      </c>
      <c r="E3124" s="47">
        <v>2</v>
      </c>
      <c r="F3124" s="47">
        <v>13786</v>
      </c>
      <c r="G3124" s="47">
        <v>11581</v>
      </c>
    </row>
    <row r="3125" spans="3:7">
      <c r="C3125" s="49">
        <f t="shared" si="50"/>
        <v>5</v>
      </c>
      <c r="D3125" s="48">
        <v>42500</v>
      </c>
      <c r="E3125" s="47">
        <v>3</v>
      </c>
      <c r="F3125" s="47">
        <v>13621</v>
      </c>
      <c r="G3125" s="47">
        <v>11394</v>
      </c>
    </row>
    <row r="3126" spans="3:7">
      <c r="C3126" s="49">
        <f t="shared" si="50"/>
        <v>5</v>
      </c>
      <c r="D3126" s="48">
        <v>42500</v>
      </c>
      <c r="E3126" s="47">
        <v>4</v>
      </c>
      <c r="F3126" s="47">
        <v>13727</v>
      </c>
      <c r="G3126" s="47">
        <v>11424</v>
      </c>
    </row>
    <row r="3127" spans="3:7">
      <c r="C3127" s="49">
        <f t="shared" si="50"/>
        <v>5</v>
      </c>
      <c r="D3127" s="48">
        <v>42500</v>
      </c>
      <c r="E3127" s="47">
        <v>5</v>
      </c>
      <c r="F3127" s="47">
        <v>14236</v>
      </c>
      <c r="G3127" s="47">
        <v>11985</v>
      </c>
    </row>
    <row r="3128" spans="3:7">
      <c r="C3128" s="49">
        <f t="shared" si="50"/>
        <v>5</v>
      </c>
      <c r="D3128" s="48">
        <v>42500</v>
      </c>
      <c r="E3128" s="47">
        <v>6</v>
      </c>
      <c r="F3128" s="47">
        <v>15295</v>
      </c>
      <c r="G3128" s="47">
        <v>13064</v>
      </c>
    </row>
    <row r="3129" spans="3:7">
      <c r="C3129" s="49">
        <f t="shared" si="50"/>
        <v>5</v>
      </c>
      <c r="D3129" s="48">
        <v>42500</v>
      </c>
      <c r="E3129" s="47">
        <v>7</v>
      </c>
      <c r="F3129" s="47">
        <v>16402</v>
      </c>
      <c r="G3129" s="47">
        <v>14213</v>
      </c>
    </row>
    <row r="3130" spans="3:7">
      <c r="C3130" s="49">
        <f t="shared" si="50"/>
        <v>5</v>
      </c>
      <c r="D3130" s="48">
        <v>42500</v>
      </c>
      <c r="E3130" s="47">
        <v>8</v>
      </c>
      <c r="F3130" s="47">
        <v>16525</v>
      </c>
      <c r="G3130" s="47">
        <v>14342</v>
      </c>
    </row>
    <row r="3131" spans="3:7">
      <c r="C3131" s="49">
        <f t="shared" si="50"/>
        <v>5</v>
      </c>
      <c r="D3131" s="48">
        <v>42500</v>
      </c>
      <c r="E3131" s="47">
        <v>9</v>
      </c>
      <c r="F3131" s="47">
        <v>16312</v>
      </c>
      <c r="G3131" s="47">
        <v>14128</v>
      </c>
    </row>
    <row r="3132" spans="3:7">
      <c r="C3132" s="49">
        <f t="shared" si="50"/>
        <v>5</v>
      </c>
      <c r="D3132" s="48">
        <v>42500</v>
      </c>
      <c r="E3132" s="47">
        <v>10</v>
      </c>
      <c r="F3132" s="47">
        <v>16243</v>
      </c>
      <c r="G3132" s="47">
        <v>14068</v>
      </c>
    </row>
    <row r="3133" spans="3:7">
      <c r="C3133" s="49">
        <f t="shared" si="50"/>
        <v>5</v>
      </c>
      <c r="D3133" s="48">
        <v>42500</v>
      </c>
      <c r="E3133" s="47">
        <v>11</v>
      </c>
      <c r="F3133" s="47">
        <v>16256</v>
      </c>
      <c r="G3133" s="47">
        <v>14081</v>
      </c>
    </row>
    <row r="3134" spans="3:7">
      <c r="C3134" s="49">
        <f t="shared" si="50"/>
        <v>5</v>
      </c>
      <c r="D3134" s="48">
        <v>42500</v>
      </c>
      <c r="E3134" s="47">
        <v>12</v>
      </c>
      <c r="F3134" s="47">
        <v>16144</v>
      </c>
      <c r="G3134" s="47">
        <v>13939</v>
      </c>
    </row>
    <row r="3135" spans="3:7">
      <c r="C3135" s="49">
        <f t="shared" si="50"/>
        <v>5</v>
      </c>
      <c r="D3135" s="48">
        <v>42500</v>
      </c>
      <c r="E3135" s="47">
        <v>13</v>
      </c>
      <c r="F3135" s="47">
        <v>16157</v>
      </c>
      <c r="G3135" s="47">
        <v>13939</v>
      </c>
    </row>
    <row r="3136" spans="3:7">
      <c r="C3136" s="49">
        <f t="shared" si="50"/>
        <v>5</v>
      </c>
      <c r="D3136" s="48">
        <v>42500</v>
      </c>
      <c r="E3136" s="47">
        <v>14</v>
      </c>
      <c r="F3136" s="47">
        <v>15944</v>
      </c>
      <c r="G3136" s="47">
        <v>13757</v>
      </c>
    </row>
    <row r="3137" spans="3:7">
      <c r="C3137" s="49">
        <f t="shared" si="50"/>
        <v>5</v>
      </c>
      <c r="D3137" s="48">
        <v>42500</v>
      </c>
      <c r="E3137" s="47">
        <v>15</v>
      </c>
      <c r="F3137" s="47">
        <v>15959</v>
      </c>
      <c r="G3137" s="47">
        <v>13787</v>
      </c>
    </row>
    <row r="3138" spans="3:7">
      <c r="C3138" s="49">
        <f t="shared" si="50"/>
        <v>5</v>
      </c>
      <c r="D3138" s="48">
        <v>42500</v>
      </c>
      <c r="E3138" s="47">
        <v>16</v>
      </c>
      <c r="F3138" s="47">
        <v>16341</v>
      </c>
      <c r="G3138" s="47">
        <v>14171</v>
      </c>
    </row>
    <row r="3139" spans="3:7">
      <c r="C3139" s="49">
        <f t="shared" si="50"/>
        <v>5</v>
      </c>
      <c r="D3139" s="48">
        <v>42500</v>
      </c>
      <c r="E3139" s="47">
        <v>17</v>
      </c>
      <c r="F3139" s="47">
        <v>16654</v>
      </c>
      <c r="G3139" s="47">
        <v>14522</v>
      </c>
    </row>
    <row r="3140" spans="3:7">
      <c r="C3140" s="49">
        <f t="shared" ref="C3140:C3203" si="51">MONTH(D3140)</f>
        <v>5</v>
      </c>
      <c r="D3140" s="48">
        <v>42500</v>
      </c>
      <c r="E3140" s="47">
        <v>18</v>
      </c>
      <c r="F3140" s="47">
        <v>16824</v>
      </c>
      <c r="G3140" s="47">
        <v>14717</v>
      </c>
    </row>
    <row r="3141" spans="3:7">
      <c r="C3141" s="49">
        <f t="shared" si="51"/>
        <v>5</v>
      </c>
      <c r="D3141" s="48">
        <v>42500</v>
      </c>
      <c r="E3141" s="47">
        <v>19</v>
      </c>
      <c r="F3141" s="47">
        <v>17060</v>
      </c>
      <c r="G3141" s="47">
        <v>15043</v>
      </c>
    </row>
    <row r="3142" spans="3:7">
      <c r="C3142" s="49">
        <f t="shared" si="51"/>
        <v>5</v>
      </c>
      <c r="D3142" s="48">
        <v>42500</v>
      </c>
      <c r="E3142" s="47">
        <v>20</v>
      </c>
      <c r="F3142" s="47">
        <v>17296</v>
      </c>
      <c r="G3142" s="47">
        <v>15434</v>
      </c>
    </row>
    <row r="3143" spans="3:7">
      <c r="C3143" s="49">
        <f t="shared" si="51"/>
        <v>5</v>
      </c>
      <c r="D3143" s="48">
        <v>42500</v>
      </c>
      <c r="E3143" s="47">
        <v>21</v>
      </c>
      <c r="F3143" s="47">
        <v>17556</v>
      </c>
      <c r="G3143" s="47">
        <v>15570</v>
      </c>
    </row>
    <row r="3144" spans="3:7">
      <c r="C3144" s="49">
        <f t="shared" si="51"/>
        <v>5</v>
      </c>
      <c r="D3144" s="48">
        <v>42500</v>
      </c>
      <c r="E3144" s="47">
        <v>22</v>
      </c>
      <c r="F3144" s="47">
        <v>16432</v>
      </c>
      <c r="G3144" s="47">
        <v>14372</v>
      </c>
    </row>
    <row r="3145" spans="3:7">
      <c r="C3145" s="49">
        <f t="shared" si="51"/>
        <v>5</v>
      </c>
      <c r="D3145" s="48">
        <v>42500</v>
      </c>
      <c r="E3145" s="47">
        <v>23</v>
      </c>
      <c r="F3145" s="47">
        <v>15129</v>
      </c>
      <c r="G3145" s="47">
        <v>13015</v>
      </c>
    </row>
    <row r="3146" spans="3:7">
      <c r="C3146" s="49">
        <f t="shared" si="51"/>
        <v>5</v>
      </c>
      <c r="D3146" s="48">
        <v>42500</v>
      </c>
      <c r="E3146" s="47">
        <v>24</v>
      </c>
      <c r="F3146" s="47">
        <v>14224</v>
      </c>
      <c r="G3146" s="47">
        <v>12092</v>
      </c>
    </row>
    <row r="3147" spans="3:7">
      <c r="C3147" s="49">
        <f t="shared" si="51"/>
        <v>5</v>
      </c>
      <c r="D3147" s="48">
        <v>42501</v>
      </c>
      <c r="E3147" s="47">
        <v>1</v>
      </c>
      <c r="F3147" s="47">
        <v>13734</v>
      </c>
      <c r="G3147" s="47">
        <v>11687</v>
      </c>
    </row>
    <row r="3148" spans="3:7">
      <c r="C3148" s="49">
        <f t="shared" si="51"/>
        <v>5</v>
      </c>
      <c r="D3148" s="48">
        <v>42501</v>
      </c>
      <c r="E3148" s="47">
        <v>2</v>
      </c>
      <c r="F3148" s="47">
        <v>13604</v>
      </c>
      <c r="G3148" s="47">
        <v>11456</v>
      </c>
    </row>
    <row r="3149" spans="3:7">
      <c r="C3149" s="49">
        <f t="shared" si="51"/>
        <v>5</v>
      </c>
      <c r="D3149" s="48">
        <v>42501</v>
      </c>
      <c r="E3149" s="47">
        <v>3</v>
      </c>
      <c r="F3149" s="47">
        <v>13622</v>
      </c>
      <c r="G3149" s="47">
        <v>11411</v>
      </c>
    </row>
    <row r="3150" spans="3:7">
      <c r="C3150" s="49">
        <f t="shared" si="51"/>
        <v>5</v>
      </c>
      <c r="D3150" s="48">
        <v>42501</v>
      </c>
      <c r="E3150" s="47">
        <v>4</v>
      </c>
      <c r="F3150" s="47">
        <v>13652</v>
      </c>
      <c r="G3150" s="47">
        <v>11478</v>
      </c>
    </row>
    <row r="3151" spans="3:7">
      <c r="C3151" s="49">
        <f t="shared" si="51"/>
        <v>5</v>
      </c>
      <c r="D3151" s="48">
        <v>42501</v>
      </c>
      <c r="E3151" s="47">
        <v>5</v>
      </c>
      <c r="F3151" s="47">
        <v>14277</v>
      </c>
      <c r="G3151" s="47">
        <v>12042</v>
      </c>
    </row>
    <row r="3152" spans="3:7">
      <c r="C3152" s="49">
        <f t="shared" si="51"/>
        <v>5</v>
      </c>
      <c r="D3152" s="48">
        <v>42501</v>
      </c>
      <c r="E3152" s="47">
        <v>6</v>
      </c>
      <c r="F3152" s="47">
        <v>15131</v>
      </c>
      <c r="G3152" s="47">
        <v>12999</v>
      </c>
    </row>
    <row r="3153" spans="3:7">
      <c r="C3153" s="49">
        <f t="shared" si="51"/>
        <v>5</v>
      </c>
      <c r="D3153" s="48">
        <v>42501</v>
      </c>
      <c r="E3153" s="47">
        <v>7</v>
      </c>
      <c r="F3153" s="47">
        <v>16202</v>
      </c>
      <c r="G3153" s="47">
        <v>14078</v>
      </c>
    </row>
    <row r="3154" spans="3:7">
      <c r="C3154" s="49">
        <f t="shared" si="51"/>
        <v>5</v>
      </c>
      <c r="D3154" s="48">
        <v>42501</v>
      </c>
      <c r="E3154" s="47">
        <v>8</v>
      </c>
      <c r="F3154" s="47">
        <v>16373</v>
      </c>
      <c r="G3154" s="47">
        <v>14334</v>
      </c>
    </row>
    <row r="3155" spans="3:7">
      <c r="C3155" s="49">
        <f t="shared" si="51"/>
        <v>5</v>
      </c>
      <c r="D3155" s="48">
        <v>42501</v>
      </c>
      <c r="E3155" s="47">
        <v>9</v>
      </c>
      <c r="F3155" s="47">
        <v>16092</v>
      </c>
      <c r="G3155" s="47">
        <v>14011</v>
      </c>
    </row>
    <row r="3156" spans="3:7">
      <c r="C3156" s="49">
        <f t="shared" si="51"/>
        <v>5</v>
      </c>
      <c r="D3156" s="48">
        <v>42501</v>
      </c>
      <c r="E3156" s="47">
        <v>10</v>
      </c>
      <c r="F3156" s="47">
        <v>16015</v>
      </c>
      <c r="G3156" s="47">
        <v>13931</v>
      </c>
    </row>
    <row r="3157" spans="3:7">
      <c r="C3157" s="49">
        <f t="shared" si="51"/>
        <v>5</v>
      </c>
      <c r="D3157" s="48">
        <v>42501</v>
      </c>
      <c r="E3157" s="47">
        <v>11</v>
      </c>
      <c r="F3157" s="47">
        <v>15936</v>
      </c>
      <c r="G3157" s="47">
        <v>13834</v>
      </c>
    </row>
    <row r="3158" spans="3:7">
      <c r="C3158" s="49">
        <f t="shared" si="51"/>
        <v>5</v>
      </c>
      <c r="D3158" s="48">
        <v>42501</v>
      </c>
      <c r="E3158" s="47">
        <v>12</v>
      </c>
      <c r="F3158" s="47">
        <v>15929</v>
      </c>
      <c r="G3158" s="47">
        <v>13824</v>
      </c>
    </row>
    <row r="3159" spans="3:7">
      <c r="C3159" s="49">
        <f t="shared" si="51"/>
        <v>5</v>
      </c>
      <c r="D3159" s="48">
        <v>42501</v>
      </c>
      <c r="E3159" s="47">
        <v>13</v>
      </c>
      <c r="F3159" s="47">
        <v>16109</v>
      </c>
      <c r="G3159" s="47">
        <v>14002</v>
      </c>
    </row>
    <row r="3160" spans="3:7">
      <c r="C3160" s="49">
        <f t="shared" si="51"/>
        <v>5</v>
      </c>
      <c r="D3160" s="48">
        <v>42501</v>
      </c>
      <c r="E3160" s="47">
        <v>14</v>
      </c>
      <c r="F3160" s="47">
        <v>16101</v>
      </c>
      <c r="G3160" s="47">
        <v>13991</v>
      </c>
    </row>
    <row r="3161" spans="3:7">
      <c r="C3161" s="49">
        <f t="shared" si="51"/>
        <v>5</v>
      </c>
      <c r="D3161" s="48">
        <v>42501</v>
      </c>
      <c r="E3161" s="47">
        <v>15</v>
      </c>
      <c r="F3161" s="47">
        <v>16279</v>
      </c>
      <c r="G3161" s="47">
        <v>14178</v>
      </c>
    </row>
    <row r="3162" spans="3:7">
      <c r="C3162" s="49">
        <f t="shared" si="51"/>
        <v>5</v>
      </c>
      <c r="D3162" s="48">
        <v>42501</v>
      </c>
      <c r="E3162" s="47">
        <v>16</v>
      </c>
      <c r="F3162" s="47">
        <v>16584</v>
      </c>
      <c r="G3162" s="47">
        <v>14546</v>
      </c>
    </row>
    <row r="3163" spans="3:7">
      <c r="C3163" s="49">
        <f t="shared" si="51"/>
        <v>5</v>
      </c>
      <c r="D3163" s="48">
        <v>42501</v>
      </c>
      <c r="E3163" s="47">
        <v>17</v>
      </c>
      <c r="F3163" s="47">
        <v>16666</v>
      </c>
      <c r="G3163" s="47">
        <v>14917</v>
      </c>
    </row>
    <row r="3164" spans="3:7">
      <c r="C3164" s="49">
        <f t="shared" si="51"/>
        <v>5</v>
      </c>
      <c r="D3164" s="48">
        <v>42501</v>
      </c>
      <c r="E3164" s="47">
        <v>18</v>
      </c>
      <c r="F3164" s="47">
        <v>16123</v>
      </c>
      <c r="G3164" s="47">
        <v>14916</v>
      </c>
    </row>
    <row r="3165" spans="3:7">
      <c r="C3165" s="49">
        <f t="shared" si="51"/>
        <v>5</v>
      </c>
      <c r="D3165" s="48">
        <v>42501</v>
      </c>
      <c r="E3165" s="47">
        <v>19</v>
      </c>
      <c r="F3165" s="47">
        <v>16505</v>
      </c>
      <c r="G3165" s="47">
        <v>15197</v>
      </c>
    </row>
    <row r="3166" spans="3:7">
      <c r="C3166" s="49">
        <f t="shared" si="51"/>
        <v>5</v>
      </c>
      <c r="D3166" s="48">
        <v>42501</v>
      </c>
      <c r="E3166" s="47">
        <v>20</v>
      </c>
      <c r="F3166" s="47">
        <v>16717</v>
      </c>
      <c r="G3166" s="47">
        <v>15462</v>
      </c>
    </row>
    <row r="3167" spans="3:7">
      <c r="C3167" s="49">
        <f t="shared" si="51"/>
        <v>5</v>
      </c>
      <c r="D3167" s="48">
        <v>42501</v>
      </c>
      <c r="E3167" s="47">
        <v>21</v>
      </c>
      <c r="F3167" s="47">
        <v>16947</v>
      </c>
      <c r="G3167" s="47">
        <v>15663</v>
      </c>
    </row>
    <row r="3168" spans="3:7">
      <c r="C3168" s="49">
        <f t="shared" si="51"/>
        <v>5</v>
      </c>
      <c r="D3168" s="48">
        <v>42501</v>
      </c>
      <c r="E3168" s="47">
        <v>22</v>
      </c>
      <c r="F3168" s="47">
        <v>16324</v>
      </c>
      <c r="G3168" s="47">
        <v>14477</v>
      </c>
    </row>
    <row r="3169" spans="3:7">
      <c r="C3169" s="49">
        <f t="shared" si="51"/>
        <v>5</v>
      </c>
      <c r="D3169" s="48">
        <v>42501</v>
      </c>
      <c r="E3169" s="47">
        <v>23</v>
      </c>
      <c r="F3169" s="47">
        <v>14681</v>
      </c>
      <c r="G3169" s="47">
        <v>12936</v>
      </c>
    </row>
    <row r="3170" spans="3:7">
      <c r="C3170" s="49">
        <f t="shared" si="51"/>
        <v>5</v>
      </c>
      <c r="D3170" s="48">
        <v>42501</v>
      </c>
      <c r="E3170" s="47">
        <v>24</v>
      </c>
      <c r="F3170" s="47">
        <v>14076</v>
      </c>
      <c r="G3170" s="47">
        <v>11908</v>
      </c>
    </row>
    <row r="3171" spans="3:7">
      <c r="C3171" s="49">
        <f t="shared" si="51"/>
        <v>5</v>
      </c>
      <c r="D3171" s="48">
        <v>42502</v>
      </c>
      <c r="E3171" s="47">
        <v>1</v>
      </c>
      <c r="F3171" s="47">
        <v>13621</v>
      </c>
      <c r="G3171" s="47">
        <v>11453</v>
      </c>
    </row>
    <row r="3172" spans="3:7">
      <c r="C3172" s="49">
        <f t="shared" si="51"/>
        <v>5</v>
      </c>
      <c r="D3172" s="48">
        <v>42502</v>
      </c>
      <c r="E3172" s="47">
        <v>2</v>
      </c>
      <c r="F3172" s="47">
        <v>13541</v>
      </c>
      <c r="G3172" s="47">
        <v>11454</v>
      </c>
    </row>
    <row r="3173" spans="3:7">
      <c r="C3173" s="49">
        <f t="shared" si="51"/>
        <v>5</v>
      </c>
      <c r="D3173" s="48">
        <v>42502</v>
      </c>
      <c r="E3173" s="47">
        <v>3</v>
      </c>
      <c r="F3173" s="47">
        <v>13516</v>
      </c>
      <c r="G3173" s="47">
        <v>11240</v>
      </c>
    </row>
    <row r="3174" spans="3:7">
      <c r="C3174" s="49">
        <f t="shared" si="51"/>
        <v>5</v>
      </c>
      <c r="D3174" s="48">
        <v>42502</v>
      </c>
      <c r="E3174" s="47">
        <v>4</v>
      </c>
      <c r="F3174" s="47">
        <v>13521</v>
      </c>
      <c r="G3174" s="47">
        <v>11276</v>
      </c>
    </row>
    <row r="3175" spans="3:7">
      <c r="C3175" s="49">
        <f t="shared" si="51"/>
        <v>5</v>
      </c>
      <c r="D3175" s="48">
        <v>42502</v>
      </c>
      <c r="E3175" s="47">
        <v>5</v>
      </c>
      <c r="F3175" s="47">
        <v>13979</v>
      </c>
      <c r="G3175" s="47">
        <v>11704</v>
      </c>
    </row>
    <row r="3176" spans="3:7">
      <c r="C3176" s="49">
        <f t="shared" si="51"/>
        <v>5</v>
      </c>
      <c r="D3176" s="48">
        <v>42502</v>
      </c>
      <c r="E3176" s="47">
        <v>6</v>
      </c>
      <c r="F3176" s="47">
        <v>14927</v>
      </c>
      <c r="G3176" s="47">
        <v>12766</v>
      </c>
    </row>
    <row r="3177" spans="3:7">
      <c r="C3177" s="49">
        <f t="shared" si="51"/>
        <v>5</v>
      </c>
      <c r="D3177" s="48">
        <v>42502</v>
      </c>
      <c r="E3177" s="47">
        <v>7</v>
      </c>
      <c r="F3177" s="47">
        <v>16307</v>
      </c>
      <c r="G3177" s="47">
        <v>14157</v>
      </c>
    </row>
    <row r="3178" spans="3:7">
      <c r="C3178" s="49">
        <f t="shared" si="51"/>
        <v>5</v>
      </c>
      <c r="D3178" s="48">
        <v>42502</v>
      </c>
      <c r="E3178" s="47">
        <v>8</v>
      </c>
      <c r="F3178" s="47">
        <v>16851</v>
      </c>
      <c r="G3178" s="47">
        <v>14703</v>
      </c>
    </row>
    <row r="3179" spans="3:7">
      <c r="C3179" s="49">
        <f t="shared" si="51"/>
        <v>5</v>
      </c>
      <c r="D3179" s="48">
        <v>42502</v>
      </c>
      <c r="E3179" s="47">
        <v>9</v>
      </c>
      <c r="F3179" s="47">
        <v>16783</v>
      </c>
      <c r="G3179" s="47">
        <v>14661</v>
      </c>
    </row>
    <row r="3180" spans="3:7">
      <c r="C3180" s="49">
        <f t="shared" si="51"/>
        <v>5</v>
      </c>
      <c r="D3180" s="48">
        <v>42502</v>
      </c>
      <c r="E3180" s="47">
        <v>10</v>
      </c>
      <c r="F3180" s="47">
        <v>16529</v>
      </c>
      <c r="G3180" s="47">
        <v>14585</v>
      </c>
    </row>
    <row r="3181" spans="3:7">
      <c r="C3181" s="49">
        <f t="shared" si="51"/>
        <v>5</v>
      </c>
      <c r="D3181" s="48">
        <v>42502</v>
      </c>
      <c r="E3181" s="47">
        <v>11</v>
      </c>
      <c r="F3181" s="47">
        <v>16458</v>
      </c>
      <c r="G3181" s="47">
        <v>14462</v>
      </c>
    </row>
    <row r="3182" spans="3:7">
      <c r="C3182" s="49">
        <f t="shared" si="51"/>
        <v>5</v>
      </c>
      <c r="D3182" s="48">
        <v>42502</v>
      </c>
      <c r="E3182" s="47">
        <v>12</v>
      </c>
      <c r="F3182" s="47">
        <v>16624</v>
      </c>
      <c r="G3182" s="47">
        <v>14567</v>
      </c>
    </row>
    <row r="3183" spans="3:7">
      <c r="C3183" s="49">
        <f t="shared" si="51"/>
        <v>5</v>
      </c>
      <c r="D3183" s="48">
        <v>42502</v>
      </c>
      <c r="E3183" s="47">
        <v>13</v>
      </c>
      <c r="F3183" s="47">
        <v>16825</v>
      </c>
      <c r="G3183" s="47">
        <v>14713</v>
      </c>
    </row>
    <row r="3184" spans="3:7">
      <c r="C3184" s="49">
        <f t="shared" si="51"/>
        <v>5</v>
      </c>
      <c r="D3184" s="48">
        <v>42502</v>
      </c>
      <c r="E3184" s="47">
        <v>14</v>
      </c>
      <c r="F3184" s="47">
        <v>16933</v>
      </c>
      <c r="G3184" s="47">
        <v>14822</v>
      </c>
    </row>
    <row r="3185" spans="3:7">
      <c r="C3185" s="49">
        <f t="shared" si="51"/>
        <v>5</v>
      </c>
      <c r="D3185" s="48">
        <v>42502</v>
      </c>
      <c r="E3185" s="47">
        <v>15</v>
      </c>
      <c r="F3185" s="47">
        <v>16900</v>
      </c>
      <c r="G3185" s="47">
        <v>14834</v>
      </c>
    </row>
    <row r="3186" spans="3:7">
      <c r="C3186" s="49">
        <f t="shared" si="51"/>
        <v>5</v>
      </c>
      <c r="D3186" s="48">
        <v>42502</v>
      </c>
      <c r="E3186" s="47">
        <v>16</v>
      </c>
      <c r="F3186" s="47">
        <v>17125</v>
      </c>
      <c r="G3186" s="47">
        <v>15185</v>
      </c>
    </row>
    <row r="3187" spans="3:7">
      <c r="C3187" s="49">
        <f t="shared" si="51"/>
        <v>5</v>
      </c>
      <c r="D3187" s="48">
        <v>42502</v>
      </c>
      <c r="E3187" s="47">
        <v>17</v>
      </c>
      <c r="F3187" s="47">
        <v>17691</v>
      </c>
      <c r="G3187" s="47">
        <v>15534</v>
      </c>
    </row>
    <row r="3188" spans="3:7">
      <c r="C3188" s="49">
        <f t="shared" si="51"/>
        <v>5</v>
      </c>
      <c r="D3188" s="48">
        <v>42502</v>
      </c>
      <c r="E3188" s="47">
        <v>18</v>
      </c>
      <c r="F3188" s="47">
        <v>17547</v>
      </c>
      <c r="G3188" s="47">
        <v>15476</v>
      </c>
    </row>
    <row r="3189" spans="3:7">
      <c r="C3189" s="49">
        <f t="shared" si="51"/>
        <v>5</v>
      </c>
      <c r="D3189" s="48">
        <v>42502</v>
      </c>
      <c r="E3189" s="47">
        <v>19</v>
      </c>
      <c r="F3189" s="47">
        <v>17683</v>
      </c>
      <c r="G3189" s="47">
        <v>15622</v>
      </c>
    </row>
    <row r="3190" spans="3:7">
      <c r="C3190" s="49">
        <f t="shared" si="51"/>
        <v>5</v>
      </c>
      <c r="D3190" s="48">
        <v>42502</v>
      </c>
      <c r="E3190" s="47">
        <v>20</v>
      </c>
      <c r="F3190" s="47">
        <v>17782</v>
      </c>
      <c r="G3190" s="47">
        <v>15884</v>
      </c>
    </row>
    <row r="3191" spans="3:7">
      <c r="C3191" s="49">
        <f t="shared" si="51"/>
        <v>5</v>
      </c>
      <c r="D3191" s="48">
        <v>42502</v>
      </c>
      <c r="E3191" s="47">
        <v>21</v>
      </c>
      <c r="F3191" s="47">
        <v>17637</v>
      </c>
      <c r="G3191" s="47">
        <v>15685</v>
      </c>
    </row>
    <row r="3192" spans="3:7">
      <c r="C3192" s="49">
        <f t="shared" si="51"/>
        <v>5</v>
      </c>
      <c r="D3192" s="48">
        <v>42502</v>
      </c>
      <c r="E3192" s="47">
        <v>22</v>
      </c>
      <c r="F3192" s="47">
        <v>16784</v>
      </c>
      <c r="G3192" s="47">
        <v>14751</v>
      </c>
    </row>
    <row r="3193" spans="3:7">
      <c r="C3193" s="49">
        <f t="shared" si="51"/>
        <v>5</v>
      </c>
      <c r="D3193" s="48">
        <v>42502</v>
      </c>
      <c r="E3193" s="47">
        <v>23</v>
      </c>
      <c r="F3193" s="47">
        <v>15569</v>
      </c>
      <c r="G3193" s="47">
        <v>13391</v>
      </c>
    </row>
    <row r="3194" spans="3:7">
      <c r="C3194" s="49">
        <f t="shared" si="51"/>
        <v>5</v>
      </c>
      <c r="D3194" s="48">
        <v>42502</v>
      </c>
      <c r="E3194" s="47">
        <v>24</v>
      </c>
      <c r="F3194" s="47">
        <v>14567</v>
      </c>
      <c r="G3194" s="47">
        <v>12412</v>
      </c>
    </row>
    <row r="3195" spans="3:7">
      <c r="C3195" s="49">
        <f t="shared" si="51"/>
        <v>5</v>
      </c>
      <c r="D3195" s="48">
        <v>42503</v>
      </c>
      <c r="E3195" s="47">
        <v>1</v>
      </c>
      <c r="F3195" s="47">
        <v>14207</v>
      </c>
      <c r="G3195" s="47">
        <v>11878</v>
      </c>
    </row>
    <row r="3196" spans="3:7">
      <c r="C3196" s="49">
        <f t="shared" si="51"/>
        <v>5</v>
      </c>
      <c r="D3196" s="48">
        <v>42503</v>
      </c>
      <c r="E3196" s="47">
        <v>2</v>
      </c>
      <c r="F3196" s="47">
        <v>13331</v>
      </c>
      <c r="G3196" s="47">
        <v>11596</v>
      </c>
    </row>
    <row r="3197" spans="3:7">
      <c r="C3197" s="49">
        <f t="shared" si="51"/>
        <v>5</v>
      </c>
      <c r="D3197" s="48">
        <v>42503</v>
      </c>
      <c r="E3197" s="47">
        <v>3</v>
      </c>
      <c r="F3197" s="47">
        <v>13027</v>
      </c>
      <c r="G3197" s="47">
        <v>11446</v>
      </c>
    </row>
    <row r="3198" spans="3:7">
      <c r="C3198" s="49">
        <f t="shared" si="51"/>
        <v>5</v>
      </c>
      <c r="D3198" s="48">
        <v>42503</v>
      </c>
      <c r="E3198" s="47">
        <v>4</v>
      </c>
      <c r="F3198" s="47">
        <v>13133</v>
      </c>
      <c r="G3198" s="47">
        <v>11448</v>
      </c>
    </row>
    <row r="3199" spans="3:7">
      <c r="C3199" s="49">
        <f t="shared" si="51"/>
        <v>5</v>
      </c>
      <c r="D3199" s="48">
        <v>42503</v>
      </c>
      <c r="E3199" s="47">
        <v>5</v>
      </c>
      <c r="F3199" s="47">
        <v>13934</v>
      </c>
      <c r="G3199" s="47">
        <v>11769</v>
      </c>
    </row>
    <row r="3200" spans="3:7">
      <c r="C3200" s="49">
        <f t="shared" si="51"/>
        <v>5</v>
      </c>
      <c r="D3200" s="48">
        <v>42503</v>
      </c>
      <c r="E3200" s="47">
        <v>6</v>
      </c>
      <c r="F3200" s="47">
        <v>14837</v>
      </c>
      <c r="G3200" s="47">
        <v>12881</v>
      </c>
    </row>
    <row r="3201" spans="3:7">
      <c r="C3201" s="49">
        <f t="shared" si="51"/>
        <v>5</v>
      </c>
      <c r="D3201" s="48">
        <v>42503</v>
      </c>
      <c r="E3201" s="47">
        <v>7</v>
      </c>
      <c r="F3201" s="47">
        <v>15965</v>
      </c>
      <c r="G3201" s="47">
        <v>14239</v>
      </c>
    </row>
    <row r="3202" spans="3:7">
      <c r="C3202" s="49">
        <f t="shared" si="51"/>
        <v>5</v>
      </c>
      <c r="D3202" s="48">
        <v>42503</v>
      </c>
      <c r="E3202" s="47">
        <v>8</v>
      </c>
      <c r="F3202" s="47">
        <v>16203</v>
      </c>
      <c r="G3202" s="47">
        <v>14846</v>
      </c>
    </row>
    <row r="3203" spans="3:7">
      <c r="C3203" s="49">
        <f t="shared" si="51"/>
        <v>5</v>
      </c>
      <c r="D3203" s="48">
        <v>42503</v>
      </c>
      <c r="E3203" s="47">
        <v>9</v>
      </c>
      <c r="F3203" s="47">
        <v>16241</v>
      </c>
      <c r="G3203" s="47">
        <v>14734</v>
      </c>
    </row>
    <row r="3204" spans="3:7">
      <c r="C3204" s="49">
        <f t="shared" ref="C3204:C3267" si="52">MONTH(D3204)</f>
        <v>5</v>
      </c>
      <c r="D3204" s="48">
        <v>42503</v>
      </c>
      <c r="E3204" s="47">
        <v>10</v>
      </c>
      <c r="F3204" s="47">
        <v>16650</v>
      </c>
      <c r="G3204" s="47">
        <v>14855</v>
      </c>
    </row>
    <row r="3205" spans="3:7">
      <c r="C3205" s="49">
        <f t="shared" si="52"/>
        <v>5</v>
      </c>
      <c r="D3205" s="48">
        <v>42503</v>
      </c>
      <c r="E3205" s="47">
        <v>11</v>
      </c>
      <c r="F3205" s="47">
        <v>16609</v>
      </c>
      <c r="G3205" s="47">
        <v>14919</v>
      </c>
    </row>
    <row r="3206" spans="3:7">
      <c r="C3206" s="49">
        <f t="shared" si="52"/>
        <v>5</v>
      </c>
      <c r="D3206" s="48">
        <v>42503</v>
      </c>
      <c r="E3206" s="47">
        <v>12</v>
      </c>
      <c r="F3206" s="47">
        <v>16440</v>
      </c>
      <c r="G3206" s="47">
        <v>14538</v>
      </c>
    </row>
    <row r="3207" spans="3:7">
      <c r="C3207" s="49">
        <f t="shared" si="52"/>
        <v>5</v>
      </c>
      <c r="D3207" s="48">
        <v>42503</v>
      </c>
      <c r="E3207" s="47">
        <v>13</v>
      </c>
      <c r="F3207" s="47">
        <v>16225</v>
      </c>
      <c r="G3207" s="47">
        <v>14297</v>
      </c>
    </row>
    <row r="3208" spans="3:7">
      <c r="C3208" s="49">
        <f t="shared" si="52"/>
        <v>5</v>
      </c>
      <c r="D3208" s="48">
        <v>42503</v>
      </c>
      <c r="E3208" s="47">
        <v>14</v>
      </c>
      <c r="F3208" s="47">
        <v>16201</v>
      </c>
      <c r="G3208" s="47">
        <v>14331</v>
      </c>
    </row>
    <row r="3209" spans="3:7">
      <c r="C3209" s="49">
        <f t="shared" si="52"/>
        <v>5</v>
      </c>
      <c r="D3209" s="48">
        <v>42503</v>
      </c>
      <c r="E3209" s="47">
        <v>15</v>
      </c>
      <c r="F3209" s="47">
        <v>16065</v>
      </c>
      <c r="G3209" s="47">
        <v>14176</v>
      </c>
    </row>
    <row r="3210" spans="3:7">
      <c r="C3210" s="49">
        <f t="shared" si="52"/>
        <v>5</v>
      </c>
      <c r="D3210" s="48">
        <v>42503</v>
      </c>
      <c r="E3210" s="47">
        <v>16</v>
      </c>
      <c r="F3210" s="47">
        <v>16004</v>
      </c>
      <c r="G3210" s="47">
        <v>14213</v>
      </c>
    </row>
    <row r="3211" spans="3:7">
      <c r="C3211" s="49">
        <f t="shared" si="52"/>
        <v>5</v>
      </c>
      <c r="D3211" s="48">
        <v>42503</v>
      </c>
      <c r="E3211" s="47">
        <v>17</v>
      </c>
      <c r="F3211" s="47">
        <v>16283</v>
      </c>
      <c r="G3211" s="47">
        <v>14503</v>
      </c>
    </row>
    <row r="3212" spans="3:7">
      <c r="C3212" s="49">
        <f t="shared" si="52"/>
        <v>5</v>
      </c>
      <c r="D3212" s="48">
        <v>42503</v>
      </c>
      <c r="E3212" s="47">
        <v>18</v>
      </c>
      <c r="F3212" s="47">
        <v>16371</v>
      </c>
      <c r="G3212" s="47">
        <v>14621</v>
      </c>
    </row>
    <row r="3213" spans="3:7">
      <c r="C3213" s="49">
        <f t="shared" si="52"/>
        <v>5</v>
      </c>
      <c r="D3213" s="48">
        <v>42503</v>
      </c>
      <c r="E3213" s="47">
        <v>19</v>
      </c>
      <c r="F3213" s="47">
        <v>16575</v>
      </c>
      <c r="G3213" s="47">
        <v>14832</v>
      </c>
    </row>
    <row r="3214" spans="3:7">
      <c r="C3214" s="49">
        <f t="shared" si="52"/>
        <v>5</v>
      </c>
      <c r="D3214" s="48">
        <v>42503</v>
      </c>
      <c r="E3214" s="47">
        <v>20</v>
      </c>
      <c r="F3214" s="47">
        <v>16694</v>
      </c>
      <c r="G3214" s="47">
        <v>15253</v>
      </c>
    </row>
    <row r="3215" spans="3:7">
      <c r="C3215" s="49">
        <f t="shared" si="52"/>
        <v>5</v>
      </c>
      <c r="D3215" s="48">
        <v>42503</v>
      </c>
      <c r="E3215" s="47">
        <v>21</v>
      </c>
      <c r="F3215" s="47">
        <v>17156</v>
      </c>
      <c r="G3215" s="47">
        <v>15387</v>
      </c>
    </row>
    <row r="3216" spans="3:7">
      <c r="C3216" s="49">
        <f t="shared" si="52"/>
        <v>5</v>
      </c>
      <c r="D3216" s="48">
        <v>42503</v>
      </c>
      <c r="E3216" s="47">
        <v>22</v>
      </c>
      <c r="F3216" s="47">
        <v>16272</v>
      </c>
      <c r="G3216" s="47">
        <v>14336</v>
      </c>
    </row>
    <row r="3217" spans="3:7">
      <c r="C3217" s="49">
        <f t="shared" si="52"/>
        <v>5</v>
      </c>
      <c r="D3217" s="48">
        <v>42503</v>
      </c>
      <c r="E3217" s="47">
        <v>23</v>
      </c>
      <c r="F3217" s="47">
        <v>15091</v>
      </c>
      <c r="G3217" s="47">
        <v>13171</v>
      </c>
    </row>
    <row r="3218" spans="3:7">
      <c r="C3218" s="49">
        <f t="shared" si="52"/>
        <v>5</v>
      </c>
      <c r="D3218" s="48">
        <v>42503</v>
      </c>
      <c r="E3218" s="47">
        <v>24</v>
      </c>
      <c r="F3218" s="47">
        <v>14239</v>
      </c>
      <c r="G3218" s="47">
        <v>12288</v>
      </c>
    </row>
    <row r="3219" spans="3:7">
      <c r="C3219" s="49">
        <f t="shared" si="52"/>
        <v>5</v>
      </c>
      <c r="D3219" s="48">
        <v>42504</v>
      </c>
      <c r="E3219" s="47">
        <v>1</v>
      </c>
      <c r="F3219" s="47">
        <v>13632</v>
      </c>
      <c r="G3219" s="47">
        <v>11691</v>
      </c>
    </row>
    <row r="3220" spans="3:7">
      <c r="C3220" s="49">
        <f t="shared" si="52"/>
        <v>5</v>
      </c>
      <c r="D3220" s="48">
        <v>42504</v>
      </c>
      <c r="E3220" s="47">
        <v>2</v>
      </c>
      <c r="F3220" s="47">
        <v>13294</v>
      </c>
      <c r="G3220" s="47">
        <v>11343</v>
      </c>
    </row>
    <row r="3221" spans="3:7">
      <c r="C3221" s="49">
        <f t="shared" si="52"/>
        <v>5</v>
      </c>
      <c r="D3221" s="48">
        <v>42504</v>
      </c>
      <c r="E3221" s="47">
        <v>3</v>
      </c>
      <c r="F3221" s="47">
        <v>13080</v>
      </c>
      <c r="G3221" s="47">
        <v>11141</v>
      </c>
    </row>
    <row r="3222" spans="3:7">
      <c r="C3222" s="49">
        <f t="shared" si="52"/>
        <v>5</v>
      </c>
      <c r="D3222" s="48">
        <v>42504</v>
      </c>
      <c r="E3222" s="47">
        <v>4</v>
      </c>
      <c r="F3222" s="47">
        <v>12953</v>
      </c>
      <c r="G3222" s="47">
        <v>11050</v>
      </c>
    </row>
    <row r="3223" spans="3:7">
      <c r="C3223" s="49">
        <f t="shared" si="52"/>
        <v>5</v>
      </c>
      <c r="D3223" s="48">
        <v>42504</v>
      </c>
      <c r="E3223" s="47">
        <v>5</v>
      </c>
      <c r="F3223" s="47">
        <v>12970</v>
      </c>
      <c r="G3223" s="47">
        <v>11003</v>
      </c>
    </row>
    <row r="3224" spans="3:7">
      <c r="C3224" s="49">
        <f t="shared" si="52"/>
        <v>5</v>
      </c>
      <c r="D3224" s="48">
        <v>42504</v>
      </c>
      <c r="E3224" s="47">
        <v>6</v>
      </c>
      <c r="F3224" s="47">
        <v>13288</v>
      </c>
      <c r="G3224" s="47">
        <v>11185</v>
      </c>
    </row>
    <row r="3225" spans="3:7">
      <c r="C3225" s="49">
        <f t="shared" si="52"/>
        <v>5</v>
      </c>
      <c r="D3225" s="48">
        <v>42504</v>
      </c>
      <c r="E3225" s="47">
        <v>7</v>
      </c>
      <c r="F3225" s="47">
        <v>13864</v>
      </c>
      <c r="G3225" s="47">
        <v>11810</v>
      </c>
    </row>
    <row r="3226" spans="3:7">
      <c r="C3226" s="49">
        <f t="shared" si="52"/>
        <v>5</v>
      </c>
      <c r="D3226" s="48">
        <v>42504</v>
      </c>
      <c r="E3226" s="47">
        <v>8</v>
      </c>
      <c r="F3226" s="47">
        <v>14564</v>
      </c>
      <c r="G3226" s="47">
        <v>12592</v>
      </c>
    </row>
    <row r="3227" spans="3:7">
      <c r="C3227" s="49">
        <f t="shared" si="52"/>
        <v>5</v>
      </c>
      <c r="D3227" s="48">
        <v>42504</v>
      </c>
      <c r="E3227" s="47">
        <v>9</v>
      </c>
      <c r="F3227" s="47">
        <v>15374</v>
      </c>
      <c r="G3227" s="47">
        <v>13341</v>
      </c>
    </row>
    <row r="3228" spans="3:7">
      <c r="C3228" s="49">
        <f t="shared" si="52"/>
        <v>5</v>
      </c>
      <c r="D3228" s="48">
        <v>42504</v>
      </c>
      <c r="E3228" s="47">
        <v>10</v>
      </c>
      <c r="F3228" s="47">
        <v>15953</v>
      </c>
      <c r="G3228" s="47">
        <v>13737</v>
      </c>
    </row>
    <row r="3229" spans="3:7">
      <c r="C3229" s="49">
        <f t="shared" si="52"/>
        <v>5</v>
      </c>
      <c r="D3229" s="48">
        <v>42504</v>
      </c>
      <c r="E3229" s="47">
        <v>11</v>
      </c>
      <c r="F3229" s="47">
        <v>16075</v>
      </c>
      <c r="G3229" s="47">
        <v>13848</v>
      </c>
    </row>
    <row r="3230" spans="3:7">
      <c r="C3230" s="49">
        <f t="shared" si="52"/>
        <v>5</v>
      </c>
      <c r="D3230" s="48">
        <v>42504</v>
      </c>
      <c r="E3230" s="47">
        <v>12</v>
      </c>
      <c r="F3230" s="47">
        <v>15895</v>
      </c>
      <c r="G3230" s="47">
        <v>13722</v>
      </c>
    </row>
    <row r="3231" spans="3:7">
      <c r="C3231" s="49">
        <f t="shared" si="52"/>
        <v>5</v>
      </c>
      <c r="D3231" s="48">
        <v>42504</v>
      </c>
      <c r="E3231" s="47">
        <v>13</v>
      </c>
      <c r="F3231" s="47">
        <v>15682</v>
      </c>
      <c r="G3231" s="47">
        <v>13568</v>
      </c>
    </row>
    <row r="3232" spans="3:7">
      <c r="C3232" s="49">
        <f t="shared" si="52"/>
        <v>5</v>
      </c>
      <c r="D3232" s="48">
        <v>42504</v>
      </c>
      <c r="E3232" s="47">
        <v>14</v>
      </c>
      <c r="F3232" s="47">
        <v>15564</v>
      </c>
      <c r="G3232" s="47">
        <v>13389</v>
      </c>
    </row>
    <row r="3233" spans="3:7">
      <c r="C3233" s="49">
        <f t="shared" si="52"/>
        <v>5</v>
      </c>
      <c r="D3233" s="48">
        <v>42504</v>
      </c>
      <c r="E3233" s="47">
        <v>15</v>
      </c>
      <c r="F3233" s="47">
        <v>15276</v>
      </c>
      <c r="G3233" s="47">
        <v>13199</v>
      </c>
    </row>
    <row r="3234" spans="3:7">
      <c r="C3234" s="49">
        <f t="shared" si="52"/>
        <v>5</v>
      </c>
      <c r="D3234" s="48">
        <v>42504</v>
      </c>
      <c r="E3234" s="47">
        <v>16</v>
      </c>
      <c r="F3234" s="47">
        <v>15191</v>
      </c>
      <c r="G3234" s="47">
        <v>13323</v>
      </c>
    </row>
    <row r="3235" spans="3:7">
      <c r="C3235" s="49">
        <f t="shared" si="52"/>
        <v>5</v>
      </c>
      <c r="D3235" s="48">
        <v>42504</v>
      </c>
      <c r="E3235" s="47">
        <v>17</v>
      </c>
      <c r="F3235" s="47">
        <v>15496</v>
      </c>
      <c r="G3235" s="47">
        <v>13410</v>
      </c>
    </row>
    <row r="3236" spans="3:7">
      <c r="C3236" s="49">
        <f t="shared" si="52"/>
        <v>5</v>
      </c>
      <c r="D3236" s="48">
        <v>42504</v>
      </c>
      <c r="E3236" s="47">
        <v>18</v>
      </c>
      <c r="F3236" s="47">
        <v>15562</v>
      </c>
      <c r="G3236" s="47">
        <v>13552</v>
      </c>
    </row>
    <row r="3237" spans="3:7">
      <c r="C3237" s="49">
        <f t="shared" si="52"/>
        <v>5</v>
      </c>
      <c r="D3237" s="48">
        <v>42504</v>
      </c>
      <c r="E3237" s="47">
        <v>19</v>
      </c>
      <c r="F3237" s="47">
        <v>15702</v>
      </c>
      <c r="G3237" s="47">
        <v>13760</v>
      </c>
    </row>
    <row r="3238" spans="3:7">
      <c r="C3238" s="49">
        <f t="shared" si="52"/>
        <v>5</v>
      </c>
      <c r="D3238" s="48">
        <v>42504</v>
      </c>
      <c r="E3238" s="47">
        <v>20</v>
      </c>
      <c r="F3238" s="47">
        <v>15928</v>
      </c>
      <c r="G3238" s="47">
        <v>13877</v>
      </c>
    </row>
    <row r="3239" spans="3:7">
      <c r="C3239" s="49">
        <f t="shared" si="52"/>
        <v>5</v>
      </c>
      <c r="D3239" s="48">
        <v>42504</v>
      </c>
      <c r="E3239" s="47">
        <v>21</v>
      </c>
      <c r="F3239" s="47">
        <v>16107</v>
      </c>
      <c r="G3239" s="47">
        <v>14050</v>
      </c>
    </row>
    <row r="3240" spans="3:7">
      <c r="C3240" s="49">
        <f t="shared" si="52"/>
        <v>5</v>
      </c>
      <c r="D3240" s="48">
        <v>42504</v>
      </c>
      <c r="E3240" s="47">
        <v>22</v>
      </c>
      <c r="F3240" s="47">
        <v>15547</v>
      </c>
      <c r="G3240" s="47">
        <v>13435</v>
      </c>
    </row>
    <row r="3241" spans="3:7">
      <c r="C3241" s="49">
        <f t="shared" si="52"/>
        <v>5</v>
      </c>
      <c r="D3241" s="48">
        <v>42504</v>
      </c>
      <c r="E3241" s="47">
        <v>23</v>
      </c>
      <c r="F3241" s="47">
        <v>14666</v>
      </c>
      <c r="G3241" s="47">
        <v>12563</v>
      </c>
    </row>
    <row r="3242" spans="3:7">
      <c r="C3242" s="49">
        <f t="shared" si="52"/>
        <v>5</v>
      </c>
      <c r="D3242" s="48">
        <v>42504</v>
      </c>
      <c r="E3242" s="47">
        <v>24</v>
      </c>
      <c r="F3242" s="47">
        <v>13399</v>
      </c>
      <c r="G3242" s="47">
        <v>11682</v>
      </c>
    </row>
    <row r="3243" spans="3:7">
      <c r="C3243" s="49">
        <f t="shared" si="52"/>
        <v>5</v>
      </c>
      <c r="D3243" s="48">
        <v>42505</v>
      </c>
      <c r="E3243" s="47">
        <v>1</v>
      </c>
      <c r="F3243" s="47">
        <v>12768</v>
      </c>
      <c r="G3243" s="47">
        <v>11340</v>
      </c>
    </row>
    <row r="3244" spans="3:7">
      <c r="C3244" s="49">
        <f t="shared" si="52"/>
        <v>5</v>
      </c>
      <c r="D3244" s="48">
        <v>42505</v>
      </c>
      <c r="E3244" s="47">
        <v>2</v>
      </c>
      <c r="F3244" s="47">
        <v>12557</v>
      </c>
      <c r="G3244" s="47">
        <v>11128</v>
      </c>
    </row>
    <row r="3245" spans="3:7">
      <c r="C3245" s="49">
        <f t="shared" si="52"/>
        <v>5</v>
      </c>
      <c r="D3245" s="48">
        <v>42505</v>
      </c>
      <c r="E3245" s="47">
        <v>3</v>
      </c>
      <c r="F3245" s="47">
        <v>12443</v>
      </c>
      <c r="G3245" s="47">
        <v>10956</v>
      </c>
    </row>
    <row r="3246" spans="3:7">
      <c r="C3246" s="49">
        <f t="shared" si="52"/>
        <v>5</v>
      </c>
      <c r="D3246" s="48">
        <v>42505</v>
      </c>
      <c r="E3246" s="47">
        <v>4</v>
      </c>
      <c r="F3246" s="47">
        <v>12351</v>
      </c>
      <c r="G3246" s="47">
        <v>10900</v>
      </c>
    </row>
    <row r="3247" spans="3:7">
      <c r="C3247" s="49">
        <f t="shared" si="52"/>
        <v>5</v>
      </c>
      <c r="D3247" s="48">
        <v>42505</v>
      </c>
      <c r="E3247" s="47">
        <v>5</v>
      </c>
      <c r="F3247" s="47">
        <v>12593</v>
      </c>
      <c r="G3247" s="47">
        <v>11101</v>
      </c>
    </row>
    <row r="3248" spans="3:7">
      <c r="C3248" s="49">
        <f t="shared" si="52"/>
        <v>5</v>
      </c>
      <c r="D3248" s="48">
        <v>42505</v>
      </c>
      <c r="E3248" s="47">
        <v>6</v>
      </c>
      <c r="F3248" s="47">
        <v>12635</v>
      </c>
      <c r="G3248" s="47">
        <v>11260</v>
      </c>
    </row>
    <row r="3249" spans="3:7">
      <c r="C3249" s="49">
        <f t="shared" si="52"/>
        <v>5</v>
      </c>
      <c r="D3249" s="48">
        <v>42505</v>
      </c>
      <c r="E3249" s="47">
        <v>7</v>
      </c>
      <c r="F3249" s="47">
        <v>13152</v>
      </c>
      <c r="G3249" s="47">
        <v>11778</v>
      </c>
    </row>
    <row r="3250" spans="3:7">
      <c r="C3250" s="49">
        <f t="shared" si="52"/>
        <v>5</v>
      </c>
      <c r="D3250" s="48">
        <v>42505</v>
      </c>
      <c r="E3250" s="47">
        <v>8</v>
      </c>
      <c r="F3250" s="47">
        <v>13744</v>
      </c>
      <c r="G3250" s="47">
        <v>12395</v>
      </c>
    </row>
    <row r="3251" spans="3:7">
      <c r="C3251" s="49">
        <f t="shared" si="52"/>
        <v>5</v>
      </c>
      <c r="D3251" s="48">
        <v>42505</v>
      </c>
      <c r="E3251" s="47">
        <v>9</v>
      </c>
      <c r="F3251" s="47">
        <v>14221</v>
      </c>
      <c r="G3251" s="47">
        <v>12808</v>
      </c>
    </row>
    <row r="3252" spans="3:7">
      <c r="C3252" s="49">
        <f t="shared" si="52"/>
        <v>5</v>
      </c>
      <c r="D3252" s="48">
        <v>42505</v>
      </c>
      <c r="E3252" s="47">
        <v>10</v>
      </c>
      <c r="F3252" s="47">
        <v>14408</v>
      </c>
      <c r="G3252" s="47">
        <v>12985</v>
      </c>
    </row>
    <row r="3253" spans="3:7">
      <c r="C3253" s="49">
        <f t="shared" si="52"/>
        <v>5</v>
      </c>
      <c r="D3253" s="48">
        <v>42505</v>
      </c>
      <c r="E3253" s="47">
        <v>11</v>
      </c>
      <c r="F3253" s="47">
        <v>14659</v>
      </c>
      <c r="G3253" s="47">
        <v>13077</v>
      </c>
    </row>
    <row r="3254" spans="3:7">
      <c r="C3254" s="49">
        <f t="shared" si="52"/>
        <v>5</v>
      </c>
      <c r="D3254" s="48">
        <v>42505</v>
      </c>
      <c r="E3254" s="47">
        <v>12</v>
      </c>
      <c r="F3254" s="47">
        <v>14681</v>
      </c>
      <c r="G3254" s="47">
        <v>13146</v>
      </c>
    </row>
    <row r="3255" spans="3:7">
      <c r="C3255" s="49">
        <f t="shared" si="52"/>
        <v>5</v>
      </c>
      <c r="D3255" s="48">
        <v>42505</v>
      </c>
      <c r="E3255" s="47">
        <v>13</v>
      </c>
      <c r="F3255" s="47">
        <v>14620</v>
      </c>
      <c r="G3255" s="47">
        <v>13027</v>
      </c>
    </row>
    <row r="3256" spans="3:7">
      <c r="C3256" s="49">
        <f t="shared" si="52"/>
        <v>5</v>
      </c>
      <c r="D3256" s="48">
        <v>42505</v>
      </c>
      <c r="E3256" s="47">
        <v>14</v>
      </c>
      <c r="F3256" s="47">
        <v>14448</v>
      </c>
      <c r="G3256" s="47">
        <v>12959</v>
      </c>
    </row>
    <row r="3257" spans="3:7">
      <c r="C3257" s="49">
        <f t="shared" si="52"/>
        <v>5</v>
      </c>
      <c r="D3257" s="48">
        <v>42505</v>
      </c>
      <c r="E3257" s="47">
        <v>15</v>
      </c>
      <c r="F3257" s="47">
        <v>14689</v>
      </c>
      <c r="G3257" s="47">
        <v>13156</v>
      </c>
    </row>
    <row r="3258" spans="3:7">
      <c r="C3258" s="49">
        <f t="shared" si="52"/>
        <v>5</v>
      </c>
      <c r="D3258" s="48">
        <v>42505</v>
      </c>
      <c r="E3258" s="47">
        <v>16</v>
      </c>
      <c r="F3258" s="47">
        <v>15083</v>
      </c>
      <c r="G3258" s="47">
        <v>13519</v>
      </c>
    </row>
    <row r="3259" spans="3:7">
      <c r="C3259" s="49">
        <f t="shared" si="52"/>
        <v>5</v>
      </c>
      <c r="D3259" s="48">
        <v>42505</v>
      </c>
      <c r="E3259" s="47">
        <v>17</v>
      </c>
      <c r="F3259" s="47">
        <v>15615</v>
      </c>
      <c r="G3259" s="47">
        <v>14172</v>
      </c>
    </row>
    <row r="3260" spans="3:7">
      <c r="C3260" s="49">
        <f t="shared" si="52"/>
        <v>5</v>
      </c>
      <c r="D3260" s="48">
        <v>42505</v>
      </c>
      <c r="E3260" s="47">
        <v>18</v>
      </c>
      <c r="F3260" s="47">
        <v>15439</v>
      </c>
      <c r="G3260" s="47">
        <v>14051</v>
      </c>
    </row>
    <row r="3261" spans="3:7">
      <c r="C3261" s="49">
        <f t="shared" si="52"/>
        <v>5</v>
      </c>
      <c r="D3261" s="48">
        <v>42505</v>
      </c>
      <c r="E3261" s="47">
        <v>19</v>
      </c>
      <c r="F3261" s="47">
        <v>15570</v>
      </c>
      <c r="G3261" s="47">
        <v>14174</v>
      </c>
    </row>
    <row r="3262" spans="3:7">
      <c r="C3262" s="49">
        <f t="shared" si="52"/>
        <v>5</v>
      </c>
      <c r="D3262" s="48">
        <v>42505</v>
      </c>
      <c r="E3262" s="47">
        <v>20</v>
      </c>
      <c r="F3262" s="47">
        <v>15883</v>
      </c>
      <c r="G3262" s="47">
        <v>14655</v>
      </c>
    </row>
    <row r="3263" spans="3:7">
      <c r="C3263" s="49">
        <f t="shared" si="52"/>
        <v>5</v>
      </c>
      <c r="D3263" s="48">
        <v>42505</v>
      </c>
      <c r="E3263" s="47">
        <v>21</v>
      </c>
      <c r="F3263" s="47">
        <v>16657</v>
      </c>
      <c r="G3263" s="47">
        <v>15222</v>
      </c>
    </row>
    <row r="3264" spans="3:7">
      <c r="C3264" s="49">
        <f t="shared" si="52"/>
        <v>5</v>
      </c>
      <c r="D3264" s="48">
        <v>42505</v>
      </c>
      <c r="E3264" s="47">
        <v>22</v>
      </c>
      <c r="F3264" s="47">
        <v>15777</v>
      </c>
      <c r="G3264" s="47">
        <v>14318</v>
      </c>
    </row>
    <row r="3265" spans="3:7">
      <c r="C3265" s="49">
        <f t="shared" si="52"/>
        <v>5</v>
      </c>
      <c r="D3265" s="48">
        <v>42505</v>
      </c>
      <c r="E3265" s="47">
        <v>23</v>
      </c>
      <c r="F3265" s="47">
        <v>14623</v>
      </c>
      <c r="G3265" s="47">
        <v>13191</v>
      </c>
    </row>
    <row r="3266" spans="3:7">
      <c r="C3266" s="49">
        <f t="shared" si="52"/>
        <v>5</v>
      </c>
      <c r="D3266" s="48">
        <v>42505</v>
      </c>
      <c r="E3266" s="47">
        <v>24</v>
      </c>
      <c r="F3266" s="47">
        <v>14072</v>
      </c>
      <c r="G3266" s="47">
        <v>12390</v>
      </c>
    </row>
    <row r="3267" spans="3:7">
      <c r="C3267" s="49">
        <f t="shared" si="52"/>
        <v>5</v>
      </c>
      <c r="D3267" s="48">
        <v>42506</v>
      </c>
      <c r="E3267" s="47">
        <v>1</v>
      </c>
      <c r="F3267" s="47">
        <v>13553</v>
      </c>
      <c r="G3267" s="47">
        <v>11870</v>
      </c>
    </row>
    <row r="3268" spans="3:7">
      <c r="C3268" s="49">
        <f t="shared" ref="C3268:C3331" si="53">MONTH(D3268)</f>
        <v>5</v>
      </c>
      <c r="D3268" s="48">
        <v>42506</v>
      </c>
      <c r="E3268" s="47">
        <v>2</v>
      </c>
      <c r="F3268" s="47">
        <v>13450</v>
      </c>
      <c r="G3268" s="47">
        <v>11688</v>
      </c>
    </row>
    <row r="3269" spans="3:7">
      <c r="C3269" s="49">
        <f t="shared" si="53"/>
        <v>5</v>
      </c>
      <c r="D3269" s="48">
        <v>42506</v>
      </c>
      <c r="E3269" s="47">
        <v>3</v>
      </c>
      <c r="F3269" s="47">
        <v>13151</v>
      </c>
      <c r="G3269" s="47">
        <v>11589</v>
      </c>
    </row>
    <row r="3270" spans="3:7">
      <c r="C3270" s="49">
        <f t="shared" si="53"/>
        <v>5</v>
      </c>
      <c r="D3270" s="48">
        <v>42506</v>
      </c>
      <c r="E3270" s="47">
        <v>4</v>
      </c>
      <c r="F3270" s="47">
        <v>13286</v>
      </c>
      <c r="G3270" s="47">
        <v>11761</v>
      </c>
    </row>
    <row r="3271" spans="3:7">
      <c r="C3271" s="49">
        <f t="shared" si="53"/>
        <v>5</v>
      </c>
      <c r="D3271" s="48">
        <v>42506</v>
      </c>
      <c r="E3271" s="47">
        <v>5</v>
      </c>
      <c r="F3271" s="47">
        <v>14414</v>
      </c>
      <c r="G3271" s="47">
        <v>12496</v>
      </c>
    </row>
    <row r="3272" spans="3:7">
      <c r="C3272" s="49">
        <f t="shared" si="53"/>
        <v>5</v>
      </c>
      <c r="D3272" s="48">
        <v>42506</v>
      </c>
      <c r="E3272" s="47">
        <v>6</v>
      </c>
      <c r="F3272" s="47">
        <v>15750</v>
      </c>
      <c r="G3272" s="47">
        <v>13710</v>
      </c>
    </row>
    <row r="3273" spans="3:7">
      <c r="C3273" s="49">
        <f t="shared" si="53"/>
        <v>5</v>
      </c>
      <c r="D3273" s="48">
        <v>42506</v>
      </c>
      <c r="E3273" s="47">
        <v>7</v>
      </c>
      <c r="F3273" s="47">
        <v>16555</v>
      </c>
      <c r="G3273" s="47">
        <v>14676</v>
      </c>
    </row>
    <row r="3274" spans="3:7">
      <c r="C3274" s="49">
        <f t="shared" si="53"/>
        <v>5</v>
      </c>
      <c r="D3274" s="48">
        <v>42506</v>
      </c>
      <c r="E3274" s="47">
        <v>8</v>
      </c>
      <c r="F3274" s="47">
        <v>16644</v>
      </c>
      <c r="G3274" s="47">
        <v>15135</v>
      </c>
    </row>
    <row r="3275" spans="3:7">
      <c r="C3275" s="49">
        <f t="shared" si="53"/>
        <v>5</v>
      </c>
      <c r="D3275" s="48">
        <v>42506</v>
      </c>
      <c r="E3275" s="47">
        <v>9</v>
      </c>
      <c r="F3275" s="47">
        <v>16294</v>
      </c>
      <c r="G3275" s="47">
        <v>14846</v>
      </c>
    </row>
    <row r="3276" spans="3:7">
      <c r="C3276" s="49">
        <f t="shared" si="53"/>
        <v>5</v>
      </c>
      <c r="D3276" s="48">
        <v>42506</v>
      </c>
      <c r="E3276" s="47">
        <v>10</v>
      </c>
      <c r="F3276" s="47">
        <v>15580</v>
      </c>
      <c r="G3276" s="47">
        <v>14491</v>
      </c>
    </row>
    <row r="3277" spans="3:7">
      <c r="C3277" s="49">
        <f t="shared" si="53"/>
        <v>5</v>
      </c>
      <c r="D3277" s="48">
        <v>42506</v>
      </c>
      <c r="E3277" s="47">
        <v>11</v>
      </c>
      <c r="F3277" s="47">
        <v>15812</v>
      </c>
      <c r="G3277" s="47">
        <v>14522</v>
      </c>
    </row>
    <row r="3278" spans="3:7">
      <c r="C3278" s="49">
        <f t="shared" si="53"/>
        <v>5</v>
      </c>
      <c r="D3278" s="48">
        <v>42506</v>
      </c>
      <c r="E3278" s="47">
        <v>12</v>
      </c>
      <c r="F3278" s="47">
        <v>15959</v>
      </c>
      <c r="G3278" s="47">
        <v>14207</v>
      </c>
    </row>
    <row r="3279" spans="3:7">
      <c r="C3279" s="49">
        <f t="shared" si="53"/>
        <v>5</v>
      </c>
      <c r="D3279" s="48">
        <v>42506</v>
      </c>
      <c r="E3279" s="47">
        <v>13</v>
      </c>
      <c r="F3279" s="47">
        <v>15911</v>
      </c>
      <c r="G3279" s="47">
        <v>14133</v>
      </c>
    </row>
    <row r="3280" spans="3:7">
      <c r="C3280" s="49">
        <f t="shared" si="53"/>
        <v>5</v>
      </c>
      <c r="D3280" s="48">
        <v>42506</v>
      </c>
      <c r="E3280" s="47">
        <v>14</v>
      </c>
      <c r="F3280" s="47">
        <v>15825</v>
      </c>
      <c r="G3280" s="47">
        <v>13972</v>
      </c>
    </row>
    <row r="3281" spans="3:7">
      <c r="C3281" s="49">
        <f t="shared" si="53"/>
        <v>5</v>
      </c>
      <c r="D3281" s="48">
        <v>42506</v>
      </c>
      <c r="E3281" s="47">
        <v>15</v>
      </c>
      <c r="F3281" s="47">
        <v>16241</v>
      </c>
      <c r="G3281" s="47">
        <v>14202</v>
      </c>
    </row>
    <row r="3282" spans="3:7">
      <c r="C3282" s="49">
        <f t="shared" si="53"/>
        <v>5</v>
      </c>
      <c r="D3282" s="48">
        <v>42506</v>
      </c>
      <c r="E3282" s="47">
        <v>16</v>
      </c>
      <c r="F3282" s="47">
        <v>16831</v>
      </c>
      <c r="G3282" s="47">
        <v>14751</v>
      </c>
    </row>
    <row r="3283" spans="3:7">
      <c r="C3283" s="49">
        <f t="shared" si="53"/>
        <v>5</v>
      </c>
      <c r="D3283" s="48">
        <v>42506</v>
      </c>
      <c r="E3283" s="47">
        <v>17</v>
      </c>
      <c r="F3283" s="47">
        <v>17056</v>
      </c>
      <c r="G3283" s="47">
        <v>15072</v>
      </c>
    </row>
    <row r="3284" spans="3:7">
      <c r="C3284" s="49">
        <f t="shared" si="53"/>
        <v>5</v>
      </c>
      <c r="D3284" s="48">
        <v>42506</v>
      </c>
      <c r="E3284" s="47">
        <v>18</v>
      </c>
      <c r="F3284" s="47">
        <v>16853</v>
      </c>
      <c r="G3284" s="47">
        <v>14936</v>
      </c>
    </row>
    <row r="3285" spans="3:7">
      <c r="C3285" s="49">
        <f t="shared" si="53"/>
        <v>5</v>
      </c>
      <c r="D3285" s="48">
        <v>42506</v>
      </c>
      <c r="E3285" s="47">
        <v>19</v>
      </c>
      <c r="F3285" s="47">
        <v>16523</v>
      </c>
      <c r="G3285" s="47">
        <v>15252</v>
      </c>
    </row>
    <row r="3286" spans="3:7">
      <c r="C3286" s="49">
        <f t="shared" si="53"/>
        <v>5</v>
      </c>
      <c r="D3286" s="48">
        <v>42506</v>
      </c>
      <c r="E3286" s="47">
        <v>20</v>
      </c>
      <c r="F3286" s="47">
        <v>17140</v>
      </c>
      <c r="G3286" s="47">
        <v>15804</v>
      </c>
    </row>
    <row r="3287" spans="3:7">
      <c r="C3287" s="49">
        <f t="shared" si="53"/>
        <v>5</v>
      </c>
      <c r="D3287" s="48">
        <v>42506</v>
      </c>
      <c r="E3287" s="47">
        <v>21</v>
      </c>
      <c r="F3287" s="47">
        <v>16561</v>
      </c>
      <c r="G3287" s="47">
        <v>15650</v>
      </c>
    </row>
    <row r="3288" spans="3:7">
      <c r="C3288" s="49">
        <f t="shared" si="53"/>
        <v>5</v>
      </c>
      <c r="D3288" s="48">
        <v>42506</v>
      </c>
      <c r="E3288" s="47">
        <v>22</v>
      </c>
      <c r="F3288" s="47">
        <v>15825</v>
      </c>
      <c r="G3288" s="47">
        <v>14610</v>
      </c>
    </row>
    <row r="3289" spans="3:7">
      <c r="C3289" s="49">
        <f t="shared" si="53"/>
        <v>5</v>
      </c>
      <c r="D3289" s="48">
        <v>42506</v>
      </c>
      <c r="E3289" s="47">
        <v>23</v>
      </c>
      <c r="F3289" s="47">
        <v>14799</v>
      </c>
      <c r="G3289" s="47">
        <v>13623</v>
      </c>
    </row>
    <row r="3290" spans="3:7">
      <c r="C3290" s="49">
        <f t="shared" si="53"/>
        <v>5</v>
      </c>
      <c r="D3290" s="48">
        <v>42506</v>
      </c>
      <c r="E3290" s="47">
        <v>24</v>
      </c>
      <c r="F3290" s="47">
        <v>14281</v>
      </c>
      <c r="G3290" s="47">
        <v>12721</v>
      </c>
    </row>
    <row r="3291" spans="3:7">
      <c r="C3291" s="49">
        <f t="shared" si="53"/>
        <v>5</v>
      </c>
      <c r="D3291" s="48">
        <v>42507</v>
      </c>
      <c r="E3291" s="47">
        <v>1</v>
      </c>
      <c r="F3291" s="47">
        <v>14059</v>
      </c>
      <c r="G3291" s="47">
        <v>12382</v>
      </c>
    </row>
    <row r="3292" spans="3:7">
      <c r="C3292" s="49">
        <f t="shared" si="53"/>
        <v>5</v>
      </c>
      <c r="D3292" s="48">
        <v>42507</v>
      </c>
      <c r="E3292" s="47">
        <v>2</v>
      </c>
      <c r="F3292" s="47">
        <v>13740</v>
      </c>
      <c r="G3292" s="47">
        <v>11995</v>
      </c>
    </row>
    <row r="3293" spans="3:7">
      <c r="C3293" s="49">
        <f t="shared" si="53"/>
        <v>5</v>
      </c>
      <c r="D3293" s="48">
        <v>42507</v>
      </c>
      <c r="E3293" s="47">
        <v>3</v>
      </c>
      <c r="F3293" s="47">
        <v>13817</v>
      </c>
      <c r="G3293" s="47">
        <v>11955</v>
      </c>
    </row>
    <row r="3294" spans="3:7">
      <c r="C3294" s="49">
        <f t="shared" si="53"/>
        <v>5</v>
      </c>
      <c r="D3294" s="48">
        <v>42507</v>
      </c>
      <c r="E3294" s="47">
        <v>4</v>
      </c>
      <c r="F3294" s="47">
        <v>13914</v>
      </c>
      <c r="G3294" s="47">
        <v>12064</v>
      </c>
    </row>
    <row r="3295" spans="3:7">
      <c r="C3295" s="49">
        <f t="shared" si="53"/>
        <v>5</v>
      </c>
      <c r="D3295" s="48">
        <v>42507</v>
      </c>
      <c r="E3295" s="47">
        <v>5</v>
      </c>
      <c r="F3295" s="47">
        <v>14457</v>
      </c>
      <c r="G3295" s="47">
        <v>12499</v>
      </c>
    </row>
    <row r="3296" spans="3:7">
      <c r="C3296" s="49">
        <f t="shared" si="53"/>
        <v>5</v>
      </c>
      <c r="D3296" s="48">
        <v>42507</v>
      </c>
      <c r="E3296" s="47">
        <v>6</v>
      </c>
      <c r="F3296" s="47">
        <v>15262</v>
      </c>
      <c r="G3296" s="47">
        <v>13659</v>
      </c>
    </row>
    <row r="3297" spans="3:7">
      <c r="C3297" s="49">
        <f t="shared" si="53"/>
        <v>5</v>
      </c>
      <c r="D3297" s="48">
        <v>42507</v>
      </c>
      <c r="E3297" s="47">
        <v>7</v>
      </c>
      <c r="F3297" s="47">
        <v>16087</v>
      </c>
      <c r="G3297" s="47">
        <v>14754</v>
      </c>
    </row>
    <row r="3298" spans="3:7">
      <c r="C3298" s="49">
        <f t="shared" si="53"/>
        <v>5</v>
      </c>
      <c r="D3298" s="48">
        <v>42507</v>
      </c>
      <c r="E3298" s="47">
        <v>8</v>
      </c>
      <c r="F3298" s="47">
        <v>16240</v>
      </c>
      <c r="G3298" s="47">
        <v>14976</v>
      </c>
    </row>
    <row r="3299" spans="3:7">
      <c r="C3299" s="49">
        <f t="shared" si="53"/>
        <v>5</v>
      </c>
      <c r="D3299" s="48">
        <v>42507</v>
      </c>
      <c r="E3299" s="47">
        <v>9</v>
      </c>
      <c r="F3299" s="47">
        <v>16347</v>
      </c>
      <c r="G3299" s="47">
        <v>14732</v>
      </c>
    </row>
    <row r="3300" spans="3:7">
      <c r="C3300" s="49">
        <f t="shared" si="53"/>
        <v>5</v>
      </c>
      <c r="D3300" s="48">
        <v>42507</v>
      </c>
      <c r="E3300" s="47">
        <v>10</v>
      </c>
      <c r="F3300" s="47">
        <v>16266</v>
      </c>
      <c r="G3300" s="47">
        <v>14357</v>
      </c>
    </row>
    <row r="3301" spans="3:7">
      <c r="C3301" s="49">
        <f t="shared" si="53"/>
        <v>5</v>
      </c>
      <c r="D3301" s="48">
        <v>42507</v>
      </c>
      <c r="E3301" s="47">
        <v>11</v>
      </c>
      <c r="F3301" s="47">
        <v>16206</v>
      </c>
      <c r="G3301" s="47">
        <v>14309</v>
      </c>
    </row>
    <row r="3302" spans="3:7">
      <c r="C3302" s="49">
        <f t="shared" si="53"/>
        <v>5</v>
      </c>
      <c r="D3302" s="48">
        <v>42507</v>
      </c>
      <c r="E3302" s="47">
        <v>12</v>
      </c>
      <c r="F3302" s="47">
        <v>16254</v>
      </c>
      <c r="G3302" s="47">
        <v>14243</v>
      </c>
    </row>
    <row r="3303" spans="3:7">
      <c r="C3303" s="49">
        <f t="shared" si="53"/>
        <v>5</v>
      </c>
      <c r="D3303" s="48">
        <v>42507</v>
      </c>
      <c r="E3303" s="47">
        <v>13</v>
      </c>
      <c r="F3303" s="47">
        <v>16568</v>
      </c>
      <c r="G3303" s="47">
        <v>14477</v>
      </c>
    </row>
    <row r="3304" spans="3:7">
      <c r="C3304" s="49">
        <f t="shared" si="53"/>
        <v>5</v>
      </c>
      <c r="D3304" s="48">
        <v>42507</v>
      </c>
      <c r="E3304" s="47">
        <v>14</v>
      </c>
      <c r="F3304" s="47">
        <v>16458</v>
      </c>
      <c r="G3304" s="47">
        <v>14397</v>
      </c>
    </row>
    <row r="3305" spans="3:7">
      <c r="C3305" s="49">
        <f t="shared" si="53"/>
        <v>5</v>
      </c>
      <c r="D3305" s="48">
        <v>42507</v>
      </c>
      <c r="E3305" s="47">
        <v>15</v>
      </c>
      <c r="F3305" s="47">
        <v>16556</v>
      </c>
      <c r="G3305" s="47">
        <v>14358</v>
      </c>
    </row>
    <row r="3306" spans="3:7">
      <c r="C3306" s="49">
        <f t="shared" si="53"/>
        <v>5</v>
      </c>
      <c r="D3306" s="48">
        <v>42507</v>
      </c>
      <c r="E3306" s="47">
        <v>16</v>
      </c>
      <c r="F3306" s="47">
        <v>16635</v>
      </c>
      <c r="G3306" s="47">
        <v>14552</v>
      </c>
    </row>
    <row r="3307" spans="3:7">
      <c r="C3307" s="49">
        <f t="shared" si="53"/>
        <v>5</v>
      </c>
      <c r="D3307" s="48">
        <v>42507</v>
      </c>
      <c r="E3307" s="47">
        <v>17</v>
      </c>
      <c r="F3307" s="47">
        <v>16722</v>
      </c>
      <c r="G3307" s="47">
        <v>14805</v>
      </c>
    </row>
    <row r="3308" spans="3:7">
      <c r="C3308" s="49">
        <f t="shared" si="53"/>
        <v>5</v>
      </c>
      <c r="D3308" s="48">
        <v>42507</v>
      </c>
      <c r="E3308" s="47">
        <v>18</v>
      </c>
      <c r="F3308" s="47">
        <v>16862</v>
      </c>
      <c r="G3308" s="47">
        <v>14873</v>
      </c>
    </row>
    <row r="3309" spans="3:7">
      <c r="C3309" s="49">
        <f t="shared" si="53"/>
        <v>5</v>
      </c>
      <c r="D3309" s="48">
        <v>42507</v>
      </c>
      <c r="E3309" s="47">
        <v>19</v>
      </c>
      <c r="F3309" s="47">
        <v>16993</v>
      </c>
      <c r="G3309" s="47">
        <v>15150</v>
      </c>
    </row>
    <row r="3310" spans="3:7">
      <c r="C3310" s="49">
        <f t="shared" si="53"/>
        <v>5</v>
      </c>
      <c r="D3310" s="48">
        <v>42507</v>
      </c>
      <c r="E3310" s="47">
        <v>20</v>
      </c>
      <c r="F3310" s="47">
        <v>17464</v>
      </c>
      <c r="G3310" s="47">
        <v>15549</v>
      </c>
    </row>
    <row r="3311" spans="3:7">
      <c r="C3311" s="49">
        <f t="shared" si="53"/>
        <v>5</v>
      </c>
      <c r="D3311" s="48">
        <v>42507</v>
      </c>
      <c r="E3311" s="47">
        <v>21</v>
      </c>
      <c r="F3311" s="47">
        <v>17828</v>
      </c>
      <c r="G3311" s="47">
        <v>15829</v>
      </c>
    </row>
    <row r="3312" spans="3:7">
      <c r="C3312" s="49">
        <f t="shared" si="53"/>
        <v>5</v>
      </c>
      <c r="D3312" s="48">
        <v>42507</v>
      </c>
      <c r="E3312" s="47">
        <v>22</v>
      </c>
      <c r="F3312" s="47">
        <v>16795</v>
      </c>
      <c r="G3312" s="47">
        <v>14717</v>
      </c>
    </row>
    <row r="3313" spans="3:7">
      <c r="C3313" s="49">
        <f t="shared" si="53"/>
        <v>5</v>
      </c>
      <c r="D3313" s="48">
        <v>42507</v>
      </c>
      <c r="E3313" s="47">
        <v>23</v>
      </c>
      <c r="F3313" s="47">
        <v>15766</v>
      </c>
      <c r="G3313" s="47">
        <v>13427</v>
      </c>
    </row>
    <row r="3314" spans="3:7">
      <c r="C3314" s="49">
        <f t="shared" si="53"/>
        <v>5</v>
      </c>
      <c r="D3314" s="48">
        <v>42507</v>
      </c>
      <c r="E3314" s="47">
        <v>24</v>
      </c>
      <c r="F3314" s="47">
        <v>14490</v>
      </c>
      <c r="G3314" s="47">
        <v>12421</v>
      </c>
    </row>
    <row r="3315" spans="3:7">
      <c r="C3315" s="49">
        <f t="shared" si="53"/>
        <v>5</v>
      </c>
      <c r="D3315" s="48">
        <v>42508</v>
      </c>
      <c r="E3315" s="47">
        <v>1</v>
      </c>
      <c r="F3315" s="47">
        <v>14066</v>
      </c>
      <c r="G3315" s="47">
        <v>11803</v>
      </c>
    </row>
    <row r="3316" spans="3:7">
      <c r="C3316" s="49">
        <f t="shared" si="53"/>
        <v>5</v>
      </c>
      <c r="D3316" s="48">
        <v>42508</v>
      </c>
      <c r="E3316" s="47">
        <v>2</v>
      </c>
      <c r="F3316" s="47">
        <v>13760</v>
      </c>
      <c r="G3316" s="47">
        <v>11616</v>
      </c>
    </row>
    <row r="3317" spans="3:7">
      <c r="C3317" s="49">
        <f t="shared" si="53"/>
        <v>5</v>
      </c>
      <c r="D3317" s="48">
        <v>42508</v>
      </c>
      <c r="E3317" s="47">
        <v>3</v>
      </c>
      <c r="F3317" s="47">
        <v>13861</v>
      </c>
      <c r="G3317" s="47">
        <v>11592</v>
      </c>
    </row>
    <row r="3318" spans="3:7">
      <c r="C3318" s="49">
        <f t="shared" si="53"/>
        <v>5</v>
      </c>
      <c r="D3318" s="48">
        <v>42508</v>
      </c>
      <c r="E3318" s="47">
        <v>4</v>
      </c>
      <c r="F3318" s="47">
        <v>13976</v>
      </c>
      <c r="G3318" s="47">
        <v>11710</v>
      </c>
    </row>
    <row r="3319" spans="3:7">
      <c r="C3319" s="49">
        <f t="shared" si="53"/>
        <v>5</v>
      </c>
      <c r="D3319" s="48">
        <v>42508</v>
      </c>
      <c r="E3319" s="47">
        <v>5</v>
      </c>
      <c r="F3319" s="47">
        <v>14448</v>
      </c>
      <c r="G3319" s="47">
        <v>12227</v>
      </c>
    </row>
    <row r="3320" spans="3:7">
      <c r="C3320" s="49">
        <f t="shared" si="53"/>
        <v>5</v>
      </c>
      <c r="D3320" s="48">
        <v>42508</v>
      </c>
      <c r="E3320" s="47">
        <v>6</v>
      </c>
      <c r="F3320" s="47">
        <v>15412</v>
      </c>
      <c r="G3320" s="47">
        <v>13232</v>
      </c>
    </row>
    <row r="3321" spans="3:7">
      <c r="C3321" s="49">
        <f t="shared" si="53"/>
        <v>5</v>
      </c>
      <c r="D3321" s="48">
        <v>42508</v>
      </c>
      <c r="E3321" s="47">
        <v>7</v>
      </c>
      <c r="F3321" s="47">
        <v>16041</v>
      </c>
      <c r="G3321" s="47">
        <v>14318</v>
      </c>
    </row>
    <row r="3322" spans="3:7">
      <c r="C3322" s="49">
        <f t="shared" si="53"/>
        <v>5</v>
      </c>
      <c r="D3322" s="48">
        <v>42508</v>
      </c>
      <c r="E3322" s="47">
        <v>8</v>
      </c>
      <c r="F3322" s="47">
        <v>16192</v>
      </c>
      <c r="G3322" s="47">
        <v>14548</v>
      </c>
    </row>
    <row r="3323" spans="3:7">
      <c r="C3323" s="49">
        <f t="shared" si="53"/>
        <v>5</v>
      </c>
      <c r="D3323" s="48">
        <v>42508</v>
      </c>
      <c r="E3323" s="47">
        <v>9</v>
      </c>
      <c r="F3323" s="47">
        <v>15902</v>
      </c>
      <c r="G3323" s="47">
        <v>14185</v>
      </c>
    </row>
    <row r="3324" spans="3:7">
      <c r="C3324" s="49">
        <f t="shared" si="53"/>
        <v>5</v>
      </c>
      <c r="D3324" s="48">
        <v>42508</v>
      </c>
      <c r="E3324" s="47">
        <v>10</v>
      </c>
      <c r="F3324" s="47">
        <v>15981</v>
      </c>
      <c r="G3324" s="47">
        <v>14034</v>
      </c>
    </row>
    <row r="3325" spans="3:7">
      <c r="C3325" s="49">
        <f t="shared" si="53"/>
        <v>5</v>
      </c>
      <c r="D3325" s="48">
        <v>42508</v>
      </c>
      <c r="E3325" s="47">
        <v>11</v>
      </c>
      <c r="F3325" s="47">
        <v>16095</v>
      </c>
      <c r="G3325" s="47">
        <v>13944</v>
      </c>
    </row>
    <row r="3326" spans="3:7">
      <c r="C3326" s="49">
        <f t="shared" si="53"/>
        <v>5</v>
      </c>
      <c r="D3326" s="48">
        <v>42508</v>
      </c>
      <c r="E3326" s="47">
        <v>12</v>
      </c>
      <c r="F3326" s="47">
        <v>16000</v>
      </c>
      <c r="G3326" s="47">
        <v>13911</v>
      </c>
    </row>
    <row r="3327" spans="3:7">
      <c r="C3327" s="49">
        <f t="shared" si="53"/>
        <v>5</v>
      </c>
      <c r="D3327" s="48">
        <v>42508</v>
      </c>
      <c r="E3327" s="47">
        <v>13</v>
      </c>
      <c r="F3327" s="47">
        <v>16050</v>
      </c>
      <c r="G3327" s="47">
        <v>14002</v>
      </c>
    </row>
    <row r="3328" spans="3:7">
      <c r="C3328" s="49">
        <f t="shared" si="53"/>
        <v>5</v>
      </c>
      <c r="D3328" s="48">
        <v>42508</v>
      </c>
      <c r="E3328" s="47">
        <v>14</v>
      </c>
      <c r="F3328" s="47">
        <v>16271</v>
      </c>
      <c r="G3328" s="47">
        <v>14101</v>
      </c>
    </row>
    <row r="3329" spans="3:7">
      <c r="C3329" s="49">
        <f t="shared" si="53"/>
        <v>5</v>
      </c>
      <c r="D3329" s="48">
        <v>42508</v>
      </c>
      <c r="E3329" s="47">
        <v>15</v>
      </c>
      <c r="F3329" s="47">
        <v>16420</v>
      </c>
      <c r="G3329" s="47">
        <v>14293</v>
      </c>
    </row>
    <row r="3330" spans="3:7">
      <c r="C3330" s="49">
        <f t="shared" si="53"/>
        <v>5</v>
      </c>
      <c r="D3330" s="48">
        <v>42508</v>
      </c>
      <c r="E3330" s="47">
        <v>16</v>
      </c>
      <c r="F3330" s="47">
        <v>16762</v>
      </c>
      <c r="G3330" s="47">
        <v>14577</v>
      </c>
    </row>
    <row r="3331" spans="3:7">
      <c r="C3331" s="49">
        <f t="shared" si="53"/>
        <v>5</v>
      </c>
      <c r="D3331" s="48">
        <v>42508</v>
      </c>
      <c r="E3331" s="47">
        <v>17</v>
      </c>
      <c r="F3331" s="47">
        <v>17054</v>
      </c>
      <c r="G3331" s="47">
        <v>14879</v>
      </c>
    </row>
    <row r="3332" spans="3:7">
      <c r="C3332" s="49">
        <f t="shared" ref="C3332:C3395" si="54">MONTH(D3332)</f>
        <v>5</v>
      </c>
      <c r="D3332" s="48">
        <v>42508</v>
      </c>
      <c r="E3332" s="47">
        <v>18</v>
      </c>
      <c r="F3332" s="47">
        <v>17043</v>
      </c>
      <c r="G3332" s="47">
        <v>14947</v>
      </c>
    </row>
    <row r="3333" spans="3:7">
      <c r="C3333" s="49">
        <f t="shared" si="54"/>
        <v>5</v>
      </c>
      <c r="D3333" s="48">
        <v>42508</v>
      </c>
      <c r="E3333" s="47">
        <v>19</v>
      </c>
      <c r="F3333" s="47">
        <v>17169</v>
      </c>
      <c r="G3333" s="47">
        <v>15197</v>
      </c>
    </row>
    <row r="3334" spans="3:7">
      <c r="C3334" s="49">
        <f t="shared" si="54"/>
        <v>5</v>
      </c>
      <c r="D3334" s="48">
        <v>42508</v>
      </c>
      <c r="E3334" s="47">
        <v>20</v>
      </c>
      <c r="F3334" s="47">
        <v>17253</v>
      </c>
      <c r="G3334" s="47">
        <v>15491</v>
      </c>
    </row>
    <row r="3335" spans="3:7">
      <c r="C3335" s="49">
        <f t="shared" si="54"/>
        <v>5</v>
      </c>
      <c r="D3335" s="48">
        <v>42508</v>
      </c>
      <c r="E3335" s="47">
        <v>21</v>
      </c>
      <c r="F3335" s="47">
        <v>17423</v>
      </c>
      <c r="G3335" s="47">
        <v>15750</v>
      </c>
    </row>
    <row r="3336" spans="3:7">
      <c r="C3336" s="49">
        <f t="shared" si="54"/>
        <v>5</v>
      </c>
      <c r="D3336" s="48">
        <v>42508</v>
      </c>
      <c r="E3336" s="47">
        <v>22</v>
      </c>
      <c r="F3336" s="47">
        <v>16416</v>
      </c>
      <c r="G3336" s="47">
        <v>14737</v>
      </c>
    </row>
    <row r="3337" spans="3:7">
      <c r="C3337" s="49">
        <f t="shared" si="54"/>
        <v>5</v>
      </c>
      <c r="D3337" s="48">
        <v>42508</v>
      </c>
      <c r="E3337" s="47">
        <v>23</v>
      </c>
      <c r="F3337" s="47">
        <v>15498</v>
      </c>
      <c r="G3337" s="47">
        <v>13451</v>
      </c>
    </row>
    <row r="3338" spans="3:7">
      <c r="C3338" s="49">
        <f t="shared" si="54"/>
        <v>5</v>
      </c>
      <c r="D3338" s="48">
        <v>42508</v>
      </c>
      <c r="E3338" s="47">
        <v>24</v>
      </c>
      <c r="F3338" s="47">
        <v>14563</v>
      </c>
      <c r="G3338" s="47">
        <v>12472</v>
      </c>
    </row>
    <row r="3339" spans="3:7">
      <c r="C3339" s="49">
        <f t="shared" si="54"/>
        <v>5</v>
      </c>
      <c r="D3339" s="48">
        <v>42509</v>
      </c>
      <c r="E3339" s="47">
        <v>1</v>
      </c>
      <c r="F3339" s="47">
        <v>14084</v>
      </c>
      <c r="G3339" s="47">
        <v>11946</v>
      </c>
    </row>
    <row r="3340" spans="3:7">
      <c r="C3340" s="49">
        <f t="shared" si="54"/>
        <v>5</v>
      </c>
      <c r="D3340" s="48">
        <v>42509</v>
      </c>
      <c r="E3340" s="47">
        <v>2</v>
      </c>
      <c r="F3340" s="47">
        <v>13986</v>
      </c>
      <c r="G3340" s="47">
        <v>11764</v>
      </c>
    </row>
    <row r="3341" spans="3:7">
      <c r="C3341" s="49">
        <f t="shared" si="54"/>
        <v>5</v>
      </c>
      <c r="D3341" s="48">
        <v>42509</v>
      </c>
      <c r="E3341" s="47">
        <v>3</v>
      </c>
      <c r="F3341" s="47">
        <v>13854</v>
      </c>
      <c r="G3341" s="47">
        <v>11635</v>
      </c>
    </row>
    <row r="3342" spans="3:7">
      <c r="C3342" s="49">
        <f t="shared" si="54"/>
        <v>5</v>
      </c>
      <c r="D3342" s="48">
        <v>42509</v>
      </c>
      <c r="E3342" s="47">
        <v>4</v>
      </c>
      <c r="F3342" s="47">
        <v>14142</v>
      </c>
      <c r="G3342" s="47">
        <v>11738</v>
      </c>
    </row>
    <row r="3343" spans="3:7">
      <c r="C3343" s="49">
        <f t="shared" si="54"/>
        <v>5</v>
      </c>
      <c r="D3343" s="48">
        <v>42509</v>
      </c>
      <c r="E3343" s="47">
        <v>5</v>
      </c>
      <c r="F3343" s="47">
        <v>14729</v>
      </c>
      <c r="G3343" s="47">
        <v>12274</v>
      </c>
    </row>
    <row r="3344" spans="3:7">
      <c r="C3344" s="49">
        <f t="shared" si="54"/>
        <v>5</v>
      </c>
      <c r="D3344" s="48">
        <v>42509</v>
      </c>
      <c r="E3344" s="47">
        <v>6</v>
      </c>
      <c r="F3344" s="47">
        <v>15730</v>
      </c>
      <c r="G3344" s="47">
        <v>13413</v>
      </c>
    </row>
    <row r="3345" spans="3:7">
      <c r="C3345" s="49">
        <f t="shared" si="54"/>
        <v>5</v>
      </c>
      <c r="D3345" s="48">
        <v>42509</v>
      </c>
      <c r="E3345" s="47">
        <v>7</v>
      </c>
      <c r="F3345" s="47">
        <v>16465</v>
      </c>
      <c r="G3345" s="47">
        <v>14550</v>
      </c>
    </row>
    <row r="3346" spans="3:7">
      <c r="C3346" s="49">
        <f t="shared" si="54"/>
        <v>5</v>
      </c>
      <c r="D3346" s="48">
        <v>42509</v>
      </c>
      <c r="E3346" s="47">
        <v>8</v>
      </c>
      <c r="F3346" s="47">
        <v>16819</v>
      </c>
      <c r="G3346" s="47">
        <v>14737</v>
      </c>
    </row>
    <row r="3347" spans="3:7">
      <c r="C3347" s="49">
        <f t="shared" si="54"/>
        <v>5</v>
      </c>
      <c r="D3347" s="48">
        <v>42509</v>
      </c>
      <c r="E3347" s="47">
        <v>9</v>
      </c>
      <c r="F3347" s="47">
        <v>16633</v>
      </c>
      <c r="G3347" s="47">
        <v>14467</v>
      </c>
    </row>
    <row r="3348" spans="3:7">
      <c r="C3348" s="49">
        <f t="shared" si="54"/>
        <v>5</v>
      </c>
      <c r="D3348" s="48">
        <v>42509</v>
      </c>
      <c r="E3348" s="47">
        <v>10</v>
      </c>
      <c r="F3348" s="47">
        <v>16448</v>
      </c>
      <c r="G3348" s="47">
        <v>14306</v>
      </c>
    </row>
    <row r="3349" spans="3:7">
      <c r="C3349" s="49">
        <f t="shared" si="54"/>
        <v>5</v>
      </c>
      <c r="D3349" s="48">
        <v>42509</v>
      </c>
      <c r="E3349" s="47">
        <v>11</v>
      </c>
      <c r="F3349" s="47">
        <v>16387</v>
      </c>
      <c r="G3349" s="47">
        <v>14431</v>
      </c>
    </row>
    <row r="3350" spans="3:7">
      <c r="C3350" s="49">
        <f t="shared" si="54"/>
        <v>5</v>
      </c>
      <c r="D3350" s="48">
        <v>42509</v>
      </c>
      <c r="E3350" s="47">
        <v>12</v>
      </c>
      <c r="F3350" s="47">
        <v>16731</v>
      </c>
      <c r="G3350" s="47">
        <v>14591</v>
      </c>
    </row>
    <row r="3351" spans="3:7">
      <c r="C3351" s="49">
        <f t="shared" si="54"/>
        <v>5</v>
      </c>
      <c r="D3351" s="48">
        <v>42509</v>
      </c>
      <c r="E3351" s="47">
        <v>13</v>
      </c>
      <c r="F3351" s="47">
        <v>16908</v>
      </c>
      <c r="G3351" s="47">
        <v>14817</v>
      </c>
    </row>
    <row r="3352" spans="3:7">
      <c r="C3352" s="49">
        <f t="shared" si="54"/>
        <v>5</v>
      </c>
      <c r="D3352" s="48">
        <v>42509</v>
      </c>
      <c r="E3352" s="47">
        <v>14</v>
      </c>
      <c r="F3352" s="47">
        <v>16762</v>
      </c>
      <c r="G3352" s="47">
        <v>14610</v>
      </c>
    </row>
    <row r="3353" spans="3:7">
      <c r="C3353" s="49">
        <f t="shared" si="54"/>
        <v>5</v>
      </c>
      <c r="D3353" s="48">
        <v>42509</v>
      </c>
      <c r="E3353" s="47">
        <v>15</v>
      </c>
      <c r="F3353" s="47">
        <v>16767</v>
      </c>
      <c r="G3353" s="47">
        <v>14529</v>
      </c>
    </row>
    <row r="3354" spans="3:7">
      <c r="C3354" s="49">
        <f t="shared" si="54"/>
        <v>5</v>
      </c>
      <c r="D3354" s="48">
        <v>42509</v>
      </c>
      <c r="E3354" s="47">
        <v>16</v>
      </c>
      <c r="F3354" s="47">
        <v>16969</v>
      </c>
      <c r="G3354" s="47">
        <v>14743</v>
      </c>
    </row>
    <row r="3355" spans="3:7">
      <c r="C3355" s="49">
        <f t="shared" si="54"/>
        <v>5</v>
      </c>
      <c r="D3355" s="48">
        <v>42509</v>
      </c>
      <c r="E3355" s="47">
        <v>17</v>
      </c>
      <c r="F3355" s="47">
        <v>17270</v>
      </c>
      <c r="G3355" s="47">
        <v>15017</v>
      </c>
    </row>
    <row r="3356" spans="3:7">
      <c r="C3356" s="49">
        <f t="shared" si="54"/>
        <v>5</v>
      </c>
      <c r="D3356" s="48">
        <v>42509</v>
      </c>
      <c r="E3356" s="47">
        <v>18</v>
      </c>
      <c r="F3356" s="47">
        <v>17099</v>
      </c>
      <c r="G3356" s="47">
        <v>15004</v>
      </c>
    </row>
    <row r="3357" spans="3:7">
      <c r="C3357" s="49">
        <f t="shared" si="54"/>
        <v>5</v>
      </c>
      <c r="D3357" s="48">
        <v>42509</v>
      </c>
      <c r="E3357" s="47">
        <v>19</v>
      </c>
      <c r="F3357" s="47">
        <v>17332</v>
      </c>
      <c r="G3357" s="47">
        <v>15357</v>
      </c>
    </row>
    <row r="3358" spans="3:7">
      <c r="C3358" s="49">
        <f t="shared" si="54"/>
        <v>5</v>
      </c>
      <c r="D3358" s="48">
        <v>42509</v>
      </c>
      <c r="E3358" s="47">
        <v>20</v>
      </c>
      <c r="F3358" s="47">
        <v>17849</v>
      </c>
      <c r="G3358" s="47">
        <v>15790</v>
      </c>
    </row>
    <row r="3359" spans="3:7">
      <c r="C3359" s="49">
        <f t="shared" si="54"/>
        <v>5</v>
      </c>
      <c r="D3359" s="48">
        <v>42509</v>
      </c>
      <c r="E3359" s="47">
        <v>21</v>
      </c>
      <c r="F3359" s="47">
        <v>18010</v>
      </c>
      <c r="G3359" s="47">
        <v>15949</v>
      </c>
    </row>
    <row r="3360" spans="3:7">
      <c r="C3360" s="49">
        <f t="shared" si="54"/>
        <v>5</v>
      </c>
      <c r="D3360" s="48">
        <v>42509</v>
      </c>
      <c r="E3360" s="47">
        <v>22</v>
      </c>
      <c r="F3360" s="47">
        <v>17216</v>
      </c>
      <c r="G3360" s="47">
        <v>14977</v>
      </c>
    </row>
    <row r="3361" spans="3:7">
      <c r="C3361" s="49">
        <f t="shared" si="54"/>
        <v>5</v>
      </c>
      <c r="D3361" s="48">
        <v>42509</v>
      </c>
      <c r="E3361" s="47">
        <v>23</v>
      </c>
      <c r="F3361" s="47">
        <v>15661</v>
      </c>
      <c r="G3361" s="47">
        <v>13643</v>
      </c>
    </row>
    <row r="3362" spans="3:7">
      <c r="C3362" s="49">
        <f t="shared" si="54"/>
        <v>5</v>
      </c>
      <c r="D3362" s="48">
        <v>42509</v>
      </c>
      <c r="E3362" s="47">
        <v>24</v>
      </c>
      <c r="F3362" s="47">
        <v>14381</v>
      </c>
      <c r="G3362" s="47">
        <v>12533</v>
      </c>
    </row>
    <row r="3363" spans="3:7">
      <c r="C3363" s="49">
        <f t="shared" si="54"/>
        <v>5</v>
      </c>
      <c r="D3363" s="48">
        <v>42510</v>
      </c>
      <c r="E3363" s="47">
        <v>1</v>
      </c>
      <c r="F3363" s="47">
        <v>14058</v>
      </c>
      <c r="G3363" s="47">
        <v>12008</v>
      </c>
    </row>
    <row r="3364" spans="3:7">
      <c r="C3364" s="49">
        <f t="shared" si="54"/>
        <v>5</v>
      </c>
      <c r="D3364" s="48">
        <v>42510</v>
      </c>
      <c r="E3364" s="47">
        <v>2</v>
      </c>
      <c r="F3364" s="47">
        <v>14049</v>
      </c>
      <c r="G3364" s="47">
        <v>11755</v>
      </c>
    </row>
    <row r="3365" spans="3:7">
      <c r="C3365" s="49">
        <f t="shared" si="54"/>
        <v>5</v>
      </c>
      <c r="D3365" s="48">
        <v>42510</v>
      </c>
      <c r="E3365" s="47">
        <v>3</v>
      </c>
      <c r="F3365" s="47">
        <v>13931</v>
      </c>
      <c r="G3365" s="47">
        <v>11654</v>
      </c>
    </row>
    <row r="3366" spans="3:7">
      <c r="C3366" s="49">
        <f t="shared" si="54"/>
        <v>5</v>
      </c>
      <c r="D3366" s="48">
        <v>42510</v>
      </c>
      <c r="E3366" s="47">
        <v>4</v>
      </c>
      <c r="F3366" s="47">
        <v>13943</v>
      </c>
      <c r="G3366" s="47">
        <v>11709</v>
      </c>
    </row>
    <row r="3367" spans="3:7">
      <c r="C3367" s="49">
        <f t="shared" si="54"/>
        <v>5</v>
      </c>
      <c r="D3367" s="48">
        <v>42510</v>
      </c>
      <c r="E3367" s="47">
        <v>5</v>
      </c>
      <c r="F3367" s="47">
        <v>14561</v>
      </c>
      <c r="G3367" s="47">
        <v>12130</v>
      </c>
    </row>
    <row r="3368" spans="3:7">
      <c r="C3368" s="49">
        <f t="shared" si="54"/>
        <v>5</v>
      </c>
      <c r="D3368" s="48">
        <v>42510</v>
      </c>
      <c r="E3368" s="47">
        <v>6</v>
      </c>
      <c r="F3368" s="47">
        <v>14992</v>
      </c>
      <c r="G3368" s="47">
        <v>12915</v>
      </c>
    </row>
    <row r="3369" spans="3:7">
      <c r="C3369" s="49">
        <f t="shared" si="54"/>
        <v>5</v>
      </c>
      <c r="D3369" s="48">
        <v>42510</v>
      </c>
      <c r="E3369" s="47">
        <v>7</v>
      </c>
      <c r="F3369" s="47">
        <v>16100</v>
      </c>
      <c r="G3369" s="47">
        <v>14195</v>
      </c>
    </row>
    <row r="3370" spans="3:7">
      <c r="C3370" s="49">
        <f t="shared" si="54"/>
        <v>5</v>
      </c>
      <c r="D3370" s="48">
        <v>42510</v>
      </c>
      <c r="E3370" s="47">
        <v>8</v>
      </c>
      <c r="F3370" s="47">
        <v>16288</v>
      </c>
      <c r="G3370" s="47">
        <v>14326</v>
      </c>
    </row>
    <row r="3371" spans="3:7">
      <c r="C3371" s="49">
        <f t="shared" si="54"/>
        <v>5</v>
      </c>
      <c r="D3371" s="48">
        <v>42510</v>
      </c>
      <c r="E3371" s="47">
        <v>9</v>
      </c>
      <c r="F3371" s="47">
        <v>16525</v>
      </c>
      <c r="G3371" s="47">
        <v>14342</v>
      </c>
    </row>
    <row r="3372" spans="3:7">
      <c r="C3372" s="49">
        <f t="shared" si="54"/>
        <v>5</v>
      </c>
      <c r="D3372" s="48">
        <v>42510</v>
      </c>
      <c r="E3372" s="47">
        <v>10</v>
      </c>
      <c r="F3372" s="47">
        <v>16475</v>
      </c>
      <c r="G3372" s="47">
        <v>14155</v>
      </c>
    </row>
    <row r="3373" spans="3:7">
      <c r="C3373" s="49">
        <f t="shared" si="54"/>
        <v>5</v>
      </c>
      <c r="D3373" s="48">
        <v>42510</v>
      </c>
      <c r="E3373" s="47">
        <v>11</v>
      </c>
      <c r="F3373" s="47">
        <v>16243</v>
      </c>
      <c r="G3373" s="47">
        <v>14088</v>
      </c>
    </row>
    <row r="3374" spans="3:7">
      <c r="C3374" s="49">
        <f t="shared" si="54"/>
        <v>5</v>
      </c>
      <c r="D3374" s="48">
        <v>42510</v>
      </c>
      <c r="E3374" s="47">
        <v>12</v>
      </c>
      <c r="F3374" s="47">
        <v>16284</v>
      </c>
      <c r="G3374" s="47">
        <v>14125</v>
      </c>
    </row>
    <row r="3375" spans="3:7">
      <c r="C3375" s="49">
        <f t="shared" si="54"/>
        <v>5</v>
      </c>
      <c r="D3375" s="48">
        <v>42510</v>
      </c>
      <c r="E3375" s="47">
        <v>13</v>
      </c>
      <c r="F3375" s="47">
        <v>16345</v>
      </c>
      <c r="G3375" s="47">
        <v>14033</v>
      </c>
    </row>
    <row r="3376" spans="3:7">
      <c r="C3376" s="49">
        <f t="shared" si="54"/>
        <v>5</v>
      </c>
      <c r="D3376" s="48">
        <v>42510</v>
      </c>
      <c r="E3376" s="47">
        <v>14</v>
      </c>
      <c r="F3376" s="47">
        <v>16316</v>
      </c>
      <c r="G3376" s="47">
        <v>13944</v>
      </c>
    </row>
    <row r="3377" spans="3:7">
      <c r="C3377" s="49">
        <f t="shared" si="54"/>
        <v>5</v>
      </c>
      <c r="D3377" s="48">
        <v>42510</v>
      </c>
      <c r="E3377" s="47">
        <v>15</v>
      </c>
      <c r="F3377" s="47">
        <v>16404</v>
      </c>
      <c r="G3377" s="47">
        <v>13857</v>
      </c>
    </row>
    <row r="3378" spans="3:7">
      <c r="C3378" s="49">
        <f t="shared" si="54"/>
        <v>5</v>
      </c>
      <c r="D3378" s="48">
        <v>42510</v>
      </c>
      <c r="E3378" s="47">
        <v>16</v>
      </c>
      <c r="F3378" s="47">
        <v>16508</v>
      </c>
      <c r="G3378" s="47">
        <v>14037</v>
      </c>
    </row>
    <row r="3379" spans="3:7">
      <c r="C3379" s="49">
        <f t="shared" si="54"/>
        <v>5</v>
      </c>
      <c r="D3379" s="48">
        <v>42510</v>
      </c>
      <c r="E3379" s="47">
        <v>17</v>
      </c>
      <c r="F3379" s="47">
        <v>16993</v>
      </c>
      <c r="G3379" s="47">
        <v>14485</v>
      </c>
    </row>
    <row r="3380" spans="3:7">
      <c r="C3380" s="49">
        <f t="shared" si="54"/>
        <v>5</v>
      </c>
      <c r="D3380" s="48">
        <v>42510</v>
      </c>
      <c r="E3380" s="47">
        <v>18</v>
      </c>
      <c r="F3380" s="47">
        <v>17065</v>
      </c>
      <c r="G3380" s="47">
        <v>14695</v>
      </c>
    </row>
    <row r="3381" spans="3:7">
      <c r="C3381" s="49">
        <f t="shared" si="54"/>
        <v>5</v>
      </c>
      <c r="D3381" s="48">
        <v>42510</v>
      </c>
      <c r="E3381" s="47">
        <v>19</v>
      </c>
      <c r="F3381" s="47">
        <v>17139</v>
      </c>
      <c r="G3381" s="47">
        <v>14809</v>
      </c>
    </row>
    <row r="3382" spans="3:7">
      <c r="C3382" s="49">
        <f t="shared" si="54"/>
        <v>5</v>
      </c>
      <c r="D3382" s="48">
        <v>42510</v>
      </c>
      <c r="E3382" s="47">
        <v>20</v>
      </c>
      <c r="F3382" s="47">
        <v>17394</v>
      </c>
      <c r="G3382" s="47">
        <v>15126</v>
      </c>
    </row>
    <row r="3383" spans="3:7">
      <c r="C3383" s="49">
        <f t="shared" si="54"/>
        <v>5</v>
      </c>
      <c r="D3383" s="48">
        <v>42510</v>
      </c>
      <c r="E3383" s="47">
        <v>21</v>
      </c>
      <c r="F3383" s="47">
        <v>17084</v>
      </c>
      <c r="G3383" s="47">
        <v>15070</v>
      </c>
    </row>
    <row r="3384" spans="3:7">
      <c r="C3384" s="49">
        <f t="shared" si="54"/>
        <v>5</v>
      </c>
      <c r="D3384" s="48">
        <v>42510</v>
      </c>
      <c r="E3384" s="47">
        <v>22</v>
      </c>
      <c r="F3384" s="47">
        <v>16544</v>
      </c>
      <c r="G3384" s="47">
        <v>14168</v>
      </c>
    </row>
    <row r="3385" spans="3:7">
      <c r="C3385" s="49">
        <f t="shared" si="54"/>
        <v>5</v>
      </c>
      <c r="D3385" s="48">
        <v>42510</v>
      </c>
      <c r="E3385" s="47">
        <v>23</v>
      </c>
      <c r="F3385" s="47">
        <v>15313</v>
      </c>
      <c r="G3385" s="47">
        <v>12990</v>
      </c>
    </row>
    <row r="3386" spans="3:7">
      <c r="C3386" s="49">
        <f t="shared" si="54"/>
        <v>5</v>
      </c>
      <c r="D3386" s="48">
        <v>42510</v>
      </c>
      <c r="E3386" s="47">
        <v>24</v>
      </c>
      <c r="F3386" s="47">
        <v>14192</v>
      </c>
      <c r="G3386" s="47">
        <v>11985</v>
      </c>
    </row>
    <row r="3387" spans="3:7">
      <c r="C3387" s="49">
        <f t="shared" si="54"/>
        <v>5</v>
      </c>
      <c r="D3387" s="48">
        <v>42511</v>
      </c>
      <c r="E3387" s="47">
        <v>1</v>
      </c>
      <c r="F3387" s="47">
        <v>13818</v>
      </c>
      <c r="G3387" s="47">
        <v>11442</v>
      </c>
    </row>
    <row r="3388" spans="3:7">
      <c r="C3388" s="49">
        <f t="shared" si="54"/>
        <v>5</v>
      </c>
      <c r="D3388" s="48">
        <v>42511</v>
      </c>
      <c r="E3388" s="47">
        <v>2</v>
      </c>
      <c r="F3388" s="47">
        <v>13551</v>
      </c>
      <c r="G3388" s="47">
        <v>11128</v>
      </c>
    </row>
    <row r="3389" spans="3:7">
      <c r="C3389" s="49">
        <f t="shared" si="54"/>
        <v>5</v>
      </c>
      <c r="D3389" s="48">
        <v>42511</v>
      </c>
      <c r="E3389" s="47">
        <v>3</v>
      </c>
      <c r="F3389" s="47">
        <v>13162</v>
      </c>
      <c r="G3389" s="47">
        <v>10938</v>
      </c>
    </row>
    <row r="3390" spans="3:7">
      <c r="C3390" s="49">
        <f t="shared" si="54"/>
        <v>5</v>
      </c>
      <c r="D3390" s="48">
        <v>42511</v>
      </c>
      <c r="E3390" s="47">
        <v>4</v>
      </c>
      <c r="F3390" s="47">
        <v>13043</v>
      </c>
      <c r="G3390" s="47">
        <v>10881</v>
      </c>
    </row>
    <row r="3391" spans="3:7">
      <c r="C3391" s="49">
        <f t="shared" si="54"/>
        <v>5</v>
      </c>
      <c r="D3391" s="48">
        <v>42511</v>
      </c>
      <c r="E3391" s="47">
        <v>5</v>
      </c>
      <c r="F3391" s="47">
        <v>13016</v>
      </c>
      <c r="G3391" s="47">
        <v>10909</v>
      </c>
    </row>
    <row r="3392" spans="3:7">
      <c r="C3392" s="49">
        <f t="shared" si="54"/>
        <v>5</v>
      </c>
      <c r="D3392" s="48">
        <v>42511</v>
      </c>
      <c r="E3392" s="47">
        <v>6</v>
      </c>
      <c r="F3392" s="47">
        <v>13393</v>
      </c>
      <c r="G3392" s="47">
        <v>11082</v>
      </c>
    </row>
    <row r="3393" spans="3:7">
      <c r="C3393" s="49">
        <f t="shared" si="54"/>
        <v>5</v>
      </c>
      <c r="D3393" s="48">
        <v>42511</v>
      </c>
      <c r="E3393" s="47">
        <v>7</v>
      </c>
      <c r="F3393" s="47">
        <v>13639</v>
      </c>
      <c r="G3393" s="47">
        <v>11683</v>
      </c>
    </row>
    <row r="3394" spans="3:7">
      <c r="C3394" s="49">
        <f t="shared" si="54"/>
        <v>5</v>
      </c>
      <c r="D3394" s="48">
        <v>42511</v>
      </c>
      <c r="E3394" s="47">
        <v>8</v>
      </c>
      <c r="F3394" s="47">
        <v>14164</v>
      </c>
      <c r="G3394" s="47">
        <v>12275</v>
      </c>
    </row>
    <row r="3395" spans="3:7">
      <c r="C3395" s="49">
        <f t="shared" si="54"/>
        <v>5</v>
      </c>
      <c r="D3395" s="48">
        <v>42511</v>
      </c>
      <c r="E3395" s="47">
        <v>9</v>
      </c>
      <c r="F3395" s="47">
        <v>14874</v>
      </c>
      <c r="G3395" s="47">
        <v>12817</v>
      </c>
    </row>
    <row r="3396" spans="3:7">
      <c r="C3396" s="49">
        <f t="shared" ref="C3396:C3459" si="55">MONTH(D3396)</f>
        <v>5</v>
      </c>
      <c r="D3396" s="48">
        <v>42511</v>
      </c>
      <c r="E3396" s="47">
        <v>10</v>
      </c>
      <c r="F3396" s="47">
        <v>15510</v>
      </c>
      <c r="G3396" s="47">
        <v>13078</v>
      </c>
    </row>
    <row r="3397" spans="3:7">
      <c r="C3397" s="49">
        <f t="shared" si="55"/>
        <v>5</v>
      </c>
      <c r="D3397" s="48">
        <v>42511</v>
      </c>
      <c r="E3397" s="47">
        <v>11</v>
      </c>
      <c r="F3397" s="47">
        <v>15611</v>
      </c>
      <c r="G3397" s="47">
        <v>13074</v>
      </c>
    </row>
    <row r="3398" spans="3:7">
      <c r="C3398" s="49">
        <f t="shared" si="55"/>
        <v>5</v>
      </c>
      <c r="D3398" s="48">
        <v>42511</v>
      </c>
      <c r="E3398" s="47">
        <v>12</v>
      </c>
      <c r="F3398" s="47">
        <v>15574</v>
      </c>
      <c r="G3398" s="47">
        <v>12818</v>
      </c>
    </row>
    <row r="3399" spans="3:7">
      <c r="C3399" s="49">
        <f t="shared" si="55"/>
        <v>5</v>
      </c>
      <c r="D3399" s="48">
        <v>42511</v>
      </c>
      <c r="E3399" s="47">
        <v>13</v>
      </c>
      <c r="F3399" s="47">
        <v>15284</v>
      </c>
      <c r="G3399" s="47">
        <v>12555</v>
      </c>
    </row>
    <row r="3400" spans="3:7">
      <c r="C3400" s="49">
        <f t="shared" si="55"/>
        <v>5</v>
      </c>
      <c r="D3400" s="48">
        <v>42511</v>
      </c>
      <c r="E3400" s="47">
        <v>14</v>
      </c>
      <c r="F3400" s="47">
        <v>15308</v>
      </c>
      <c r="G3400" s="47">
        <v>12532</v>
      </c>
    </row>
    <row r="3401" spans="3:7">
      <c r="C3401" s="49">
        <f t="shared" si="55"/>
        <v>5</v>
      </c>
      <c r="D3401" s="48">
        <v>42511</v>
      </c>
      <c r="E3401" s="47">
        <v>15</v>
      </c>
      <c r="F3401" s="47">
        <v>15215</v>
      </c>
      <c r="G3401" s="47">
        <v>12551</v>
      </c>
    </row>
    <row r="3402" spans="3:7">
      <c r="C3402" s="49">
        <f t="shared" si="55"/>
        <v>5</v>
      </c>
      <c r="D3402" s="48">
        <v>42511</v>
      </c>
      <c r="E3402" s="47">
        <v>16</v>
      </c>
      <c r="F3402" s="47">
        <v>15236</v>
      </c>
      <c r="G3402" s="47">
        <v>12786</v>
      </c>
    </row>
    <row r="3403" spans="3:7">
      <c r="C3403" s="49">
        <f t="shared" si="55"/>
        <v>5</v>
      </c>
      <c r="D3403" s="48">
        <v>42511</v>
      </c>
      <c r="E3403" s="47">
        <v>17</v>
      </c>
      <c r="F3403" s="47">
        <v>15844</v>
      </c>
      <c r="G3403" s="47">
        <v>13269</v>
      </c>
    </row>
    <row r="3404" spans="3:7">
      <c r="C3404" s="49">
        <f t="shared" si="55"/>
        <v>5</v>
      </c>
      <c r="D3404" s="48">
        <v>42511</v>
      </c>
      <c r="E3404" s="47">
        <v>18</v>
      </c>
      <c r="F3404" s="47">
        <v>16119</v>
      </c>
      <c r="G3404" s="47">
        <v>13436</v>
      </c>
    </row>
    <row r="3405" spans="3:7">
      <c r="C3405" s="49">
        <f t="shared" si="55"/>
        <v>5</v>
      </c>
      <c r="D3405" s="48">
        <v>42511</v>
      </c>
      <c r="E3405" s="47">
        <v>19</v>
      </c>
      <c r="F3405" s="47">
        <v>16167</v>
      </c>
      <c r="G3405" s="47">
        <v>13536</v>
      </c>
    </row>
    <row r="3406" spans="3:7">
      <c r="C3406" s="49">
        <f t="shared" si="55"/>
        <v>5</v>
      </c>
      <c r="D3406" s="48">
        <v>42511</v>
      </c>
      <c r="E3406" s="47">
        <v>20</v>
      </c>
      <c r="F3406" s="47">
        <v>16127</v>
      </c>
      <c r="G3406" s="47">
        <v>13690</v>
      </c>
    </row>
    <row r="3407" spans="3:7">
      <c r="C3407" s="49">
        <f t="shared" si="55"/>
        <v>5</v>
      </c>
      <c r="D3407" s="48">
        <v>42511</v>
      </c>
      <c r="E3407" s="47">
        <v>21</v>
      </c>
      <c r="F3407" s="47">
        <v>16495</v>
      </c>
      <c r="G3407" s="47">
        <v>13940</v>
      </c>
    </row>
    <row r="3408" spans="3:7">
      <c r="C3408" s="49">
        <f t="shared" si="55"/>
        <v>5</v>
      </c>
      <c r="D3408" s="48">
        <v>42511</v>
      </c>
      <c r="E3408" s="47">
        <v>22</v>
      </c>
      <c r="F3408" s="47">
        <v>15744</v>
      </c>
      <c r="G3408" s="47">
        <v>13256</v>
      </c>
    </row>
    <row r="3409" spans="3:7">
      <c r="C3409" s="49">
        <f t="shared" si="55"/>
        <v>5</v>
      </c>
      <c r="D3409" s="48">
        <v>42511</v>
      </c>
      <c r="E3409" s="47">
        <v>23</v>
      </c>
      <c r="F3409" s="47">
        <v>14896</v>
      </c>
      <c r="G3409" s="47">
        <v>12384</v>
      </c>
    </row>
    <row r="3410" spans="3:7">
      <c r="C3410" s="49">
        <f t="shared" si="55"/>
        <v>5</v>
      </c>
      <c r="D3410" s="48">
        <v>42511</v>
      </c>
      <c r="E3410" s="47">
        <v>24</v>
      </c>
      <c r="F3410" s="47">
        <v>13710</v>
      </c>
      <c r="G3410" s="47">
        <v>11557</v>
      </c>
    </row>
    <row r="3411" spans="3:7">
      <c r="C3411" s="49">
        <f t="shared" si="55"/>
        <v>5</v>
      </c>
      <c r="D3411" s="48">
        <v>42512</v>
      </c>
      <c r="E3411" s="47">
        <v>1</v>
      </c>
      <c r="F3411" s="47">
        <v>13443</v>
      </c>
      <c r="G3411" s="47">
        <v>11077</v>
      </c>
    </row>
    <row r="3412" spans="3:7">
      <c r="C3412" s="49">
        <f t="shared" si="55"/>
        <v>5</v>
      </c>
      <c r="D3412" s="48">
        <v>42512</v>
      </c>
      <c r="E3412" s="47">
        <v>2</v>
      </c>
      <c r="F3412" s="47">
        <v>13015</v>
      </c>
      <c r="G3412" s="47">
        <v>10826</v>
      </c>
    </row>
    <row r="3413" spans="3:7">
      <c r="C3413" s="49">
        <f t="shared" si="55"/>
        <v>5</v>
      </c>
      <c r="D3413" s="48">
        <v>42512</v>
      </c>
      <c r="E3413" s="47">
        <v>3</v>
      </c>
      <c r="F3413" s="47">
        <v>13122</v>
      </c>
      <c r="G3413" s="47">
        <v>10652</v>
      </c>
    </row>
    <row r="3414" spans="3:7">
      <c r="C3414" s="49">
        <f t="shared" si="55"/>
        <v>5</v>
      </c>
      <c r="D3414" s="48">
        <v>42512</v>
      </c>
      <c r="E3414" s="47">
        <v>4</v>
      </c>
      <c r="F3414" s="47">
        <v>13210</v>
      </c>
      <c r="G3414" s="47">
        <v>10593</v>
      </c>
    </row>
    <row r="3415" spans="3:7">
      <c r="C3415" s="49">
        <f t="shared" si="55"/>
        <v>5</v>
      </c>
      <c r="D3415" s="48">
        <v>42512</v>
      </c>
      <c r="E3415" s="47">
        <v>5</v>
      </c>
      <c r="F3415" s="47">
        <v>13350</v>
      </c>
      <c r="G3415" s="47">
        <v>10538</v>
      </c>
    </row>
    <row r="3416" spans="3:7">
      <c r="C3416" s="49">
        <f t="shared" si="55"/>
        <v>5</v>
      </c>
      <c r="D3416" s="48">
        <v>42512</v>
      </c>
      <c r="E3416" s="47">
        <v>6</v>
      </c>
      <c r="F3416" s="47">
        <v>13169</v>
      </c>
      <c r="G3416" s="47">
        <v>10495</v>
      </c>
    </row>
    <row r="3417" spans="3:7">
      <c r="C3417" s="49">
        <f t="shared" si="55"/>
        <v>5</v>
      </c>
      <c r="D3417" s="48">
        <v>42512</v>
      </c>
      <c r="E3417" s="47">
        <v>7</v>
      </c>
      <c r="F3417" s="47">
        <v>13674</v>
      </c>
      <c r="G3417" s="47">
        <v>11010</v>
      </c>
    </row>
    <row r="3418" spans="3:7">
      <c r="C3418" s="49">
        <f t="shared" si="55"/>
        <v>5</v>
      </c>
      <c r="D3418" s="48">
        <v>42512</v>
      </c>
      <c r="E3418" s="47">
        <v>8</v>
      </c>
      <c r="F3418" s="47">
        <v>14334</v>
      </c>
      <c r="G3418" s="47">
        <v>11642</v>
      </c>
    </row>
    <row r="3419" spans="3:7">
      <c r="C3419" s="49">
        <f t="shared" si="55"/>
        <v>5</v>
      </c>
      <c r="D3419" s="48">
        <v>42512</v>
      </c>
      <c r="E3419" s="47">
        <v>9</v>
      </c>
      <c r="F3419" s="47">
        <v>14403</v>
      </c>
      <c r="G3419" s="47">
        <v>11854</v>
      </c>
    </row>
    <row r="3420" spans="3:7">
      <c r="C3420" s="49">
        <f t="shared" si="55"/>
        <v>5</v>
      </c>
      <c r="D3420" s="48">
        <v>42512</v>
      </c>
      <c r="E3420" s="47">
        <v>10</v>
      </c>
      <c r="F3420" s="47">
        <v>14261</v>
      </c>
      <c r="G3420" s="47">
        <v>11822</v>
      </c>
    </row>
    <row r="3421" spans="3:7">
      <c r="C3421" s="49">
        <f t="shared" si="55"/>
        <v>5</v>
      </c>
      <c r="D3421" s="48">
        <v>42512</v>
      </c>
      <c r="E3421" s="47">
        <v>11</v>
      </c>
      <c r="F3421" s="47">
        <v>14219</v>
      </c>
      <c r="G3421" s="47">
        <v>11789</v>
      </c>
    </row>
    <row r="3422" spans="3:7">
      <c r="C3422" s="49">
        <f t="shared" si="55"/>
        <v>5</v>
      </c>
      <c r="D3422" s="48">
        <v>42512</v>
      </c>
      <c r="E3422" s="47">
        <v>12</v>
      </c>
      <c r="F3422" s="47">
        <v>14422</v>
      </c>
      <c r="G3422" s="47">
        <v>11707</v>
      </c>
    </row>
    <row r="3423" spans="3:7">
      <c r="C3423" s="49">
        <f t="shared" si="55"/>
        <v>5</v>
      </c>
      <c r="D3423" s="48">
        <v>42512</v>
      </c>
      <c r="E3423" s="47">
        <v>13</v>
      </c>
      <c r="F3423" s="47">
        <v>14487</v>
      </c>
      <c r="G3423" s="47">
        <v>11642</v>
      </c>
    </row>
    <row r="3424" spans="3:7">
      <c r="C3424" s="49">
        <f t="shared" si="55"/>
        <v>5</v>
      </c>
      <c r="D3424" s="48">
        <v>42512</v>
      </c>
      <c r="E3424" s="47">
        <v>14</v>
      </c>
      <c r="F3424" s="47">
        <v>14487</v>
      </c>
      <c r="G3424" s="47">
        <v>11612</v>
      </c>
    </row>
    <row r="3425" spans="3:7">
      <c r="C3425" s="49">
        <f t="shared" si="55"/>
        <v>5</v>
      </c>
      <c r="D3425" s="48">
        <v>42512</v>
      </c>
      <c r="E3425" s="47">
        <v>15</v>
      </c>
      <c r="F3425" s="47">
        <v>14858</v>
      </c>
      <c r="G3425" s="47">
        <v>11957</v>
      </c>
    </row>
    <row r="3426" spans="3:7">
      <c r="C3426" s="49">
        <f t="shared" si="55"/>
        <v>5</v>
      </c>
      <c r="D3426" s="48">
        <v>42512</v>
      </c>
      <c r="E3426" s="47">
        <v>16</v>
      </c>
      <c r="F3426" s="47">
        <v>15095</v>
      </c>
      <c r="G3426" s="47">
        <v>12192</v>
      </c>
    </row>
    <row r="3427" spans="3:7">
      <c r="C3427" s="49">
        <f t="shared" si="55"/>
        <v>5</v>
      </c>
      <c r="D3427" s="48">
        <v>42512</v>
      </c>
      <c r="E3427" s="47">
        <v>17</v>
      </c>
      <c r="F3427" s="47">
        <v>15333</v>
      </c>
      <c r="G3427" s="47">
        <v>12604</v>
      </c>
    </row>
    <row r="3428" spans="3:7">
      <c r="C3428" s="49">
        <f t="shared" si="55"/>
        <v>5</v>
      </c>
      <c r="D3428" s="48">
        <v>42512</v>
      </c>
      <c r="E3428" s="47">
        <v>18</v>
      </c>
      <c r="F3428" s="47">
        <v>15725</v>
      </c>
      <c r="G3428" s="47">
        <v>12966</v>
      </c>
    </row>
    <row r="3429" spans="3:7">
      <c r="C3429" s="49">
        <f t="shared" si="55"/>
        <v>5</v>
      </c>
      <c r="D3429" s="48">
        <v>42512</v>
      </c>
      <c r="E3429" s="47">
        <v>19</v>
      </c>
      <c r="F3429" s="47">
        <v>15989</v>
      </c>
      <c r="G3429" s="47">
        <v>13199</v>
      </c>
    </row>
    <row r="3430" spans="3:7">
      <c r="C3430" s="49">
        <f t="shared" si="55"/>
        <v>5</v>
      </c>
      <c r="D3430" s="48">
        <v>42512</v>
      </c>
      <c r="E3430" s="47">
        <v>20</v>
      </c>
      <c r="F3430" s="47">
        <v>16174</v>
      </c>
      <c r="G3430" s="47">
        <v>13335</v>
      </c>
    </row>
    <row r="3431" spans="3:7">
      <c r="C3431" s="49">
        <f t="shared" si="55"/>
        <v>5</v>
      </c>
      <c r="D3431" s="48">
        <v>42512</v>
      </c>
      <c r="E3431" s="47">
        <v>21</v>
      </c>
      <c r="F3431" s="47">
        <v>16401</v>
      </c>
      <c r="G3431" s="47">
        <v>13520</v>
      </c>
    </row>
    <row r="3432" spans="3:7">
      <c r="C3432" s="49">
        <f t="shared" si="55"/>
        <v>5</v>
      </c>
      <c r="D3432" s="48">
        <v>42512</v>
      </c>
      <c r="E3432" s="47">
        <v>22</v>
      </c>
      <c r="F3432" s="47">
        <v>15907</v>
      </c>
      <c r="G3432" s="47">
        <v>12981</v>
      </c>
    </row>
    <row r="3433" spans="3:7">
      <c r="C3433" s="49">
        <f t="shared" si="55"/>
        <v>5</v>
      </c>
      <c r="D3433" s="48">
        <v>42512</v>
      </c>
      <c r="E3433" s="47">
        <v>23</v>
      </c>
      <c r="F3433" s="47">
        <v>15075</v>
      </c>
      <c r="G3433" s="47">
        <v>12053</v>
      </c>
    </row>
    <row r="3434" spans="3:7">
      <c r="C3434" s="49">
        <f t="shared" si="55"/>
        <v>5</v>
      </c>
      <c r="D3434" s="48">
        <v>42512</v>
      </c>
      <c r="E3434" s="47">
        <v>24</v>
      </c>
      <c r="F3434" s="47">
        <v>14246</v>
      </c>
      <c r="G3434" s="47">
        <v>11275</v>
      </c>
    </row>
    <row r="3435" spans="3:7">
      <c r="C3435" s="49">
        <f t="shared" si="55"/>
        <v>5</v>
      </c>
      <c r="D3435" s="48">
        <v>42513</v>
      </c>
      <c r="E3435" s="47">
        <v>1</v>
      </c>
      <c r="F3435" s="47">
        <v>13780</v>
      </c>
      <c r="G3435" s="47">
        <v>10834</v>
      </c>
    </row>
    <row r="3436" spans="3:7">
      <c r="C3436" s="49">
        <f t="shared" si="55"/>
        <v>5</v>
      </c>
      <c r="D3436" s="48">
        <v>42513</v>
      </c>
      <c r="E3436" s="47">
        <v>2</v>
      </c>
      <c r="F3436" s="47">
        <v>13336</v>
      </c>
      <c r="G3436" s="47">
        <v>10581</v>
      </c>
    </row>
    <row r="3437" spans="3:7">
      <c r="C3437" s="49">
        <f t="shared" si="55"/>
        <v>5</v>
      </c>
      <c r="D3437" s="48">
        <v>42513</v>
      </c>
      <c r="E3437" s="47">
        <v>3</v>
      </c>
      <c r="F3437" s="47">
        <v>12959</v>
      </c>
      <c r="G3437" s="47">
        <v>10461</v>
      </c>
    </row>
    <row r="3438" spans="3:7">
      <c r="C3438" s="49">
        <f t="shared" si="55"/>
        <v>5</v>
      </c>
      <c r="D3438" s="48">
        <v>42513</v>
      </c>
      <c r="E3438" s="47">
        <v>4</v>
      </c>
      <c r="F3438" s="47">
        <v>12942</v>
      </c>
      <c r="G3438" s="47">
        <v>10563</v>
      </c>
    </row>
    <row r="3439" spans="3:7">
      <c r="C3439" s="49">
        <f t="shared" si="55"/>
        <v>5</v>
      </c>
      <c r="D3439" s="48">
        <v>42513</v>
      </c>
      <c r="E3439" s="47">
        <v>5</v>
      </c>
      <c r="F3439" s="47">
        <v>13009</v>
      </c>
      <c r="G3439" s="47">
        <v>10637</v>
      </c>
    </row>
    <row r="3440" spans="3:7">
      <c r="C3440" s="49">
        <f t="shared" si="55"/>
        <v>5</v>
      </c>
      <c r="D3440" s="48">
        <v>42513</v>
      </c>
      <c r="E3440" s="47">
        <v>6</v>
      </c>
      <c r="F3440" s="47">
        <v>13649</v>
      </c>
      <c r="G3440" s="47">
        <v>10783</v>
      </c>
    </row>
    <row r="3441" spans="3:7">
      <c r="C3441" s="49">
        <f t="shared" si="55"/>
        <v>5</v>
      </c>
      <c r="D3441" s="48">
        <v>42513</v>
      </c>
      <c r="E3441" s="47">
        <v>7</v>
      </c>
      <c r="F3441" s="47">
        <v>13828</v>
      </c>
      <c r="G3441" s="47">
        <v>11094</v>
      </c>
    </row>
    <row r="3442" spans="3:7">
      <c r="C3442" s="49">
        <f t="shared" si="55"/>
        <v>5</v>
      </c>
      <c r="D3442" s="48">
        <v>42513</v>
      </c>
      <c r="E3442" s="47">
        <v>8</v>
      </c>
      <c r="F3442" s="47">
        <v>14157</v>
      </c>
      <c r="G3442" s="47">
        <v>11415</v>
      </c>
    </row>
    <row r="3443" spans="3:7">
      <c r="C3443" s="49">
        <f t="shared" si="55"/>
        <v>5</v>
      </c>
      <c r="D3443" s="48">
        <v>42513</v>
      </c>
      <c r="E3443" s="47">
        <v>9</v>
      </c>
      <c r="F3443" s="47">
        <v>14754</v>
      </c>
      <c r="G3443" s="47">
        <v>11909</v>
      </c>
    </row>
    <row r="3444" spans="3:7">
      <c r="C3444" s="49">
        <f t="shared" si="55"/>
        <v>5</v>
      </c>
      <c r="D3444" s="48">
        <v>42513</v>
      </c>
      <c r="E3444" s="47">
        <v>10</v>
      </c>
      <c r="F3444" s="47">
        <v>14974</v>
      </c>
      <c r="G3444" s="47">
        <v>12173</v>
      </c>
    </row>
    <row r="3445" spans="3:7">
      <c r="C3445" s="49">
        <f t="shared" si="55"/>
        <v>5</v>
      </c>
      <c r="D3445" s="48">
        <v>42513</v>
      </c>
      <c r="E3445" s="47">
        <v>11</v>
      </c>
      <c r="F3445" s="47">
        <v>14830</v>
      </c>
      <c r="G3445" s="47">
        <v>12262</v>
      </c>
    </row>
    <row r="3446" spans="3:7">
      <c r="C3446" s="49">
        <f t="shared" si="55"/>
        <v>5</v>
      </c>
      <c r="D3446" s="48">
        <v>42513</v>
      </c>
      <c r="E3446" s="47">
        <v>12</v>
      </c>
      <c r="F3446" s="47">
        <v>14597</v>
      </c>
      <c r="G3446" s="47">
        <v>12387</v>
      </c>
    </row>
    <row r="3447" spans="3:7">
      <c r="C3447" s="49">
        <f t="shared" si="55"/>
        <v>5</v>
      </c>
      <c r="D3447" s="48">
        <v>42513</v>
      </c>
      <c r="E3447" s="47">
        <v>13</v>
      </c>
      <c r="F3447" s="47">
        <v>14672</v>
      </c>
      <c r="G3447" s="47">
        <v>12366</v>
      </c>
    </row>
    <row r="3448" spans="3:7">
      <c r="C3448" s="49">
        <f t="shared" si="55"/>
        <v>5</v>
      </c>
      <c r="D3448" s="48">
        <v>42513</v>
      </c>
      <c r="E3448" s="47">
        <v>14</v>
      </c>
      <c r="F3448" s="47">
        <v>14760</v>
      </c>
      <c r="G3448" s="47">
        <v>12380</v>
      </c>
    </row>
    <row r="3449" spans="3:7">
      <c r="C3449" s="49">
        <f t="shared" si="55"/>
        <v>5</v>
      </c>
      <c r="D3449" s="48">
        <v>42513</v>
      </c>
      <c r="E3449" s="47">
        <v>15</v>
      </c>
      <c r="F3449" s="47">
        <v>15072</v>
      </c>
      <c r="G3449" s="47">
        <v>12525</v>
      </c>
    </row>
    <row r="3450" spans="3:7">
      <c r="C3450" s="49">
        <f t="shared" si="55"/>
        <v>5</v>
      </c>
      <c r="D3450" s="48">
        <v>42513</v>
      </c>
      <c r="E3450" s="47">
        <v>16</v>
      </c>
      <c r="F3450" s="47">
        <v>15421</v>
      </c>
      <c r="G3450" s="47">
        <v>12974</v>
      </c>
    </row>
    <row r="3451" spans="3:7">
      <c r="C3451" s="49">
        <f t="shared" si="55"/>
        <v>5</v>
      </c>
      <c r="D3451" s="48">
        <v>42513</v>
      </c>
      <c r="E3451" s="47">
        <v>17</v>
      </c>
      <c r="F3451" s="47">
        <v>16474</v>
      </c>
      <c r="G3451" s="47">
        <v>13826</v>
      </c>
    </row>
    <row r="3452" spans="3:7">
      <c r="C3452" s="49">
        <f t="shared" si="55"/>
        <v>5</v>
      </c>
      <c r="D3452" s="48">
        <v>42513</v>
      </c>
      <c r="E3452" s="47">
        <v>18</v>
      </c>
      <c r="F3452" s="47">
        <v>16981</v>
      </c>
      <c r="G3452" s="47">
        <v>14336</v>
      </c>
    </row>
    <row r="3453" spans="3:7">
      <c r="C3453" s="49">
        <f t="shared" si="55"/>
        <v>5</v>
      </c>
      <c r="D3453" s="48">
        <v>42513</v>
      </c>
      <c r="E3453" s="47">
        <v>19</v>
      </c>
      <c r="F3453" s="47">
        <v>17021</v>
      </c>
      <c r="G3453" s="47">
        <v>14582</v>
      </c>
    </row>
    <row r="3454" spans="3:7">
      <c r="C3454" s="49">
        <f t="shared" si="55"/>
        <v>5</v>
      </c>
      <c r="D3454" s="48">
        <v>42513</v>
      </c>
      <c r="E3454" s="47">
        <v>20</v>
      </c>
      <c r="F3454" s="47">
        <v>16957</v>
      </c>
      <c r="G3454" s="47">
        <v>14684</v>
      </c>
    </row>
    <row r="3455" spans="3:7">
      <c r="C3455" s="49">
        <f t="shared" si="55"/>
        <v>5</v>
      </c>
      <c r="D3455" s="48">
        <v>42513</v>
      </c>
      <c r="E3455" s="47">
        <v>21</v>
      </c>
      <c r="F3455" s="47">
        <v>17158</v>
      </c>
      <c r="G3455" s="47">
        <v>14976</v>
      </c>
    </row>
    <row r="3456" spans="3:7">
      <c r="C3456" s="49">
        <f t="shared" si="55"/>
        <v>5</v>
      </c>
      <c r="D3456" s="48">
        <v>42513</v>
      </c>
      <c r="E3456" s="47">
        <v>22</v>
      </c>
      <c r="F3456" s="47">
        <v>16432</v>
      </c>
      <c r="G3456" s="47">
        <v>14313</v>
      </c>
    </row>
    <row r="3457" spans="3:7">
      <c r="C3457" s="49">
        <f t="shared" si="55"/>
        <v>5</v>
      </c>
      <c r="D3457" s="48">
        <v>42513</v>
      </c>
      <c r="E3457" s="47">
        <v>23</v>
      </c>
      <c r="F3457" s="47">
        <v>15243</v>
      </c>
      <c r="G3457" s="47">
        <v>12904</v>
      </c>
    </row>
    <row r="3458" spans="3:7">
      <c r="C3458" s="49">
        <f t="shared" si="55"/>
        <v>5</v>
      </c>
      <c r="D3458" s="48">
        <v>42513</v>
      </c>
      <c r="E3458" s="47">
        <v>24</v>
      </c>
      <c r="F3458" s="47">
        <v>14264</v>
      </c>
      <c r="G3458" s="47">
        <v>11853</v>
      </c>
    </row>
    <row r="3459" spans="3:7">
      <c r="C3459" s="49">
        <f t="shared" si="55"/>
        <v>5</v>
      </c>
      <c r="D3459" s="48">
        <v>42514</v>
      </c>
      <c r="E3459" s="47">
        <v>1</v>
      </c>
      <c r="F3459" s="47">
        <v>13465</v>
      </c>
      <c r="G3459" s="47">
        <v>11374</v>
      </c>
    </row>
    <row r="3460" spans="3:7">
      <c r="C3460" s="49">
        <f t="shared" ref="C3460:C3523" si="56">MONTH(D3460)</f>
        <v>5</v>
      </c>
      <c r="D3460" s="48">
        <v>42514</v>
      </c>
      <c r="E3460" s="47">
        <v>2</v>
      </c>
      <c r="F3460" s="47">
        <v>13484</v>
      </c>
      <c r="G3460" s="47">
        <v>11129</v>
      </c>
    </row>
    <row r="3461" spans="3:7">
      <c r="C3461" s="49">
        <f t="shared" si="56"/>
        <v>5</v>
      </c>
      <c r="D3461" s="48">
        <v>42514</v>
      </c>
      <c r="E3461" s="47">
        <v>3</v>
      </c>
      <c r="F3461" s="47">
        <v>13246</v>
      </c>
      <c r="G3461" s="47">
        <v>10958</v>
      </c>
    </row>
    <row r="3462" spans="3:7">
      <c r="C3462" s="49">
        <f t="shared" si="56"/>
        <v>5</v>
      </c>
      <c r="D3462" s="48">
        <v>42514</v>
      </c>
      <c r="E3462" s="47">
        <v>4</v>
      </c>
      <c r="F3462" s="47">
        <v>13536</v>
      </c>
      <c r="G3462" s="47">
        <v>11047</v>
      </c>
    </row>
    <row r="3463" spans="3:7">
      <c r="C3463" s="49">
        <f t="shared" si="56"/>
        <v>5</v>
      </c>
      <c r="D3463" s="48">
        <v>42514</v>
      </c>
      <c r="E3463" s="47">
        <v>5</v>
      </c>
      <c r="F3463" s="47">
        <v>14247</v>
      </c>
      <c r="G3463" s="47">
        <v>11714</v>
      </c>
    </row>
    <row r="3464" spans="3:7">
      <c r="C3464" s="49">
        <f t="shared" si="56"/>
        <v>5</v>
      </c>
      <c r="D3464" s="48">
        <v>42514</v>
      </c>
      <c r="E3464" s="47">
        <v>6</v>
      </c>
      <c r="F3464" s="47">
        <v>15034</v>
      </c>
      <c r="G3464" s="47">
        <v>12604</v>
      </c>
    </row>
    <row r="3465" spans="3:7">
      <c r="C3465" s="49">
        <f t="shared" si="56"/>
        <v>5</v>
      </c>
      <c r="D3465" s="48">
        <v>42514</v>
      </c>
      <c r="E3465" s="47">
        <v>7</v>
      </c>
      <c r="F3465" s="47">
        <v>16244</v>
      </c>
      <c r="G3465" s="47">
        <v>13890</v>
      </c>
    </row>
    <row r="3466" spans="3:7">
      <c r="C3466" s="49">
        <f t="shared" si="56"/>
        <v>5</v>
      </c>
      <c r="D3466" s="48">
        <v>42514</v>
      </c>
      <c r="E3466" s="47">
        <v>8</v>
      </c>
      <c r="F3466" s="47">
        <v>17097</v>
      </c>
      <c r="G3466" s="47">
        <v>14629</v>
      </c>
    </row>
    <row r="3467" spans="3:7">
      <c r="C3467" s="49">
        <f t="shared" si="56"/>
        <v>5</v>
      </c>
      <c r="D3467" s="48">
        <v>42514</v>
      </c>
      <c r="E3467" s="47">
        <v>9</v>
      </c>
      <c r="F3467" s="47">
        <v>17500</v>
      </c>
      <c r="G3467" s="47">
        <v>14794</v>
      </c>
    </row>
    <row r="3468" spans="3:7">
      <c r="C3468" s="49">
        <f t="shared" si="56"/>
        <v>5</v>
      </c>
      <c r="D3468" s="48">
        <v>42514</v>
      </c>
      <c r="E3468" s="47">
        <v>10</v>
      </c>
      <c r="F3468" s="47">
        <v>17733</v>
      </c>
      <c r="G3468" s="47">
        <v>15053</v>
      </c>
    </row>
    <row r="3469" spans="3:7">
      <c r="C3469" s="49">
        <f t="shared" si="56"/>
        <v>5</v>
      </c>
      <c r="D3469" s="48">
        <v>42514</v>
      </c>
      <c r="E3469" s="47">
        <v>11</v>
      </c>
      <c r="F3469" s="47">
        <v>18034</v>
      </c>
      <c r="G3469" s="47">
        <v>15289</v>
      </c>
    </row>
    <row r="3470" spans="3:7">
      <c r="C3470" s="49">
        <f t="shared" si="56"/>
        <v>5</v>
      </c>
      <c r="D3470" s="48">
        <v>42514</v>
      </c>
      <c r="E3470" s="47">
        <v>12</v>
      </c>
      <c r="F3470" s="47">
        <v>18129</v>
      </c>
      <c r="G3470" s="47">
        <v>15468</v>
      </c>
    </row>
    <row r="3471" spans="3:7">
      <c r="C3471" s="49">
        <f t="shared" si="56"/>
        <v>5</v>
      </c>
      <c r="D3471" s="48">
        <v>42514</v>
      </c>
      <c r="E3471" s="47">
        <v>13</v>
      </c>
      <c r="F3471" s="47">
        <v>18358</v>
      </c>
      <c r="G3471" s="47">
        <v>15657</v>
      </c>
    </row>
    <row r="3472" spans="3:7">
      <c r="C3472" s="49">
        <f t="shared" si="56"/>
        <v>5</v>
      </c>
      <c r="D3472" s="48">
        <v>42514</v>
      </c>
      <c r="E3472" s="47">
        <v>14</v>
      </c>
      <c r="F3472" s="47">
        <v>17927</v>
      </c>
      <c r="G3472" s="47">
        <v>15699</v>
      </c>
    </row>
    <row r="3473" spans="3:7">
      <c r="C3473" s="49">
        <f t="shared" si="56"/>
        <v>5</v>
      </c>
      <c r="D3473" s="48">
        <v>42514</v>
      </c>
      <c r="E3473" s="47">
        <v>15</v>
      </c>
      <c r="F3473" s="47">
        <v>18190</v>
      </c>
      <c r="G3473" s="47">
        <v>15984</v>
      </c>
    </row>
    <row r="3474" spans="3:7">
      <c r="C3474" s="49">
        <f t="shared" si="56"/>
        <v>5</v>
      </c>
      <c r="D3474" s="48">
        <v>42514</v>
      </c>
      <c r="E3474" s="47">
        <v>16</v>
      </c>
      <c r="F3474" s="47">
        <v>19106</v>
      </c>
      <c r="G3474" s="47">
        <v>16479</v>
      </c>
    </row>
    <row r="3475" spans="3:7">
      <c r="C3475" s="49">
        <f t="shared" si="56"/>
        <v>5</v>
      </c>
      <c r="D3475" s="48">
        <v>42514</v>
      </c>
      <c r="E3475" s="47">
        <v>17</v>
      </c>
      <c r="F3475" s="47">
        <v>19764</v>
      </c>
      <c r="G3475" s="47">
        <v>16994</v>
      </c>
    </row>
    <row r="3476" spans="3:7">
      <c r="C3476" s="49">
        <f t="shared" si="56"/>
        <v>5</v>
      </c>
      <c r="D3476" s="48">
        <v>42514</v>
      </c>
      <c r="E3476" s="47">
        <v>18</v>
      </c>
      <c r="F3476" s="47">
        <v>19537</v>
      </c>
      <c r="G3476" s="47">
        <v>17184</v>
      </c>
    </row>
    <row r="3477" spans="3:7">
      <c r="C3477" s="49">
        <f t="shared" si="56"/>
        <v>5</v>
      </c>
      <c r="D3477" s="48">
        <v>42514</v>
      </c>
      <c r="E3477" s="47">
        <v>19</v>
      </c>
      <c r="F3477" s="47">
        <v>19656</v>
      </c>
      <c r="G3477" s="47">
        <v>17397</v>
      </c>
    </row>
    <row r="3478" spans="3:7">
      <c r="C3478" s="49">
        <f t="shared" si="56"/>
        <v>5</v>
      </c>
      <c r="D3478" s="48">
        <v>42514</v>
      </c>
      <c r="E3478" s="47">
        <v>20</v>
      </c>
      <c r="F3478" s="47">
        <v>19439</v>
      </c>
      <c r="G3478" s="47">
        <v>17300</v>
      </c>
    </row>
    <row r="3479" spans="3:7">
      <c r="C3479" s="49">
        <f t="shared" si="56"/>
        <v>5</v>
      </c>
      <c r="D3479" s="48">
        <v>42514</v>
      </c>
      <c r="E3479" s="47">
        <v>21</v>
      </c>
      <c r="F3479" s="47">
        <v>19324</v>
      </c>
      <c r="G3479" s="47">
        <v>17141</v>
      </c>
    </row>
    <row r="3480" spans="3:7">
      <c r="C3480" s="49">
        <f t="shared" si="56"/>
        <v>5</v>
      </c>
      <c r="D3480" s="48">
        <v>42514</v>
      </c>
      <c r="E3480" s="47">
        <v>22</v>
      </c>
      <c r="F3480" s="47">
        <v>18111</v>
      </c>
      <c r="G3480" s="47">
        <v>15927</v>
      </c>
    </row>
    <row r="3481" spans="3:7">
      <c r="C3481" s="49">
        <f t="shared" si="56"/>
        <v>5</v>
      </c>
      <c r="D3481" s="48">
        <v>42514</v>
      </c>
      <c r="E3481" s="47">
        <v>23</v>
      </c>
      <c r="F3481" s="47">
        <v>16320</v>
      </c>
      <c r="G3481" s="47">
        <v>14360</v>
      </c>
    </row>
    <row r="3482" spans="3:7">
      <c r="C3482" s="49">
        <f t="shared" si="56"/>
        <v>5</v>
      </c>
      <c r="D3482" s="48">
        <v>42514</v>
      </c>
      <c r="E3482" s="47">
        <v>24</v>
      </c>
      <c r="F3482" s="47">
        <v>15210</v>
      </c>
      <c r="G3482" s="47">
        <v>13011</v>
      </c>
    </row>
    <row r="3483" spans="3:7">
      <c r="C3483" s="49">
        <f t="shared" si="56"/>
        <v>5</v>
      </c>
      <c r="D3483" s="48">
        <v>42515</v>
      </c>
      <c r="E3483" s="47">
        <v>1</v>
      </c>
      <c r="F3483" s="47">
        <v>14680</v>
      </c>
      <c r="G3483" s="47">
        <v>12470</v>
      </c>
    </row>
    <row r="3484" spans="3:7">
      <c r="C3484" s="49">
        <f t="shared" si="56"/>
        <v>5</v>
      </c>
      <c r="D3484" s="48">
        <v>42515</v>
      </c>
      <c r="E3484" s="47">
        <v>2</v>
      </c>
      <c r="F3484" s="47">
        <v>14628</v>
      </c>
      <c r="G3484" s="47">
        <v>12220</v>
      </c>
    </row>
    <row r="3485" spans="3:7">
      <c r="C3485" s="49">
        <f t="shared" si="56"/>
        <v>5</v>
      </c>
      <c r="D3485" s="48">
        <v>42515</v>
      </c>
      <c r="E3485" s="47">
        <v>3</v>
      </c>
      <c r="F3485" s="47">
        <v>14219</v>
      </c>
      <c r="G3485" s="47">
        <v>11976</v>
      </c>
    </row>
    <row r="3486" spans="3:7">
      <c r="C3486" s="49">
        <f t="shared" si="56"/>
        <v>5</v>
      </c>
      <c r="D3486" s="48">
        <v>42515</v>
      </c>
      <c r="E3486" s="47">
        <v>4</v>
      </c>
      <c r="F3486" s="47">
        <v>14183</v>
      </c>
      <c r="G3486" s="47">
        <v>12088</v>
      </c>
    </row>
    <row r="3487" spans="3:7">
      <c r="C3487" s="49">
        <f t="shared" si="56"/>
        <v>5</v>
      </c>
      <c r="D3487" s="48">
        <v>42515</v>
      </c>
      <c r="E3487" s="47">
        <v>5</v>
      </c>
      <c r="F3487" s="47">
        <v>14484</v>
      </c>
      <c r="G3487" s="47">
        <v>12356</v>
      </c>
    </row>
    <row r="3488" spans="3:7">
      <c r="C3488" s="49">
        <f t="shared" si="56"/>
        <v>5</v>
      </c>
      <c r="D3488" s="48">
        <v>42515</v>
      </c>
      <c r="E3488" s="47">
        <v>6</v>
      </c>
      <c r="F3488" s="47">
        <v>15733</v>
      </c>
      <c r="G3488" s="47">
        <v>13394</v>
      </c>
    </row>
    <row r="3489" spans="3:7">
      <c r="C3489" s="49">
        <f t="shared" si="56"/>
        <v>5</v>
      </c>
      <c r="D3489" s="48">
        <v>42515</v>
      </c>
      <c r="E3489" s="47">
        <v>7</v>
      </c>
      <c r="F3489" s="47">
        <v>17239</v>
      </c>
      <c r="G3489" s="47">
        <v>14935</v>
      </c>
    </row>
    <row r="3490" spans="3:7">
      <c r="C3490" s="49">
        <f t="shared" si="56"/>
        <v>5</v>
      </c>
      <c r="D3490" s="48">
        <v>42515</v>
      </c>
      <c r="E3490" s="47">
        <v>8</v>
      </c>
      <c r="F3490" s="47">
        <v>17946</v>
      </c>
      <c r="G3490" s="47">
        <v>15630</v>
      </c>
    </row>
    <row r="3491" spans="3:7">
      <c r="C3491" s="49">
        <f t="shared" si="56"/>
        <v>5</v>
      </c>
      <c r="D3491" s="48">
        <v>42515</v>
      </c>
      <c r="E3491" s="47">
        <v>9</v>
      </c>
      <c r="F3491" s="47">
        <v>18011</v>
      </c>
      <c r="G3491" s="47">
        <v>15796</v>
      </c>
    </row>
    <row r="3492" spans="3:7">
      <c r="C3492" s="49">
        <f t="shared" si="56"/>
        <v>5</v>
      </c>
      <c r="D3492" s="48">
        <v>42515</v>
      </c>
      <c r="E3492" s="47">
        <v>10</v>
      </c>
      <c r="F3492" s="47">
        <v>17842</v>
      </c>
      <c r="G3492" s="47">
        <v>15738</v>
      </c>
    </row>
    <row r="3493" spans="3:7">
      <c r="C3493" s="49">
        <f t="shared" si="56"/>
        <v>5</v>
      </c>
      <c r="D3493" s="48">
        <v>42515</v>
      </c>
      <c r="E3493" s="47">
        <v>11</v>
      </c>
      <c r="F3493" s="47">
        <v>18438</v>
      </c>
      <c r="G3493" s="47">
        <v>16320</v>
      </c>
    </row>
    <row r="3494" spans="3:7">
      <c r="C3494" s="49">
        <f t="shared" si="56"/>
        <v>5</v>
      </c>
      <c r="D3494" s="48">
        <v>42515</v>
      </c>
      <c r="E3494" s="47">
        <v>12</v>
      </c>
      <c r="F3494" s="47">
        <v>18449</v>
      </c>
      <c r="G3494" s="47">
        <v>16373</v>
      </c>
    </row>
    <row r="3495" spans="3:7">
      <c r="C3495" s="49">
        <f t="shared" si="56"/>
        <v>5</v>
      </c>
      <c r="D3495" s="48">
        <v>42515</v>
      </c>
      <c r="E3495" s="47">
        <v>13</v>
      </c>
      <c r="F3495" s="47">
        <v>18732</v>
      </c>
      <c r="G3495" s="47">
        <v>16554</v>
      </c>
    </row>
    <row r="3496" spans="3:7">
      <c r="C3496" s="49">
        <f t="shared" si="56"/>
        <v>5</v>
      </c>
      <c r="D3496" s="48">
        <v>42515</v>
      </c>
      <c r="E3496" s="47">
        <v>14</v>
      </c>
      <c r="F3496" s="47">
        <v>18945</v>
      </c>
      <c r="G3496" s="47">
        <v>16795</v>
      </c>
    </row>
    <row r="3497" spans="3:7">
      <c r="C3497" s="49">
        <f t="shared" si="56"/>
        <v>5</v>
      </c>
      <c r="D3497" s="48">
        <v>42515</v>
      </c>
      <c r="E3497" s="47">
        <v>15</v>
      </c>
      <c r="F3497" s="47">
        <v>19330</v>
      </c>
      <c r="G3497" s="47">
        <v>17133</v>
      </c>
    </row>
    <row r="3498" spans="3:7">
      <c r="C3498" s="49">
        <f t="shared" si="56"/>
        <v>5</v>
      </c>
      <c r="D3498" s="48">
        <v>42515</v>
      </c>
      <c r="E3498" s="47">
        <v>16</v>
      </c>
      <c r="F3498" s="47">
        <v>19730</v>
      </c>
      <c r="G3498" s="47">
        <v>17580</v>
      </c>
    </row>
    <row r="3499" spans="3:7">
      <c r="C3499" s="49">
        <f t="shared" si="56"/>
        <v>5</v>
      </c>
      <c r="D3499" s="48">
        <v>42515</v>
      </c>
      <c r="E3499" s="47">
        <v>17</v>
      </c>
      <c r="F3499" s="47">
        <v>20181</v>
      </c>
      <c r="G3499" s="47">
        <v>17993</v>
      </c>
    </row>
    <row r="3500" spans="3:7">
      <c r="C3500" s="49">
        <f t="shared" si="56"/>
        <v>5</v>
      </c>
      <c r="D3500" s="48">
        <v>42515</v>
      </c>
      <c r="E3500" s="47">
        <v>18</v>
      </c>
      <c r="F3500" s="47">
        <v>20580</v>
      </c>
      <c r="G3500" s="47">
        <v>18246</v>
      </c>
    </row>
    <row r="3501" spans="3:7">
      <c r="C3501" s="49">
        <f t="shared" si="56"/>
        <v>5</v>
      </c>
      <c r="D3501" s="48">
        <v>42515</v>
      </c>
      <c r="E3501" s="47">
        <v>19</v>
      </c>
      <c r="F3501" s="47">
        <v>20382</v>
      </c>
      <c r="G3501" s="47">
        <v>18296</v>
      </c>
    </row>
    <row r="3502" spans="3:7">
      <c r="C3502" s="49">
        <f t="shared" si="56"/>
        <v>5</v>
      </c>
      <c r="D3502" s="48">
        <v>42515</v>
      </c>
      <c r="E3502" s="47">
        <v>20</v>
      </c>
      <c r="F3502" s="47">
        <v>20375</v>
      </c>
      <c r="G3502" s="47">
        <v>18320</v>
      </c>
    </row>
    <row r="3503" spans="3:7">
      <c r="C3503" s="49">
        <f t="shared" si="56"/>
        <v>5</v>
      </c>
      <c r="D3503" s="48">
        <v>42515</v>
      </c>
      <c r="E3503" s="47">
        <v>21</v>
      </c>
      <c r="F3503" s="47">
        <v>20168</v>
      </c>
      <c r="G3503" s="47">
        <v>18307</v>
      </c>
    </row>
    <row r="3504" spans="3:7">
      <c r="C3504" s="49">
        <f t="shared" si="56"/>
        <v>5</v>
      </c>
      <c r="D3504" s="48">
        <v>42515</v>
      </c>
      <c r="E3504" s="47">
        <v>22</v>
      </c>
      <c r="F3504" s="47">
        <v>19011</v>
      </c>
      <c r="G3504" s="47">
        <v>16923</v>
      </c>
    </row>
    <row r="3505" spans="3:7">
      <c r="C3505" s="49">
        <f t="shared" si="56"/>
        <v>5</v>
      </c>
      <c r="D3505" s="48">
        <v>42515</v>
      </c>
      <c r="E3505" s="47">
        <v>23</v>
      </c>
      <c r="F3505" s="47">
        <v>17317</v>
      </c>
      <c r="G3505" s="47">
        <v>15127</v>
      </c>
    </row>
    <row r="3506" spans="3:7">
      <c r="C3506" s="49">
        <f t="shared" si="56"/>
        <v>5</v>
      </c>
      <c r="D3506" s="48">
        <v>42515</v>
      </c>
      <c r="E3506" s="47">
        <v>24</v>
      </c>
      <c r="F3506" s="47">
        <v>16507</v>
      </c>
      <c r="G3506" s="47">
        <v>13926</v>
      </c>
    </row>
    <row r="3507" spans="3:7">
      <c r="C3507" s="49">
        <f t="shared" si="56"/>
        <v>5</v>
      </c>
      <c r="D3507" s="48">
        <v>42516</v>
      </c>
      <c r="E3507" s="47">
        <v>1</v>
      </c>
      <c r="F3507" s="47">
        <v>15506</v>
      </c>
      <c r="G3507" s="47">
        <v>13220</v>
      </c>
    </row>
    <row r="3508" spans="3:7">
      <c r="C3508" s="49">
        <f t="shared" si="56"/>
        <v>5</v>
      </c>
      <c r="D3508" s="48">
        <v>42516</v>
      </c>
      <c r="E3508" s="47">
        <v>2</v>
      </c>
      <c r="F3508" s="47">
        <v>15288</v>
      </c>
      <c r="G3508" s="47">
        <v>12859</v>
      </c>
    </row>
    <row r="3509" spans="3:7">
      <c r="C3509" s="49">
        <f t="shared" si="56"/>
        <v>5</v>
      </c>
      <c r="D3509" s="48">
        <v>42516</v>
      </c>
      <c r="E3509" s="47">
        <v>3</v>
      </c>
      <c r="F3509" s="47">
        <v>15166</v>
      </c>
      <c r="G3509" s="47">
        <v>12623</v>
      </c>
    </row>
    <row r="3510" spans="3:7">
      <c r="C3510" s="49">
        <f t="shared" si="56"/>
        <v>5</v>
      </c>
      <c r="D3510" s="48">
        <v>42516</v>
      </c>
      <c r="E3510" s="47">
        <v>4</v>
      </c>
      <c r="F3510" s="47">
        <v>15024</v>
      </c>
      <c r="G3510" s="47">
        <v>12584</v>
      </c>
    </row>
    <row r="3511" spans="3:7">
      <c r="C3511" s="49">
        <f t="shared" si="56"/>
        <v>5</v>
      </c>
      <c r="D3511" s="48">
        <v>42516</v>
      </c>
      <c r="E3511" s="47">
        <v>5</v>
      </c>
      <c r="F3511" s="47">
        <v>15450</v>
      </c>
      <c r="G3511" s="47">
        <v>12959</v>
      </c>
    </row>
    <row r="3512" spans="3:7">
      <c r="C3512" s="49">
        <f t="shared" si="56"/>
        <v>5</v>
      </c>
      <c r="D3512" s="48">
        <v>42516</v>
      </c>
      <c r="E3512" s="47">
        <v>6</v>
      </c>
      <c r="F3512" s="47">
        <v>16295</v>
      </c>
      <c r="G3512" s="47">
        <v>13805</v>
      </c>
    </row>
    <row r="3513" spans="3:7">
      <c r="C3513" s="49">
        <f t="shared" si="56"/>
        <v>5</v>
      </c>
      <c r="D3513" s="48">
        <v>42516</v>
      </c>
      <c r="E3513" s="47">
        <v>7</v>
      </c>
      <c r="F3513" s="47">
        <v>17030</v>
      </c>
      <c r="G3513" s="47">
        <v>15191</v>
      </c>
    </row>
    <row r="3514" spans="3:7">
      <c r="C3514" s="49">
        <f t="shared" si="56"/>
        <v>5</v>
      </c>
      <c r="D3514" s="48">
        <v>42516</v>
      </c>
      <c r="E3514" s="47">
        <v>8</v>
      </c>
      <c r="F3514" s="47">
        <v>17480</v>
      </c>
      <c r="G3514" s="47">
        <v>15713</v>
      </c>
    </row>
    <row r="3515" spans="3:7">
      <c r="C3515" s="49">
        <f t="shared" si="56"/>
        <v>5</v>
      </c>
      <c r="D3515" s="48">
        <v>42516</v>
      </c>
      <c r="E3515" s="47">
        <v>9</v>
      </c>
      <c r="F3515" s="47">
        <v>17772</v>
      </c>
      <c r="G3515" s="47">
        <v>16011</v>
      </c>
    </row>
    <row r="3516" spans="3:7">
      <c r="C3516" s="49">
        <f t="shared" si="56"/>
        <v>5</v>
      </c>
      <c r="D3516" s="48">
        <v>42516</v>
      </c>
      <c r="E3516" s="47">
        <v>10</v>
      </c>
      <c r="F3516" s="47">
        <v>17872</v>
      </c>
      <c r="G3516" s="47">
        <v>16140</v>
      </c>
    </row>
    <row r="3517" spans="3:7">
      <c r="C3517" s="49">
        <f t="shared" si="56"/>
        <v>5</v>
      </c>
      <c r="D3517" s="48">
        <v>42516</v>
      </c>
      <c r="E3517" s="47">
        <v>11</v>
      </c>
      <c r="F3517" s="47">
        <v>18190</v>
      </c>
      <c r="G3517" s="47">
        <v>16447</v>
      </c>
    </row>
    <row r="3518" spans="3:7">
      <c r="C3518" s="49">
        <f t="shared" si="56"/>
        <v>5</v>
      </c>
      <c r="D3518" s="48">
        <v>42516</v>
      </c>
      <c r="E3518" s="47">
        <v>12</v>
      </c>
      <c r="F3518" s="47">
        <v>18728</v>
      </c>
      <c r="G3518" s="47">
        <v>16716</v>
      </c>
    </row>
    <row r="3519" spans="3:7">
      <c r="C3519" s="49">
        <f t="shared" si="56"/>
        <v>5</v>
      </c>
      <c r="D3519" s="48">
        <v>42516</v>
      </c>
      <c r="E3519" s="47">
        <v>13</v>
      </c>
      <c r="F3519" s="47">
        <v>18829</v>
      </c>
      <c r="G3519" s="47">
        <v>16785</v>
      </c>
    </row>
    <row r="3520" spans="3:7">
      <c r="C3520" s="49">
        <f t="shared" si="56"/>
        <v>5</v>
      </c>
      <c r="D3520" s="48">
        <v>42516</v>
      </c>
      <c r="E3520" s="47">
        <v>14</v>
      </c>
      <c r="F3520" s="47">
        <v>18875</v>
      </c>
      <c r="G3520" s="47">
        <v>16774</v>
      </c>
    </row>
    <row r="3521" spans="3:7">
      <c r="C3521" s="49">
        <f t="shared" si="56"/>
        <v>5</v>
      </c>
      <c r="D3521" s="48">
        <v>42516</v>
      </c>
      <c r="E3521" s="47">
        <v>15</v>
      </c>
      <c r="F3521" s="47">
        <v>18975</v>
      </c>
      <c r="G3521" s="47">
        <v>16966</v>
      </c>
    </row>
    <row r="3522" spans="3:7">
      <c r="C3522" s="49">
        <f t="shared" si="56"/>
        <v>5</v>
      </c>
      <c r="D3522" s="48">
        <v>42516</v>
      </c>
      <c r="E3522" s="47">
        <v>16</v>
      </c>
      <c r="F3522" s="47">
        <v>19483</v>
      </c>
      <c r="G3522" s="47">
        <v>17457</v>
      </c>
    </row>
    <row r="3523" spans="3:7">
      <c r="C3523" s="49">
        <f t="shared" si="56"/>
        <v>5</v>
      </c>
      <c r="D3523" s="48">
        <v>42516</v>
      </c>
      <c r="E3523" s="47">
        <v>17</v>
      </c>
      <c r="F3523" s="47">
        <v>20115</v>
      </c>
      <c r="G3523" s="47">
        <v>18006</v>
      </c>
    </row>
    <row r="3524" spans="3:7">
      <c r="C3524" s="49">
        <f t="shared" ref="C3524:C3587" si="57">MONTH(D3524)</f>
        <v>5</v>
      </c>
      <c r="D3524" s="48">
        <v>42516</v>
      </c>
      <c r="E3524" s="47">
        <v>18</v>
      </c>
      <c r="F3524" s="47">
        <v>20284</v>
      </c>
      <c r="G3524" s="47">
        <v>18130</v>
      </c>
    </row>
    <row r="3525" spans="3:7">
      <c r="C3525" s="49">
        <f t="shared" si="57"/>
        <v>5</v>
      </c>
      <c r="D3525" s="48">
        <v>42516</v>
      </c>
      <c r="E3525" s="47">
        <v>19</v>
      </c>
      <c r="F3525" s="47">
        <v>20280</v>
      </c>
      <c r="G3525" s="47">
        <v>18181</v>
      </c>
    </row>
    <row r="3526" spans="3:7">
      <c r="C3526" s="49">
        <f t="shared" si="57"/>
        <v>5</v>
      </c>
      <c r="D3526" s="48">
        <v>42516</v>
      </c>
      <c r="E3526" s="47">
        <v>20</v>
      </c>
      <c r="F3526" s="47">
        <v>20243</v>
      </c>
      <c r="G3526" s="47">
        <v>18103</v>
      </c>
    </row>
    <row r="3527" spans="3:7">
      <c r="C3527" s="49">
        <f t="shared" si="57"/>
        <v>5</v>
      </c>
      <c r="D3527" s="48">
        <v>42516</v>
      </c>
      <c r="E3527" s="47">
        <v>21</v>
      </c>
      <c r="F3527" s="47">
        <v>20047</v>
      </c>
      <c r="G3527" s="47">
        <v>18050</v>
      </c>
    </row>
    <row r="3528" spans="3:7">
      <c r="C3528" s="49">
        <f t="shared" si="57"/>
        <v>5</v>
      </c>
      <c r="D3528" s="48">
        <v>42516</v>
      </c>
      <c r="E3528" s="47">
        <v>22</v>
      </c>
      <c r="F3528" s="47">
        <v>19376</v>
      </c>
      <c r="G3528" s="47">
        <v>16932</v>
      </c>
    </row>
    <row r="3529" spans="3:7">
      <c r="C3529" s="49">
        <f t="shared" si="57"/>
        <v>5</v>
      </c>
      <c r="D3529" s="48">
        <v>42516</v>
      </c>
      <c r="E3529" s="47">
        <v>23</v>
      </c>
      <c r="F3529" s="47">
        <v>18096</v>
      </c>
      <c r="G3529" s="47">
        <v>15106</v>
      </c>
    </row>
    <row r="3530" spans="3:7">
      <c r="C3530" s="49">
        <f t="shared" si="57"/>
        <v>5</v>
      </c>
      <c r="D3530" s="48">
        <v>42516</v>
      </c>
      <c r="E3530" s="47">
        <v>24</v>
      </c>
      <c r="F3530" s="47">
        <v>16659</v>
      </c>
      <c r="G3530" s="47">
        <v>13808</v>
      </c>
    </row>
    <row r="3531" spans="3:7">
      <c r="C3531" s="49">
        <f t="shared" si="57"/>
        <v>5</v>
      </c>
      <c r="D3531" s="48">
        <v>42517</v>
      </c>
      <c r="E3531" s="47">
        <v>1</v>
      </c>
      <c r="F3531" s="47">
        <v>15692</v>
      </c>
      <c r="G3531" s="47">
        <v>13063</v>
      </c>
    </row>
    <row r="3532" spans="3:7">
      <c r="C3532" s="49">
        <f t="shared" si="57"/>
        <v>5</v>
      </c>
      <c r="D3532" s="48">
        <v>42517</v>
      </c>
      <c r="E3532" s="47">
        <v>2</v>
      </c>
      <c r="F3532" s="47">
        <v>15326</v>
      </c>
      <c r="G3532" s="47">
        <v>12765</v>
      </c>
    </row>
    <row r="3533" spans="3:7">
      <c r="C3533" s="49">
        <f t="shared" si="57"/>
        <v>5</v>
      </c>
      <c r="D3533" s="48">
        <v>42517</v>
      </c>
      <c r="E3533" s="47">
        <v>3</v>
      </c>
      <c r="F3533" s="47">
        <v>14815</v>
      </c>
      <c r="G3533" s="47">
        <v>12462</v>
      </c>
    </row>
    <row r="3534" spans="3:7">
      <c r="C3534" s="49">
        <f t="shared" si="57"/>
        <v>5</v>
      </c>
      <c r="D3534" s="48">
        <v>42517</v>
      </c>
      <c r="E3534" s="47">
        <v>4</v>
      </c>
      <c r="F3534" s="47">
        <v>14952</v>
      </c>
      <c r="G3534" s="47">
        <v>12449</v>
      </c>
    </row>
    <row r="3535" spans="3:7">
      <c r="C3535" s="49">
        <f t="shared" si="57"/>
        <v>5</v>
      </c>
      <c r="D3535" s="48">
        <v>42517</v>
      </c>
      <c r="E3535" s="47">
        <v>5</v>
      </c>
      <c r="F3535" s="47">
        <v>15414</v>
      </c>
      <c r="G3535" s="47">
        <v>12872</v>
      </c>
    </row>
    <row r="3536" spans="3:7">
      <c r="C3536" s="49">
        <f t="shared" si="57"/>
        <v>5</v>
      </c>
      <c r="D3536" s="48">
        <v>42517</v>
      </c>
      <c r="E3536" s="47">
        <v>6</v>
      </c>
      <c r="F3536" s="47">
        <v>15915</v>
      </c>
      <c r="G3536" s="47">
        <v>13704</v>
      </c>
    </row>
    <row r="3537" spans="3:7">
      <c r="C3537" s="49">
        <f t="shared" si="57"/>
        <v>5</v>
      </c>
      <c r="D3537" s="48">
        <v>42517</v>
      </c>
      <c r="E3537" s="47">
        <v>7</v>
      </c>
      <c r="F3537" s="47">
        <v>17042</v>
      </c>
      <c r="G3537" s="47">
        <v>15479</v>
      </c>
    </row>
    <row r="3538" spans="3:7">
      <c r="C3538" s="49">
        <f t="shared" si="57"/>
        <v>5</v>
      </c>
      <c r="D3538" s="48">
        <v>42517</v>
      </c>
      <c r="E3538" s="47">
        <v>8</v>
      </c>
      <c r="F3538" s="47">
        <v>18189</v>
      </c>
      <c r="G3538" s="47">
        <v>16408</v>
      </c>
    </row>
    <row r="3539" spans="3:7">
      <c r="C3539" s="49">
        <f t="shared" si="57"/>
        <v>5</v>
      </c>
      <c r="D3539" s="48">
        <v>42517</v>
      </c>
      <c r="E3539" s="47">
        <v>9</v>
      </c>
      <c r="F3539" s="47">
        <v>19118</v>
      </c>
      <c r="G3539" s="47">
        <v>17047</v>
      </c>
    </row>
    <row r="3540" spans="3:7">
      <c r="C3540" s="49">
        <f t="shared" si="57"/>
        <v>5</v>
      </c>
      <c r="D3540" s="48">
        <v>42517</v>
      </c>
      <c r="E3540" s="47">
        <v>10</v>
      </c>
      <c r="F3540" s="47">
        <v>19325</v>
      </c>
      <c r="G3540" s="47">
        <v>17279</v>
      </c>
    </row>
    <row r="3541" spans="3:7">
      <c r="C3541" s="49">
        <f t="shared" si="57"/>
        <v>5</v>
      </c>
      <c r="D3541" s="48">
        <v>42517</v>
      </c>
      <c r="E3541" s="47">
        <v>11</v>
      </c>
      <c r="F3541" s="47">
        <v>19802</v>
      </c>
      <c r="G3541" s="47">
        <v>17776</v>
      </c>
    </row>
    <row r="3542" spans="3:7">
      <c r="C3542" s="49">
        <f t="shared" si="57"/>
        <v>5</v>
      </c>
      <c r="D3542" s="48">
        <v>42517</v>
      </c>
      <c r="E3542" s="47">
        <v>12</v>
      </c>
      <c r="F3542" s="47">
        <v>20182</v>
      </c>
      <c r="G3542" s="47">
        <v>18163</v>
      </c>
    </row>
    <row r="3543" spans="3:7">
      <c r="C3543" s="49">
        <f t="shared" si="57"/>
        <v>5</v>
      </c>
      <c r="D3543" s="48">
        <v>42517</v>
      </c>
      <c r="E3543" s="47">
        <v>13</v>
      </c>
      <c r="F3543" s="47">
        <v>20597</v>
      </c>
      <c r="G3543" s="47">
        <v>18604</v>
      </c>
    </row>
    <row r="3544" spans="3:7">
      <c r="C3544" s="49">
        <f t="shared" si="57"/>
        <v>5</v>
      </c>
      <c r="D3544" s="48">
        <v>42517</v>
      </c>
      <c r="E3544" s="47">
        <v>14</v>
      </c>
      <c r="F3544" s="47">
        <v>21013</v>
      </c>
      <c r="G3544" s="47">
        <v>18827</v>
      </c>
    </row>
    <row r="3545" spans="3:7">
      <c r="C3545" s="49">
        <f t="shared" si="57"/>
        <v>5</v>
      </c>
      <c r="D3545" s="48">
        <v>42517</v>
      </c>
      <c r="E3545" s="47">
        <v>15</v>
      </c>
      <c r="F3545" s="47">
        <v>21468</v>
      </c>
      <c r="G3545" s="47">
        <v>19026</v>
      </c>
    </row>
    <row r="3546" spans="3:7">
      <c r="C3546" s="49">
        <f t="shared" si="57"/>
        <v>5</v>
      </c>
      <c r="D3546" s="48">
        <v>42517</v>
      </c>
      <c r="E3546" s="47">
        <v>16</v>
      </c>
      <c r="F3546" s="47">
        <v>21682</v>
      </c>
      <c r="G3546" s="47">
        <v>19314</v>
      </c>
    </row>
    <row r="3547" spans="3:7">
      <c r="C3547" s="49">
        <f t="shared" si="57"/>
        <v>5</v>
      </c>
      <c r="D3547" s="48">
        <v>42517</v>
      </c>
      <c r="E3547" s="47">
        <v>17</v>
      </c>
      <c r="F3547" s="47">
        <v>21737</v>
      </c>
      <c r="G3547" s="47">
        <v>19681</v>
      </c>
    </row>
    <row r="3548" spans="3:7">
      <c r="C3548" s="49">
        <f t="shared" si="57"/>
        <v>5</v>
      </c>
      <c r="D3548" s="48">
        <v>42517</v>
      </c>
      <c r="E3548" s="47">
        <v>18</v>
      </c>
      <c r="F3548" s="47">
        <v>21501</v>
      </c>
      <c r="G3548" s="47">
        <v>19668</v>
      </c>
    </row>
    <row r="3549" spans="3:7">
      <c r="C3549" s="49">
        <f t="shared" si="57"/>
        <v>5</v>
      </c>
      <c r="D3549" s="48">
        <v>42517</v>
      </c>
      <c r="E3549" s="47">
        <v>19</v>
      </c>
      <c r="F3549" s="47">
        <v>21246</v>
      </c>
      <c r="G3549" s="47">
        <v>19474</v>
      </c>
    </row>
    <row r="3550" spans="3:7">
      <c r="C3550" s="49">
        <f t="shared" si="57"/>
        <v>5</v>
      </c>
      <c r="D3550" s="48">
        <v>42517</v>
      </c>
      <c r="E3550" s="47">
        <v>20</v>
      </c>
      <c r="F3550" s="47">
        <v>20977</v>
      </c>
      <c r="G3550" s="47">
        <v>19260</v>
      </c>
    </row>
    <row r="3551" spans="3:7">
      <c r="C3551" s="49">
        <f t="shared" si="57"/>
        <v>5</v>
      </c>
      <c r="D3551" s="48">
        <v>42517</v>
      </c>
      <c r="E3551" s="47">
        <v>21</v>
      </c>
      <c r="F3551" s="47">
        <v>21048</v>
      </c>
      <c r="G3551" s="47">
        <v>19219</v>
      </c>
    </row>
    <row r="3552" spans="3:7">
      <c r="C3552" s="49">
        <f t="shared" si="57"/>
        <v>5</v>
      </c>
      <c r="D3552" s="48">
        <v>42517</v>
      </c>
      <c r="E3552" s="47">
        <v>22</v>
      </c>
      <c r="F3552" s="47">
        <v>19900</v>
      </c>
      <c r="G3552" s="47">
        <v>17988</v>
      </c>
    </row>
    <row r="3553" spans="3:7">
      <c r="C3553" s="49">
        <f t="shared" si="57"/>
        <v>5</v>
      </c>
      <c r="D3553" s="48">
        <v>42517</v>
      </c>
      <c r="E3553" s="47">
        <v>23</v>
      </c>
      <c r="F3553" s="47">
        <v>18678</v>
      </c>
      <c r="G3553" s="47">
        <v>16379</v>
      </c>
    </row>
    <row r="3554" spans="3:7">
      <c r="C3554" s="49">
        <f t="shared" si="57"/>
        <v>5</v>
      </c>
      <c r="D3554" s="48">
        <v>42517</v>
      </c>
      <c r="E3554" s="47">
        <v>24</v>
      </c>
      <c r="F3554" s="47">
        <v>17093</v>
      </c>
      <c r="G3554" s="47">
        <v>14970</v>
      </c>
    </row>
    <row r="3555" spans="3:7">
      <c r="C3555" s="49">
        <f t="shared" si="57"/>
        <v>5</v>
      </c>
      <c r="D3555" s="48">
        <v>42518</v>
      </c>
      <c r="E3555" s="47">
        <v>1</v>
      </c>
      <c r="F3555" s="47">
        <v>16259</v>
      </c>
      <c r="G3555" s="47">
        <v>14007</v>
      </c>
    </row>
    <row r="3556" spans="3:7">
      <c r="C3556" s="49">
        <f t="shared" si="57"/>
        <v>5</v>
      </c>
      <c r="D3556" s="48">
        <v>42518</v>
      </c>
      <c r="E3556" s="47">
        <v>2</v>
      </c>
      <c r="F3556" s="47">
        <v>15701</v>
      </c>
      <c r="G3556" s="47">
        <v>13301</v>
      </c>
    </row>
    <row r="3557" spans="3:7">
      <c r="C3557" s="49">
        <f t="shared" si="57"/>
        <v>5</v>
      </c>
      <c r="D3557" s="48">
        <v>42518</v>
      </c>
      <c r="E3557" s="47">
        <v>3</v>
      </c>
      <c r="F3557" s="47">
        <v>15320</v>
      </c>
      <c r="G3557" s="47">
        <v>12838</v>
      </c>
    </row>
    <row r="3558" spans="3:7">
      <c r="C3558" s="49">
        <f t="shared" si="57"/>
        <v>5</v>
      </c>
      <c r="D3558" s="48">
        <v>42518</v>
      </c>
      <c r="E3558" s="47">
        <v>4</v>
      </c>
      <c r="F3558" s="47">
        <v>15394</v>
      </c>
      <c r="G3558" s="47">
        <v>12608</v>
      </c>
    </row>
    <row r="3559" spans="3:7">
      <c r="C3559" s="49">
        <f t="shared" si="57"/>
        <v>5</v>
      </c>
      <c r="D3559" s="48">
        <v>42518</v>
      </c>
      <c r="E3559" s="47">
        <v>5</v>
      </c>
      <c r="F3559" s="47">
        <v>15314</v>
      </c>
      <c r="G3559" s="47">
        <v>12453</v>
      </c>
    </row>
    <row r="3560" spans="3:7">
      <c r="C3560" s="49">
        <f t="shared" si="57"/>
        <v>5</v>
      </c>
      <c r="D3560" s="48">
        <v>42518</v>
      </c>
      <c r="E3560" s="47">
        <v>6</v>
      </c>
      <c r="F3560" s="47">
        <v>15385</v>
      </c>
      <c r="G3560" s="47">
        <v>12703</v>
      </c>
    </row>
    <row r="3561" spans="3:7">
      <c r="C3561" s="49">
        <f t="shared" si="57"/>
        <v>5</v>
      </c>
      <c r="D3561" s="48">
        <v>42518</v>
      </c>
      <c r="E3561" s="47">
        <v>7</v>
      </c>
      <c r="F3561" s="47">
        <v>16317</v>
      </c>
      <c r="G3561" s="47">
        <v>13603</v>
      </c>
    </row>
    <row r="3562" spans="3:7">
      <c r="C3562" s="49">
        <f t="shared" si="57"/>
        <v>5</v>
      </c>
      <c r="D3562" s="48">
        <v>42518</v>
      </c>
      <c r="E3562" s="47">
        <v>8</v>
      </c>
      <c r="F3562" s="47">
        <v>17633</v>
      </c>
      <c r="G3562" s="47">
        <v>14910</v>
      </c>
    </row>
    <row r="3563" spans="3:7">
      <c r="C3563" s="49">
        <f t="shared" si="57"/>
        <v>5</v>
      </c>
      <c r="D3563" s="48">
        <v>42518</v>
      </c>
      <c r="E3563" s="47">
        <v>9</v>
      </c>
      <c r="F3563" s="47">
        <v>18659</v>
      </c>
      <c r="G3563" s="47">
        <v>16005</v>
      </c>
    </row>
    <row r="3564" spans="3:7">
      <c r="C3564" s="49">
        <f t="shared" si="57"/>
        <v>5</v>
      </c>
      <c r="D3564" s="48">
        <v>42518</v>
      </c>
      <c r="E3564" s="47">
        <v>10</v>
      </c>
      <c r="F3564" s="47">
        <v>19562</v>
      </c>
      <c r="G3564" s="47">
        <v>16982</v>
      </c>
    </row>
    <row r="3565" spans="3:7">
      <c r="C3565" s="49">
        <f t="shared" si="57"/>
        <v>5</v>
      </c>
      <c r="D3565" s="48">
        <v>42518</v>
      </c>
      <c r="E3565" s="47">
        <v>11</v>
      </c>
      <c r="F3565" s="47">
        <v>19824</v>
      </c>
      <c r="G3565" s="47">
        <v>17365</v>
      </c>
    </row>
    <row r="3566" spans="3:7">
      <c r="C3566" s="49">
        <f t="shared" si="57"/>
        <v>5</v>
      </c>
      <c r="D3566" s="48">
        <v>42518</v>
      </c>
      <c r="E3566" s="47">
        <v>12</v>
      </c>
      <c r="F3566" s="47">
        <v>20001</v>
      </c>
      <c r="G3566" s="47">
        <v>17930</v>
      </c>
    </row>
    <row r="3567" spans="3:7">
      <c r="C3567" s="49">
        <f t="shared" si="57"/>
        <v>5</v>
      </c>
      <c r="D3567" s="48">
        <v>42518</v>
      </c>
      <c r="E3567" s="47">
        <v>13</v>
      </c>
      <c r="F3567" s="47">
        <v>19859</v>
      </c>
      <c r="G3567" s="47">
        <v>18140</v>
      </c>
    </row>
    <row r="3568" spans="3:7">
      <c r="C3568" s="49">
        <f t="shared" si="57"/>
        <v>5</v>
      </c>
      <c r="D3568" s="48">
        <v>42518</v>
      </c>
      <c r="E3568" s="47">
        <v>14</v>
      </c>
      <c r="F3568" s="47">
        <v>20526</v>
      </c>
      <c r="G3568" s="47">
        <v>18353</v>
      </c>
    </row>
    <row r="3569" spans="3:7">
      <c r="C3569" s="49">
        <f t="shared" si="57"/>
        <v>5</v>
      </c>
      <c r="D3569" s="48">
        <v>42518</v>
      </c>
      <c r="E3569" s="47">
        <v>15</v>
      </c>
      <c r="F3569" s="47">
        <v>20875</v>
      </c>
      <c r="G3569" s="47">
        <v>18599</v>
      </c>
    </row>
    <row r="3570" spans="3:7">
      <c r="C3570" s="49">
        <f t="shared" si="57"/>
        <v>5</v>
      </c>
      <c r="D3570" s="48">
        <v>42518</v>
      </c>
      <c r="E3570" s="47">
        <v>16</v>
      </c>
      <c r="F3570" s="47">
        <v>21453</v>
      </c>
      <c r="G3570" s="47">
        <v>19049</v>
      </c>
    </row>
    <row r="3571" spans="3:7">
      <c r="C3571" s="49">
        <f t="shared" si="57"/>
        <v>5</v>
      </c>
      <c r="D3571" s="48">
        <v>42518</v>
      </c>
      <c r="E3571" s="47">
        <v>17</v>
      </c>
      <c r="F3571" s="47">
        <v>21897</v>
      </c>
      <c r="G3571" s="47">
        <v>19338</v>
      </c>
    </row>
    <row r="3572" spans="3:7">
      <c r="C3572" s="49">
        <f t="shared" si="57"/>
        <v>5</v>
      </c>
      <c r="D3572" s="48">
        <v>42518</v>
      </c>
      <c r="E3572" s="47">
        <v>18</v>
      </c>
      <c r="F3572" s="47">
        <v>21610</v>
      </c>
      <c r="G3572" s="47">
        <v>19150</v>
      </c>
    </row>
    <row r="3573" spans="3:7">
      <c r="C3573" s="49">
        <f t="shared" si="57"/>
        <v>5</v>
      </c>
      <c r="D3573" s="48">
        <v>42518</v>
      </c>
      <c r="E3573" s="47">
        <v>19</v>
      </c>
      <c r="F3573" s="47">
        <v>21132</v>
      </c>
      <c r="G3573" s="47">
        <v>18723</v>
      </c>
    </row>
    <row r="3574" spans="3:7">
      <c r="C3574" s="49">
        <f t="shared" si="57"/>
        <v>5</v>
      </c>
      <c r="D3574" s="48">
        <v>42518</v>
      </c>
      <c r="E3574" s="47">
        <v>20</v>
      </c>
      <c r="F3574" s="47">
        <v>20704</v>
      </c>
      <c r="G3574" s="47">
        <v>18324</v>
      </c>
    </row>
    <row r="3575" spans="3:7">
      <c r="C3575" s="49">
        <f t="shared" si="57"/>
        <v>5</v>
      </c>
      <c r="D3575" s="48">
        <v>42518</v>
      </c>
      <c r="E3575" s="47">
        <v>21</v>
      </c>
      <c r="F3575" s="47">
        <v>20877</v>
      </c>
      <c r="G3575" s="47">
        <v>18314</v>
      </c>
    </row>
    <row r="3576" spans="3:7">
      <c r="C3576" s="49">
        <f t="shared" si="57"/>
        <v>5</v>
      </c>
      <c r="D3576" s="48">
        <v>42518</v>
      </c>
      <c r="E3576" s="47">
        <v>22</v>
      </c>
      <c r="F3576" s="47">
        <v>19821</v>
      </c>
      <c r="G3576" s="47">
        <v>17325</v>
      </c>
    </row>
    <row r="3577" spans="3:7">
      <c r="C3577" s="49">
        <f t="shared" si="57"/>
        <v>5</v>
      </c>
      <c r="D3577" s="48">
        <v>42518</v>
      </c>
      <c r="E3577" s="47">
        <v>23</v>
      </c>
      <c r="F3577" s="47">
        <v>18433</v>
      </c>
      <c r="G3577" s="47">
        <v>16045</v>
      </c>
    </row>
    <row r="3578" spans="3:7">
      <c r="C3578" s="49">
        <f t="shared" si="57"/>
        <v>5</v>
      </c>
      <c r="D3578" s="48">
        <v>42518</v>
      </c>
      <c r="E3578" s="47">
        <v>24</v>
      </c>
      <c r="F3578" s="47">
        <v>17636</v>
      </c>
      <c r="G3578" s="47">
        <v>14932</v>
      </c>
    </row>
    <row r="3579" spans="3:7">
      <c r="C3579" s="49">
        <f t="shared" si="57"/>
        <v>5</v>
      </c>
      <c r="D3579" s="48">
        <v>42519</v>
      </c>
      <c r="E3579" s="47">
        <v>1</v>
      </c>
      <c r="F3579" s="47">
        <v>16923</v>
      </c>
      <c r="G3579" s="47">
        <v>14134</v>
      </c>
    </row>
    <row r="3580" spans="3:7">
      <c r="C3580" s="49">
        <f t="shared" si="57"/>
        <v>5</v>
      </c>
      <c r="D3580" s="48">
        <v>42519</v>
      </c>
      <c r="E3580" s="47">
        <v>2</v>
      </c>
      <c r="F3580" s="47">
        <v>15901</v>
      </c>
      <c r="G3580" s="47">
        <v>13304</v>
      </c>
    </row>
    <row r="3581" spans="3:7">
      <c r="C3581" s="49">
        <f t="shared" si="57"/>
        <v>5</v>
      </c>
      <c r="D3581" s="48">
        <v>42519</v>
      </c>
      <c r="E3581" s="47">
        <v>3</v>
      </c>
      <c r="F3581" s="47">
        <v>15323</v>
      </c>
      <c r="G3581" s="47">
        <v>12891</v>
      </c>
    </row>
    <row r="3582" spans="3:7">
      <c r="C3582" s="49">
        <f t="shared" si="57"/>
        <v>5</v>
      </c>
      <c r="D3582" s="48">
        <v>42519</v>
      </c>
      <c r="E3582" s="47">
        <v>4</v>
      </c>
      <c r="F3582" s="47">
        <v>15119</v>
      </c>
      <c r="G3582" s="47">
        <v>12537</v>
      </c>
    </row>
    <row r="3583" spans="3:7">
      <c r="C3583" s="49">
        <f t="shared" si="57"/>
        <v>5</v>
      </c>
      <c r="D3583" s="48">
        <v>42519</v>
      </c>
      <c r="E3583" s="47">
        <v>5</v>
      </c>
      <c r="F3583" s="47">
        <v>14919</v>
      </c>
      <c r="G3583" s="47">
        <v>12332</v>
      </c>
    </row>
    <row r="3584" spans="3:7">
      <c r="C3584" s="49">
        <f t="shared" si="57"/>
        <v>5</v>
      </c>
      <c r="D3584" s="48">
        <v>42519</v>
      </c>
      <c r="E3584" s="47">
        <v>6</v>
      </c>
      <c r="F3584" s="47">
        <v>14973</v>
      </c>
      <c r="G3584" s="47">
        <v>12520</v>
      </c>
    </row>
    <row r="3585" spans="3:7">
      <c r="C3585" s="49">
        <f t="shared" si="57"/>
        <v>5</v>
      </c>
      <c r="D3585" s="48">
        <v>42519</v>
      </c>
      <c r="E3585" s="47">
        <v>7</v>
      </c>
      <c r="F3585" s="47">
        <v>15983</v>
      </c>
      <c r="G3585" s="47">
        <v>13242</v>
      </c>
    </row>
    <row r="3586" spans="3:7">
      <c r="C3586" s="49">
        <f t="shared" si="57"/>
        <v>5</v>
      </c>
      <c r="D3586" s="48">
        <v>42519</v>
      </c>
      <c r="E3586" s="47">
        <v>8</v>
      </c>
      <c r="F3586" s="47">
        <v>17174</v>
      </c>
      <c r="G3586" s="47">
        <v>14544</v>
      </c>
    </row>
    <row r="3587" spans="3:7">
      <c r="C3587" s="49">
        <f t="shared" si="57"/>
        <v>5</v>
      </c>
      <c r="D3587" s="48">
        <v>42519</v>
      </c>
      <c r="E3587" s="47">
        <v>9</v>
      </c>
      <c r="F3587" s="47">
        <v>18342</v>
      </c>
      <c r="G3587" s="47">
        <v>15736</v>
      </c>
    </row>
    <row r="3588" spans="3:7">
      <c r="C3588" s="49">
        <f t="shared" ref="C3588:C3651" si="58">MONTH(D3588)</f>
        <v>5</v>
      </c>
      <c r="D3588" s="48">
        <v>42519</v>
      </c>
      <c r="E3588" s="47">
        <v>10</v>
      </c>
      <c r="F3588" s="47">
        <v>19159</v>
      </c>
      <c r="G3588" s="47">
        <v>16417</v>
      </c>
    </row>
    <row r="3589" spans="3:7">
      <c r="C3589" s="49">
        <f t="shared" si="58"/>
        <v>5</v>
      </c>
      <c r="D3589" s="48">
        <v>42519</v>
      </c>
      <c r="E3589" s="47">
        <v>11</v>
      </c>
      <c r="F3589" s="47">
        <v>19591</v>
      </c>
      <c r="G3589" s="47">
        <v>16996</v>
      </c>
    </row>
    <row r="3590" spans="3:7">
      <c r="C3590" s="49">
        <f t="shared" si="58"/>
        <v>5</v>
      </c>
      <c r="D3590" s="48">
        <v>42519</v>
      </c>
      <c r="E3590" s="47">
        <v>12</v>
      </c>
      <c r="F3590" s="47">
        <v>19830</v>
      </c>
      <c r="G3590" s="47">
        <v>17502</v>
      </c>
    </row>
    <row r="3591" spans="3:7">
      <c r="C3591" s="49">
        <f t="shared" si="58"/>
        <v>5</v>
      </c>
      <c r="D3591" s="48">
        <v>42519</v>
      </c>
      <c r="E3591" s="47">
        <v>13</v>
      </c>
      <c r="F3591" s="47">
        <v>20262</v>
      </c>
      <c r="G3591" s="47">
        <v>17799</v>
      </c>
    </row>
    <row r="3592" spans="3:7">
      <c r="C3592" s="49">
        <f t="shared" si="58"/>
        <v>5</v>
      </c>
      <c r="D3592" s="48">
        <v>42519</v>
      </c>
      <c r="E3592" s="47">
        <v>14</v>
      </c>
      <c r="F3592" s="47">
        <v>20543</v>
      </c>
      <c r="G3592" s="47">
        <v>18096</v>
      </c>
    </row>
    <row r="3593" spans="3:7">
      <c r="C3593" s="49">
        <f t="shared" si="58"/>
        <v>5</v>
      </c>
      <c r="D3593" s="48">
        <v>42519</v>
      </c>
      <c r="E3593" s="47">
        <v>15</v>
      </c>
      <c r="F3593" s="47">
        <v>20914</v>
      </c>
      <c r="G3593" s="47">
        <v>18416</v>
      </c>
    </row>
    <row r="3594" spans="3:7">
      <c r="C3594" s="49">
        <f t="shared" si="58"/>
        <v>5</v>
      </c>
      <c r="D3594" s="48">
        <v>42519</v>
      </c>
      <c r="E3594" s="47">
        <v>16</v>
      </c>
      <c r="F3594" s="47">
        <v>21338</v>
      </c>
      <c r="G3594" s="47">
        <v>18699</v>
      </c>
    </row>
    <row r="3595" spans="3:7">
      <c r="C3595" s="49">
        <f t="shared" si="58"/>
        <v>5</v>
      </c>
      <c r="D3595" s="48">
        <v>42519</v>
      </c>
      <c r="E3595" s="47">
        <v>17</v>
      </c>
      <c r="F3595" s="47">
        <v>21551</v>
      </c>
      <c r="G3595" s="47">
        <v>18959</v>
      </c>
    </row>
    <row r="3596" spans="3:7">
      <c r="C3596" s="49">
        <f t="shared" si="58"/>
        <v>5</v>
      </c>
      <c r="D3596" s="48">
        <v>42519</v>
      </c>
      <c r="E3596" s="47">
        <v>18</v>
      </c>
      <c r="F3596" s="47">
        <v>21194</v>
      </c>
      <c r="G3596" s="47">
        <v>18731</v>
      </c>
    </row>
    <row r="3597" spans="3:7">
      <c r="C3597" s="49">
        <f t="shared" si="58"/>
        <v>5</v>
      </c>
      <c r="D3597" s="48">
        <v>42519</v>
      </c>
      <c r="E3597" s="47">
        <v>19</v>
      </c>
      <c r="F3597" s="47">
        <v>20751</v>
      </c>
      <c r="G3597" s="47">
        <v>18555</v>
      </c>
    </row>
    <row r="3598" spans="3:7">
      <c r="C3598" s="49">
        <f t="shared" si="58"/>
        <v>5</v>
      </c>
      <c r="D3598" s="48">
        <v>42519</v>
      </c>
      <c r="E3598" s="47">
        <v>20</v>
      </c>
      <c r="F3598" s="47">
        <v>20246</v>
      </c>
      <c r="G3598" s="47">
        <v>18021</v>
      </c>
    </row>
    <row r="3599" spans="3:7">
      <c r="C3599" s="49">
        <f t="shared" si="58"/>
        <v>5</v>
      </c>
      <c r="D3599" s="48">
        <v>42519</v>
      </c>
      <c r="E3599" s="47">
        <v>21</v>
      </c>
      <c r="F3599" s="47">
        <v>20409</v>
      </c>
      <c r="G3599" s="47">
        <v>18119</v>
      </c>
    </row>
    <row r="3600" spans="3:7">
      <c r="C3600" s="49">
        <f t="shared" si="58"/>
        <v>5</v>
      </c>
      <c r="D3600" s="48">
        <v>42519</v>
      </c>
      <c r="E3600" s="47">
        <v>22</v>
      </c>
      <c r="F3600" s="47">
        <v>18944</v>
      </c>
      <c r="G3600" s="47">
        <v>17110</v>
      </c>
    </row>
    <row r="3601" spans="3:7">
      <c r="C3601" s="49">
        <f t="shared" si="58"/>
        <v>5</v>
      </c>
      <c r="D3601" s="48">
        <v>42519</v>
      </c>
      <c r="E3601" s="47">
        <v>23</v>
      </c>
      <c r="F3601" s="47">
        <v>17407</v>
      </c>
      <c r="G3601" s="47">
        <v>15575</v>
      </c>
    </row>
    <row r="3602" spans="3:7">
      <c r="C3602" s="49">
        <f t="shared" si="58"/>
        <v>5</v>
      </c>
      <c r="D3602" s="48">
        <v>42519</v>
      </c>
      <c r="E3602" s="47">
        <v>24</v>
      </c>
      <c r="F3602" s="47">
        <v>16723</v>
      </c>
      <c r="G3602" s="47">
        <v>14445</v>
      </c>
    </row>
    <row r="3603" spans="3:7">
      <c r="C3603" s="49">
        <f t="shared" si="58"/>
        <v>5</v>
      </c>
      <c r="D3603" s="48">
        <v>42520</v>
      </c>
      <c r="E3603" s="47">
        <v>1</v>
      </c>
      <c r="F3603" s="47">
        <v>16260</v>
      </c>
      <c r="G3603" s="47">
        <v>13718</v>
      </c>
    </row>
    <row r="3604" spans="3:7">
      <c r="C3604" s="49">
        <f t="shared" si="58"/>
        <v>5</v>
      </c>
      <c r="D3604" s="48">
        <v>42520</v>
      </c>
      <c r="E3604" s="47">
        <v>2</v>
      </c>
      <c r="F3604" s="47">
        <v>15543</v>
      </c>
      <c r="G3604" s="47">
        <v>13181</v>
      </c>
    </row>
    <row r="3605" spans="3:7">
      <c r="C3605" s="49">
        <f t="shared" si="58"/>
        <v>5</v>
      </c>
      <c r="D3605" s="48">
        <v>42520</v>
      </c>
      <c r="E3605" s="47">
        <v>3</v>
      </c>
      <c r="F3605" s="47">
        <v>15392</v>
      </c>
      <c r="G3605" s="47">
        <v>12835</v>
      </c>
    </row>
    <row r="3606" spans="3:7">
      <c r="C3606" s="49">
        <f t="shared" si="58"/>
        <v>5</v>
      </c>
      <c r="D3606" s="48">
        <v>42520</v>
      </c>
      <c r="E3606" s="47">
        <v>4</v>
      </c>
      <c r="F3606" s="47">
        <v>15357</v>
      </c>
      <c r="G3606" s="47">
        <v>12858</v>
      </c>
    </row>
    <row r="3607" spans="3:7">
      <c r="C3607" s="49">
        <f t="shared" si="58"/>
        <v>5</v>
      </c>
      <c r="D3607" s="48">
        <v>42520</v>
      </c>
      <c r="E3607" s="47">
        <v>5</v>
      </c>
      <c r="F3607" s="47">
        <v>15733</v>
      </c>
      <c r="G3607" s="47">
        <v>13244</v>
      </c>
    </row>
    <row r="3608" spans="3:7">
      <c r="C3608" s="49">
        <f t="shared" si="58"/>
        <v>5</v>
      </c>
      <c r="D3608" s="48">
        <v>42520</v>
      </c>
      <c r="E3608" s="47">
        <v>6</v>
      </c>
      <c r="F3608" s="47">
        <v>16203</v>
      </c>
      <c r="G3608" s="47">
        <v>14450</v>
      </c>
    </row>
    <row r="3609" spans="3:7">
      <c r="C3609" s="49">
        <f t="shared" si="58"/>
        <v>5</v>
      </c>
      <c r="D3609" s="48">
        <v>42520</v>
      </c>
      <c r="E3609" s="47">
        <v>7</v>
      </c>
      <c r="F3609" s="47">
        <v>17475</v>
      </c>
      <c r="G3609" s="47">
        <v>16171</v>
      </c>
    </row>
    <row r="3610" spans="3:7">
      <c r="C3610" s="49">
        <f t="shared" si="58"/>
        <v>5</v>
      </c>
      <c r="D3610" s="48">
        <v>42520</v>
      </c>
      <c r="E3610" s="47">
        <v>8</v>
      </c>
      <c r="F3610" s="47">
        <v>18693</v>
      </c>
      <c r="G3610" s="47">
        <v>17241</v>
      </c>
    </row>
    <row r="3611" spans="3:7">
      <c r="C3611" s="49">
        <f t="shared" si="58"/>
        <v>5</v>
      </c>
      <c r="D3611" s="48">
        <v>42520</v>
      </c>
      <c r="E3611" s="47">
        <v>9</v>
      </c>
      <c r="F3611" s="47">
        <v>19271</v>
      </c>
      <c r="G3611" s="47">
        <v>17780</v>
      </c>
    </row>
    <row r="3612" spans="3:7">
      <c r="C3612" s="49">
        <f t="shared" si="58"/>
        <v>5</v>
      </c>
      <c r="D3612" s="48">
        <v>42520</v>
      </c>
      <c r="E3612" s="47">
        <v>10</v>
      </c>
      <c r="F3612" s="47">
        <v>19458</v>
      </c>
      <c r="G3612" s="47">
        <v>18133</v>
      </c>
    </row>
    <row r="3613" spans="3:7">
      <c r="C3613" s="49">
        <f t="shared" si="58"/>
        <v>5</v>
      </c>
      <c r="D3613" s="48">
        <v>42520</v>
      </c>
      <c r="E3613" s="47">
        <v>11</v>
      </c>
      <c r="F3613" s="47">
        <v>20344</v>
      </c>
      <c r="G3613" s="47">
        <v>18438</v>
      </c>
    </row>
    <row r="3614" spans="3:7">
      <c r="C3614" s="49">
        <f t="shared" si="58"/>
        <v>5</v>
      </c>
      <c r="D3614" s="48">
        <v>42520</v>
      </c>
      <c r="E3614" s="47">
        <v>12</v>
      </c>
      <c r="F3614" s="47">
        <v>20354</v>
      </c>
      <c r="G3614" s="47">
        <v>18527</v>
      </c>
    </row>
    <row r="3615" spans="3:7">
      <c r="C3615" s="49">
        <f t="shared" si="58"/>
        <v>5</v>
      </c>
      <c r="D3615" s="48">
        <v>42520</v>
      </c>
      <c r="E3615" s="47">
        <v>13</v>
      </c>
      <c r="F3615" s="47">
        <v>20846</v>
      </c>
      <c r="G3615" s="47">
        <v>18668</v>
      </c>
    </row>
    <row r="3616" spans="3:7">
      <c r="C3616" s="49">
        <f t="shared" si="58"/>
        <v>5</v>
      </c>
      <c r="D3616" s="48">
        <v>42520</v>
      </c>
      <c r="E3616" s="47">
        <v>14</v>
      </c>
      <c r="F3616" s="47">
        <v>20913</v>
      </c>
      <c r="G3616" s="47">
        <v>18836</v>
      </c>
    </row>
    <row r="3617" spans="3:7">
      <c r="C3617" s="49">
        <f t="shared" si="58"/>
        <v>5</v>
      </c>
      <c r="D3617" s="48">
        <v>42520</v>
      </c>
      <c r="E3617" s="47">
        <v>15</v>
      </c>
      <c r="F3617" s="47">
        <v>21511</v>
      </c>
      <c r="G3617" s="47">
        <v>19114</v>
      </c>
    </row>
    <row r="3618" spans="3:7">
      <c r="C3618" s="49">
        <f t="shared" si="58"/>
        <v>5</v>
      </c>
      <c r="D3618" s="48">
        <v>42520</v>
      </c>
      <c r="E3618" s="47">
        <v>16</v>
      </c>
      <c r="F3618" s="47">
        <v>21415</v>
      </c>
      <c r="G3618" s="47">
        <v>19626</v>
      </c>
    </row>
    <row r="3619" spans="3:7">
      <c r="C3619" s="49">
        <f t="shared" si="58"/>
        <v>5</v>
      </c>
      <c r="D3619" s="48">
        <v>42520</v>
      </c>
      <c r="E3619" s="47">
        <v>17</v>
      </c>
      <c r="F3619" s="47">
        <v>21150</v>
      </c>
      <c r="G3619" s="47">
        <v>19881</v>
      </c>
    </row>
    <row r="3620" spans="3:7">
      <c r="C3620" s="49">
        <f t="shared" si="58"/>
        <v>5</v>
      </c>
      <c r="D3620" s="48">
        <v>42520</v>
      </c>
      <c r="E3620" s="47">
        <v>18</v>
      </c>
      <c r="F3620" s="47">
        <v>20494</v>
      </c>
      <c r="G3620" s="47">
        <v>19834</v>
      </c>
    </row>
    <row r="3621" spans="3:7">
      <c r="C3621" s="49">
        <f t="shared" si="58"/>
        <v>5</v>
      </c>
      <c r="D3621" s="48">
        <v>42520</v>
      </c>
      <c r="E3621" s="47">
        <v>19</v>
      </c>
      <c r="F3621" s="47">
        <v>20916</v>
      </c>
      <c r="G3621" s="47">
        <v>19885</v>
      </c>
    </row>
    <row r="3622" spans="3:7">
      <c r="C3622" s="49">
        <f t="shared" si="58"/>
        <v>5</v>
      </c>
      <c r="D3622" s="48">
        <v>42520</v>
      </c>
      <c r="E3622" s="47">
        <v>20</v>
      </c>
      <c r="F3622" s="47">
        <v>20510</v>
      </c>
      <c r="G3622" s="47">
        <v>19504</v>
      </c>
    </row>
    <row r="3623" spans="3:7">
      <c r="C3623" s="49">
        <f t="shared" si="58"/>
        <v>5</v>
      </c>
      <c r="D3623" s="48">
        <v>42520</v>
      </c>
      <c r="E3623" s="47">
        <v>21</v>
      </c>
      <c r="F3623" s="47">
        <v>20068</v>
      </c>
      <c r="G3623" s="47">
        <v>19059</v>
      </c>
    </row>
    <row r="3624" spans="3:7">
      <c r="C3624" s="49">
        <f t="shared" si="58"/>
        <v>5</v>
      </c>
      <c r="D3624" s="48">
        <v>42520</v>
      </c>
      <c r="E3624" s="47">
        <v>22</v>
      </c>
      <c r="F3624" s="47">
        <v>18802</v>
      </c>
      <c r="G3624" s="47">
        <v>17731</v>
      </c>
    </row>
    <row r="3625" spans="3:7">
      <c r="C3625" s="49">
        <f t="shared" si="58"/>
        <v>5</v>
      </c>
      <c r="D3625" s="48">
        <v>42520</v>
      </c>
      <c r="E3625" s="47">
        <v>23</v>
      </c>
      <c r="F3625" s="47">
        <v>17174</v>
      </c>
      <c r="G3625" s="47">
        <v>16025</v>
      </c>
    </row>
    <row r="3626" spans="3:7">
      <c r="C3626" s="49">
        <f t="shared" si="58"/>
        <v>5</v>
      </c>
      <c r="D3626" s="48">
        <v>42520</v>
      </c>
      <c r="E3626" s="47">
        <v>24</v>
      </c>
      <c r="F3626" s="47">
        <v>15826</v>
      </c>
      <c r="G3626" s="47">
        <v>14549</v>
      </c>
    </row>
    <row r="3627" spans="3:7">
      <c r="C3627" s="49">
        <f t="shared" si="58"/>
        <v>5</v>
      </c>
      <c r="D3627" s="48">
        <v>42521</v>
      </c>
      <c r="E3627" s="47">
        <v>1</v>
      </c>
      <c r="F3627" s="47">
        <v>15442</v>
      </c>
      <c r="G3627" s="47">
        <v>13811</v>
      </c>
    </row>
    <row r="3628" spans="3:7">
      <c r="C3628" s="49">
        <f t="shared" si="58"/>
        <v>5</v>
      </c>
      <c r="D3628" s="48">
        <v>42521</v>
      </c>
      <c r="E3628" s="47">
        <v>2</v>
      </c>
      <c r="F3628" s="47">
        <v>15114</v>
      </c>
      <c r="G3628" s="47">
        <v>13370</v>
      </c>
    </row>
    <row r="3629" spans="3:7">
      <c r="C3629" s="49">
        <f t="shared" si="58"/>
        <v>5</v>
      </c>
      <c r="D3629" s="48">
        <v>42521</v>
      </c>
      <c r="E3629" s="47">
        <v>3</v>
      </c>
      <c r="F3629" s="47">
        <v>14788</v>
      </c>
      <c r="G3629" s="47">
        <v>12992</v>
      </c>
    </row>
    <row r="3630" spans="3:7">
      <c r="C3630" s="49">
        <f t="shared" si="58"/>
        <v>5</v>
      </c>
      <c r="D3630" s="48">
        <v>42521</v>
      </c>
      <c r="E3630" s="47">
        <v>4</v>
      </c>
      <c r="F3630" s="47">
        <v>14673</v>
      </c>
      <c r="G3630" s="47">
        <v>12887</v>
      </c>
    </row>
    <row r="3631" spans="3:7">
      <c r="C3631" s="49">
        <f t="shared" si="58"/>
        <v>5</v>
      </c>
      <c r="D3631" s="48">
        <v>42521</v>
      </c>
      <c r="E3631" s="47">
        <v>5</v>
      </c>
      <c r="F3631" s="47">
        <v>15192</v>
      </c>
      <c r="G3631" s="47">
        <v>13182</v>
      </c>
    </row>
    <row r="3632" spans="3:7">
      <c r="C3632" s="49">
        <f t="shared" si="58"/>
        <v>5</v>
      </c>
      <c r="D3632" s="48">
        <v>42521</v>
      </c>
      <c r="E3632" s="47">
        <v>6</v>
      </c>
      <c r="F3632" s="47">
        <v>15871</v>
      </c>
      <c r="G3632" s="47">
        <v>13924</v>
      </c>
    </row>
    <row r="3633" spans="3:7">
      <c r="C3633" s="49">
        <f t="shared" si="58"/>
        <v>5</v>
      </c>
      <c r="D3633" s="48">
        <v>42521</v>
      </c>
      <c r="E3633" s="47">
        <v>7</v>
      </c>
      <c r="F3633" s="47">
        <v>17439</v>
      </c>
      <c r="G3633" s="47">
        <v>15547</v>
      </c>
    </row>
    <row r="3634" spans="3:7">
      <c r="C3634" s="49">
        <f t="shared" si="58"/>
        <v>5</v>
      </c>
      <c r="D3634" s="48">
        <v>42521</v>
      </c>
      <c r="E3634" s="47">
        <v>8</v>
      </c>
      <c r="F3634" s="47">
        <v>18104</v>
      </c>
      <c r="G3634" s="47">
        <v>16189</v>
      </c>
    </row>
    <row r="3635" spans="3:7">
      <c r="C3635" s="49">
        <f t="shared" si="58"/>
        <v>5</v>
      </c>
      <c r="D3635" s="48">
        <v>42521</v>
      </c>
      <c r="E3635" s="47">
        <v>9</v>
      </c>
      <c r="F3635" s="47">
        <v>18641</v>
      </c>
      <c r="G3635" s="47">
        <v>16526</v>
      </c>
    </row>
    <row r="3636" spans="3:7">
      <c r="C3636" s="49">
        <f t="shared" si="58"/>
        <v>5</v>
      </c>
      <c r="D3636" s="48">
        <v>42521</v>
      </c>
      <c r="E3636" s="47">
        <v>10</v>
      </c>
      <c r="F3636" s="47">
        <v>19070</v>
      </c>
      <c r="G3636" s="47">
        <v>16821</v>
      </c>
    </row>
    <row r="3637" spans="3:7">
      <c r="C3637" s="49">
        <f t="shared" si="58"/>
        <v>5</v>
      </c>
      <c r="D3637" s="48">
        <v>42521</v>
      </c>
      <c r="E3637" s="47">
        <v>11</v>
      </c>
      <c r="F3637" s="47">
        <v>19198</v>
      </c>
      <c r="G3637" s="47">
        <v>17028</v>
      </c>
    </row>
    <row r="3638" spans="3:7">
      <c r="C3638" s="49">
        <f t="shared" si="58"/>
        <v>5</v>
      </c>
      <c r="D3638" s="48">
        <v>42521</v>
      </c>
      <c r="E3638" s="47">
        <v>12</v>
      </c>
      <c r="F3638" s="47">
        <v>19437</v>
      </c>
      <c r="G3638" s="47">
        <v>17215</v>
      </c>
    </row>
    <row r="3639" spans="3:7">
      <c r="C3639" s="49">
        <f t="shared" si="58"/>
        <v>5</v>
      </c>
      <c r="D3639" s="48">
        <v>42521</v>
      </c>
      <c r="E3639" s="47">
        <v>13</v>
      </c>
      <c r="F3639" s="47">
        <v>19629</v>
      </c>
      <c r="G3639" s="47">
        <v>17432</v>
      </c>
    </row>
    <row r="3640" spans="3:7">
      <c r="C3640" s="49">
        <f t="shared" si="58"/>
        <v>5</v>
      </c>
      <c r="D3640" s="48">
        <v>42521</v>
      </c>
      <c r="E3640" s="47">
        <v>14</v>
      </c>
      <c r="F3640" s="47">
        <v>19554</v>
      </c>
      <c r="G3640" s="47">
        <v>17545</v>
      </c>
    </row>
    <row r="3641" spans="3:7">
      <c r="C3641" s="49">
        <f t="shared" si="58"/>
        <v>5</v>
      </c>
      <c r="D3641" s="48">
        <v>42521</v>
      </c>
      <c r="E3641" s="47">
        <v>15</v>
      </c>
      <c r="F3641" s="47">
        <v>19851</v>
      </c>
      <c r="G3641" s="47">
        <v>17820</v>
      </c>
    </row>
    <row r="3642" spans="3:7">
      <c r="C3642" s="49">
        <f t="shared" si="58"/>
        <v>5</v>
      </c>
      <c r="D3642" s="48">
        <v>42521</v>
      </c>
      <c r="E3642" s="47">
        <v>16</v>
      </c>
      <c r="F3642" s="47">
        <v>20435</v>
      </c>
      <c r="G3642" s="47">
        <v>18189</v>
      </c>
    </row>
    <row r="3643" spans="3:7">
      <c r="C3643" s="49">
        <f t="shared" si="58"/>
        <v>5</v>
      </c>
      <c r="D3643" s="48">
        <v>42521</v>
      </c>
      <c r="E3643" s="47">
        <v>17</v>
      </c>
      <c r="F3643" s="47">
        <v>20713</v>
      </c>
      <c r="G3643" s="47">
        <v>18542</v>
      </c>
    </row>
    <row r="3644" spans="3:7">
      <c r="C3644" s="49">
        <f t="shared" si="58"/>
        <v>5</v>
      </c>
      <c r="D3644" s="48">
        <v>42521</v>
      </c>
      <c r="E3644" s="47">
        <v>18</v>
      </c>
      <c r="F3644" s="47">
        <v>20449</v>
      </c>
      <c r="G3644" s="47">
        <v>18400</v>
      </c>
    </row>
    <row r="3645" spans="3:7">
      <c r="C3645" s="49">
        <f t="shared" si="58"/>
        <v>5</v>
      </c>
      <c r="D3645" s="48">
        <v>42521</v>
      </c>
      <c r="E3645" s="47">
        <v>19</v>
      </c>
      <c r="F3645" s="47">
        <v>19957</v>
      </c>
      <c r="G3645" s="47">
        <v>18003</v>
      </c>
    </row>
    <row r="3646" spans="3:7">
      <c r="C3646" s="49">
        <f t="shared" si="58"/>
        <v>5</v>
      </c>
      <c r="D3646" s="48">
        <v>42521</v>
      </c>
      <c r="E3646" s="47">
        <v>20</v>
      </c>
      <c r="F3646" s="47">
        <v>19489</v>
      </c>
      <c r="G3646" s="47">
        <v>17572</v>
      </c>
    </row>
    <row r="3647" spans="3:7">
      <c r="C3647" s="49">
        <f t="shared" si="58"/>
        <v>5</v>
      </c>
      <c r="D3647" s="48">
        <v>42521</v>
      </c>
      <c r="E3647" s="47">
        <v>21</v>
      </c>
      <c r="F3647" s="47">
        <v>19673</v>
      </c>
      <c r="G3647" s="47">
        <v>17489</v>
      </c>
    </row>
    <row r="3648" spans="3:7">
      <c r="C3648" s="49">
        <f t="shared" si="58"/>
        <v>5</v>
      </c>
      <c r="D3648" s="48">
        <v>42521</v>
      </c>
      <c r="E3648" s="47">
        <v>22</v>
      </c>
      <c r="F3648" s="47">
        <v>18114</v>
      </c>
      <c r="G3648" s="47">
        <v>16111</v>
      </c>
    </row>
    <row r="3649" spans="3:7">
      <c r="C3649" s="49">
        <f t="shared" si="58"/>
        <v>5</v>
      </c>
      <c r="D3649" s="48">
        <v>42521</v>
      </c>
      <c r="E3649" s="47">
        <v>23</v>
      </c>
      <c r="F3649" s="47">
        <v>16527</v>
      </c>
      <c r="G3649" s="47">
        <v>14366</v>
      </c>
    </row>
    <row r="3650" spans="3:7">
      <c r="C3650" s="49">
        <f t="shared" si="58"/>
        <v>5</v>
      </c>
      <c r="D3650" s="48">
        <v>42521</v>
      </c>
      <c r="E3650" s="47">
        <v>24</v>
      </c>
      <c r="F3650" s="47">
        <v>15350</v>
      </c>
      <c r="G3650" s="47">
        <v>13312</v>
      </c>
    </row>
    <row r="3651" spans="3:7">
      <c r="C3651" s="49">
        <f t="shared" si="58"/>
        <v>6</v>
      </c>
      <c r="D3651" s="48">
        <v>42522</v>
      </c>
      <c r="E3651" s="47">
        <v>1</v>
      </c>
      <c r="F3651" s="47">
        <v>14514</v>
      </c>
      <c r="G3651" s="47">
        <v>12440</v>
      </c>
    </row>
    <row r="3652" spans="3:7">
      <c r="C3652" s="49">
        <f t="shared" ref="C3652:C3715" si="59">MONTH(D3652)</f>
        <v>6</v>
      </c>
      <c r="D3652" s="48">
        <v>42522</v>
      </c>
      <c r="E3652" s="47">
        <v>2</v>
      </c>
      <c r="F3652" s="47">
        <v>14827</v>
      </c>
      <c r="G3652" s="47">
        <v>12228</v>
      </c>
    </row>
    <row r="3653" spans="3:7">
      <c r="C3653" s="49">
        <f t="shared" si="59"/>
        <v>6</v>
      </c>
      <c r="D3653" s="48">
        <v>42522</v>
      </c>
      <c r="E3653" s="47">
        <v>3</v>
      </c>
      <c r="F3653" s="47">
        <v>14977</v>
      </c>
      <c r="G3653" s="47">
        <v>12116</v>
      </c>
    </row>
    <row r="3654" spans="3:7">
      <c r="C3654" s="49">
        <f t="shared" si="59"/>
        <v>6</v>
      </c>
      <c r="D3654" s="48">
        <v>42522</v>
      </c>
      <c r="E3654" s="47">
        <v>4</v>
      </c>
      <c r="F3654" s="47">
        <v>15056</v>
      </c>
      <c r="G3654" s="47">
        <v>12142</v>
      </c>
    </row>
    <row r="3655" spans="3:7">
      <c r="C3655" s="49">
        <f t="shared" si="59"/>
        <v>6</v>
      </c>
      <c r="D3655" s="48">
        <v>42522</v>
      </c>
      <c r="E3655" s="47">
        <v>5</v>
      </c>
      <c r="F3655" s="47">
        <v>15173</v>
      </c>
      <c r="G3655" s="47">
        <v>12275</v>
      </c>
    </row>
    <row r="3656" spans="3:7">
      <c r="C3656" s="49">
        <f t="shared" si="59"/>
        <v>6</v>
      </c>
      <c r="D3656" s="48">
        <v>42522</v>
      </c>
      <c r="E3656" s="47">
        <v>6</v>
      </c>
      <c r="F3656" s="47">
        <v>15770</v>
      </c>
      <c r="G3656" s="47">
        <v>13350</v>
      </c>
    </row>
    <row r="3657" spans="3:7">
      <c r="C3657" s="49">
        <f t="shared" si="59"/>
        <v>6</v>
      </c>
      <c r="D3657" s="48">
        <v>42522</v>
      </c>
      <c r="E3657" s="47">
        <v>7</v>
      </c>
      <c r="F3657" s="47">
        <v>16872</v>
      </c>
      <c r="G3657" s="47">
        <v>14452</v>
      </c>
    </row>
    <row r="3658" spans="3:7">
      <c r="C3658" s="49">
        <f t="shared" si="59"/>
        <v>6</v>
      </c>
      <c r="D3658" s="48">
        <v>42522</v>
      </c>
      <c r="E3658" s="47">
        <v>8</v>
      </c>
      <c r="F3658" s="47">
        <v>16758</v>
      </c>
      <c r="G3658" s="47">
        <v>14999</v>
      </c>
    </row>
    <row r="3659" spans="3:7">
      <c r="C3659" s="49">
        <f t="shared" si="59"/>
        <v>6</v>
      </c>
      <c r="D3659" s="48">
        <v>42522</v>
      </c>
      <c r="E3659" s="47">
        <v>9</v>
      </c>
      <c r="F3659" s="47">
        <v>17024</v>
      </c>
      <c r="G3659" s="47">
        <v>15097</v>
      </c>
    </row>
    <row r="3660" spans="3:7">
      <c r="C3660" s="49">
        <f t="shared" si="59"/>
        <v>6</v>
      </c>
      <c r="D3660" s="48">
        <v>42522</v>
      </c>
      <c r="E3660" s="47">
        <v>10</v>
      </c>
      <c r="F3660" s="47">
        <v>17551</v>
      </c>
      <c r="G3660" s="47">
        <v>15367</v>
      </c>
    </row>
    <row r="3661" spans="3:7">
      <c r="C3661" s="49">
        <f t="shared" si="59"/>
        <v>6</v>
      </c>
      <c r="D3661" s="48">
        <v>42522</v>
      </c>
      <c r="E3661" s="47">
        <v>11</v>
      </c>
      <c r="F3661" s="47">
        <v>17899</v>
      </c>
      <c r="G3661" s="47">
        <v>15472</v>
      </c>
    </row>
    <row r="3662" spans="3:7">
      <c r="C3662" s="49">
        <f t="shared" si="59"/>
        <v>6</v>
      </c>
      <c r="D3662" s="48">
        <v>42522</v>
      </c>
      <c r="E3662" s="47">
        <v>12</v>
      </c>
      <c r="F3662" s="47">
        <v>17992</v>
      </c>
      <c r="G3662" s="47">
        <v>15523</v>
      </c>
    </row>
    <row r="3663" spans="3:7">
      <c r="C3663" s="49">
        <f t="shared" si="59"/>
        <v>6</v>
      </c>
      <c r="D3663" s="48">
        <v>42522</v>
      </c>
      <c r="E3663" s="47">
        <v>13</v>
      </c>
      <c r="F3663" s="47">
        <v>18168</v>
      </c>
      <c r="G3663" s="47">
        <v>15785</v>
      </c>
    </row>
    <row r="3664" spans="3:7">
      <c r="C3664" s="49">
        <f t="shared" si="59"/>
        <v>6</v>
      </c>
      <c r="D3664" s="48">
        <v>42522</v>
      </c>
      <c r="E3664" s="47">
        <v>14</v>
      </c>
      <c r="F3664" s="47">
        <v>18251</v>
      </c>
      <c r="G3664" s="47">
        <v>15931</v>
      </c>
    </row>
    <row r="3665" spans="3:7">
      <c r="C3665" s="49">
        <f t="shared" si="59"/>
        <v>6</v>
      </c>
      <c r="D3665" s="48">
        <v>42522</v>
      </c>
      <c r="E3665" s="47">
        <v>15</v>
      </c>
      <c r="F3665" s="47">
        <v>18658</v>
      </c>
      <c r="G3665" s="47">
        <v>16245</v>
      </c>
    </row>
    <row r="3666" spans="3:7">
      <c r="C3666" s="49">
        <f t="shared" si="59"/>
        <v>6</v>
      </c>
      <c r="D3666" s="48">
        <v>42522</v>
      </c>
      <c r="E3666" s="47">
        <v>16</v>
      </c>
      <c r="F3666" s="47">
        <v>18808</v>
      </c>
      <c r="G3666" s="47">
        <v>16615</v>
      </c>
    </row>
    <row r="3667" spans="3:7">
      <c r="C3667" s="49">
        <f t="shared" si="59"/>
        <v>6</v>
      </c>
      <c r="D3667" s="48">
        <v>42522</v>
      </c>
      <c r="E3667" s="47">
        <v>17</v>
      </c>
      <c r="F3667" s="47">
        <v>19255</v>
      </c>
      <c r="G3667" s="47">
        <v>16933</v>
      </c>
    </row>
    <row r="3668" spans="3:7">
      <c r="C3668" s="49">
        <f t="shared" si="59"/>
        <v>6</v>
      </c>
      <c r="D3668" s="48">
        <v>42522</v>
      </c>
      <c r="E3668" s="47">
        <v>18</v>
      </c>
      <c r="F3668" s="47">
        <v>18899</v>
      </c>
      <c r="G3668" s="47">
        <v>17063</v>
      </c>
    </row>
    <row r="3669" spans="3:7">
      <c r="C3669" s="49">
        <f t="shared" si="59"/>
        <v>6</v>
      </c>
      <c r="D3669" s="48">
        <v>42522</v>
      </c>
      <c r="E3669" s="47">
        <v>19</v>
      </c>
      <c r="F3669" s="47">
        <v>19090</v>
      </c>
      <c r="G3669" s="47">
        <v>17163</v>
      </c>
    </row>
    <row r="3670" spans="3:7">
      <c r="C3670" s="49">
        <f t="shared" si="59"/>
        <v>6</v>
      </c>
      <c r="D3670" s="48">
        <v>42522</v>
      </c>
      <c r="E3670" s="47">
        <v>20</v>
      </c>
      <c r="F3670" s="47">
        <v>18821</v>
      </c>
      <c r="G3670" s="47">
        <v>17051</v>
      </c>
    </row>
    <row r="3671" spans="3:7">
      <c r="C3671" s="49">
        <f t="shared" si="59"/>
        <v>6</v>
      </c>
      <c r="D3671" s="48">
        <v>42522</v>
      </c>
      <c r="E3671" s="47">
        <v>21</v>
      </c>
      <c r="F3671" s="47">
        <v>18904</v>
      </c>
      <c r="G3671" s="47">
        <v>17040</v>
      </c>
    </row>
    <row r="3672" spans="3:7">
      <c r="C3672" s="49">
        <f t="shared" si="59"/>
        <v>6</v>
      </c>
      <c r="D3672" s="48">
        <v>42522</v>
      </c>
      <c r="E3672" s="47">
        <v>22</v>
      </c>
      <c r="F3672" s="47">
        <v>17984</v>
      </c>
      <c r="G3672" s="47">
        <v>16012</v>
      </c>
    </row>
    <row r="3673" spans="3:7">
      <c r="C3673" s="49">
        <f t="shared" si="59"/>
        <v>6</v>
      </c>
      <c r="D3673" s="48">
        <v>42522</v>
      </c>
      <c r="E3673" s="47">
        <v>23</v>
      </c>
      <c r="F3673" s="47">
        <v>16727</v>
      </c>
      <c r="G3673" s="47">
        <v>14470</v>
      </c>
    </row>
    <row r="3674" spans="3:7">
      <c r="C3674" s="49">
        <f t="shared" si="59"/>
        <v>6</v>
      </c>
      <c r="D3674" s="48">
        <v>42522</v>
      </c>
      <c r="E3674" s="47">
        <v>24</v>
      </c>
      <c r="F3674" s="47">
        <v>16048</v>
      </c>
      <c r="G3674" s="47">
        <v>13514</v>
      </c>
    </row>
    <row r="3675" spans="3:7">
      <c r="C3675" s="49">
        <f t="shared" si="59"/>
        <v>6</v>
      </c>
      <c r="D3675" s="48">
        <v>42523</v>
      </c>
      <c r="E3675" s="47">
        <v>1</v>
      </c>
      <c r="F3675" s="47">
        <v>15451</v>
      </c>
      <c r="G3675" s="47">
        <v>12874</v>
      </c>
    </row>
    <row r="3676" spans="3:7">
      <c r="C3676" s="49">
        <f t="shared" si="59"/>
        <v>6</v>
      </c>
      <c r="D3676" s="48">
        <v>42523</v>
      </c>
      <c r="E3676" s="47">
        <v>2</v>
      </c>
      <c r="F3676" s="47">
        <v>15195</v>
      </c>
      <c r="G3676" s="47">
        <v>12662</v>
      </c>
    </row>
    <row r="3677" spans="3:7">
      <c r="C3677" s="49">
        <f t="shared" si="59"/>
        <v>6</v>
      </c>
      <c r="D3677" s="48">
        <v>42523</v>
      </c>
      <c r="E3677" s="47">
        <v>3</v>
      </c>
      <c r="F3677" s="47">
        <v>15125</v>
      </c>
      <c r="G3677" s="47">
        <v>12479</v>
      </c>
    </row>
    <row r="3678" spans="3:7">
      <c r="C3678" s="49">
        <f t="shared" si="59"/>
        <v>6</v>
      </c>
      <c r="D3678" s="48">
        <v>42523</v>
      </c>
      <c r="E3678" s="47">
        <v>4</v>
      </c>
      <c r="F3678" s="47">
        <v>15067</v>
      </c>
      <c r="G3678" s="47">
        <v>12458</v>
      </c>
    </row>
    <row r="3679" spans="3:7">
      <c r="C3679" s="49">
        <f t="shared" si="59"/>
        <v>6</v>
      </c>
      <c r="D3679" s="48">
        <v>42523</v>
      </c>
      <c r="E3679" s="47">
        <v>5</v>
      </c>
      <c r="F3679" s="47">
        <v>15210</v>
      </c>
      <c r="G3679" s="47">
        <v>12792</v>
      </c>
    </row>
    <row r="3680" spans="3:7">
      <c r="C3680" s="49">
        <f t="shared" si="59"/>
        <v>6</v>
      </c>
      <c r="D3680" s="48">
        <v>42523</v>
      </c>
      <c r="E3680" s="47">
        <v>6</v>
      </c>
      <c r="F3680" s="47">
        <v>15937</v>
      </c>
      <c r="G3680" s="47">
        <v>13763</v>
      </c>
    </row>
    <row r="3681" spans="3:7">
      <c r="C3681" s="49">
        <f t="shared" si="59"/>
        <v>6</v>
      </c>
      <c r="D3681" s="48">
        <v>42523</v>
      </c>
      <c r="E3681" s="47">
        <v>7</v>
      </c>
      <c r="F3681" s="47">
        <v>16755</v>
      </c>
      <c r="G3681" s="47">
        <v>15068</v>
      </c>
    </row>
    <row r="3682" spans="3:7">
      <c r="C3682" s="49">
        <f t="shared" si="59"/>
        <v>6</v>
      </c>
      <c r="D3682" s="48">
        <v>42523</v>
      </c>
      <c r="E3682" s="47">
        <v>8</v>
      </c>
      <c r="F3682" s="47">
        <v>17729</v>
      </c>
      <c r="G3682" s="47">
        <v>15910</v>
      </c>
    </row>
    <row r="3683" spans="3:7">
      <c r="C3683" s="49">
        <f t="shared" si="59"/>
        <v>6</v>
      </c>
      <c r="D3683" s="48">
        <v>42523</v>
      </c>
      <c r="E3683" s="47">
        <v>9</v>
      </c>
      <c r="F3683" s="47">
        <v>18317</v>
      </c>
      <c r="G3683" s="47">
        <v>16166</v>
      </c>
    </row>
    <row r="3684" spans="3:7">
      <c r="C3684" s="49">
        <f t="shared" si="59"/>
        <v>6</v>
      </c>
      <c r="D3684" s="48">
        <v>42523</v>
      </c>
      <c r="E3684" s="47">
        <v>10</v>
      </c>
      <c r="F3684" s="47">
        <v>18739</v>
      </c>
      <c r="G3684" s="47">
        <v>16535</v>
      </c>
    </row>
    <row r="3685" spans="3:7">
      <c r="C3685" s="49">
        <f t="shared" si="59"/>
        <v>6</v>
      </c>
      <c r="D3685" s="48">
        <v>42523</v>
      </c>
      <c r="E3685" s="47">
        <v>11</v>
      </c>
      <c r="F3685" s="47">
        <v>19374</v>
      </c>
      <c r="G3685" s="47">
        <v>16885</v>
      </c>
    </row>
    <row r="3686" spans="3:7">
      <c r="C3686" s="49">
        <f t="shared" si="59"/>
        <v>6</v>
      </c>
      <c r="D3686" s="48">
        <v>42523</v>
      </c>
      <c r="E3686" s="47">
        <v>12</v>
      </c>
      <c r="F3686" s="47">
        <v>19865</v>
      </c>
      <c r="G3686" s="47">
        <v>17187</v>
      </c>
    </row>
    <row r="3687" spans="3:7">
      <c r="C3687" s="49">
        <f t="shared" si="59"/>
        <v>6</v>
      </c>
      <c r="D3687" s="48">
        <v>42523</v>
      </c>
      <c r="E3687" s="47">
        <v>13</v>
      </c>
      <c r="F3687" s="47">
        <v>20185</v>
      </c>
      <c r="G3687" s="47">
        <v>17608</v>
      </c>
    </row>
    <row r="3688" spans="3:7">
      <c r="C3688" s="49">
        <f t="shared" si="59"/>
        <v>6</v>
      </c>
      <c r="D3688" s="48">
        <v>42523</v>
      </c>
      <c r="E3688" s="47">
        <v>14</v>
      </c>
      <c r="F3688" s="47">
        <v>20232</v>
      </c>
      <c r="G3688" s="47">
        <v>17742</v>
      </c>
    </row>
    <row r="3689" spans="3:7">
      <c r="C3689" s="49">
        <f t="shared" si="59"/>
        <v>6</v>
      </c>
      <c r="D3689" s="48">
        <v>42523</v>
      </c>
      <c r="E3689" s="47">
        <v>15</v>
      </c>
      <c r="F3689" s="47">
        <v>20408</v>
      </c>
      <c r="G3689" s="47">
        <v>18067</v>
      </c>
    </row>
    <row r="3690" spans="3:7">
      <c r="C3690" s="49">
        <f t="shared" si="59"/>
        <v>6</v>
      </c>
      <c r="D3690" s="48">
        <v>42523</v>
      </c>
      <c r="E3690" s="47">
        <v>16</v>
      </c>
      <c r="F3690" s="47">
        <v>20712</v>
      </c>
      <c r="G3690" s="47">
        <v>18444</v>
      </c>
    </row>
    <row r="3691" spans="3:7">
      <c r="C3691" s="49">
        <f t="shared" si="59"/>
        <v>6</v>
      </c>
      <c r="D3691" s="48">
        <v>42523</v>
      </c>
      <c r="E3691" s="47">
        <v>17</v>
      </c>
      <c r="F3691" s="47">
        <v>21002</v>
      </c>
      <c r="G3691" s="47">
        <v>18751</v>
      </c>
    </row>
    <row r="3692" spans="3:7">
      <c r="C3692" s="49">
        <f t="shared" si="59"/>
        <v>6</v>
      </c>
      <c r="D3692" s="48">
        <v>42523</v>
      </c>
      <c r="E3692" s="47">
        <v>18</v>
      </c>
      <c r="F3692" s="47">
        <v>20945</v>
      </c>
      <c r="G3692" s="47">
        <v>18817</v>
      </c>
    </row>
    <row r="3693" spans="3:7">
      <c r="C3693" s="49">
        <f t="shared" si="59"/>
        <v>6</v>
      </c>
      <c r="D3693" s="48">
        <v>42523</v>
      </c>
      <c r="E3693" s="47">
        <v>19</v>
      </c>
      <c r="F3693" s="47">
        <v>20992</v>
      </c>
      <c r="G3693" s="47">
        <v>18779</v>
      </c>
    </row>
    <row r="3694" spans="3:7">
      <c r="C3694" s="49">
        <f t="shared" si="59"/>
        <v>6</v>
      </c>
      <c r="D3694" s="48">
        <v>42523</v>
      </c>
      <c r="E3694" s="47">
        <v>20</v>
      </c>
      <c r="F3694" s="47">
        <v>20882</v>
      </c>
      <c r="G3694" s="47">
        <v>18567</v>
      </c>
    </row>
    <row r="3695" spans="3:7">
      <c r="C3695" s="49">
        <f t="shared" si="59"/>
        <v>6</v>
      </c>
      <c r="D3695" s="48">
        <v>42523</v>
      </c>
      <c r="E3695" s="47">
        <v>21</v>
      </c>
      <c r="F3695" s="47">
        <v>20758</v>
      </c>
      <c r="G3695" s="47">
        <v>18495</v>
      </c>
    </row>
    <row r="3696" spans="3:7">
      <c r="C3696" s="49">
        <f t="shared" si="59"/>
        <v>6</v>
      </c>
      <c r="D3696" s="48">
        <v>42523</v>
      </c>
      <c r="E3696" s="47">
        <v>22</v>
      </c>
      <c r="F3696" s="47">
        <v>19667</v>
      </c>
      <c r="G3696" s="47">
        <v>17384</v>
      </c>
    </row>
    <row r="3697" spans="3:7">
      <c r="C3697" s="49">
        <f t="shared" si="59"/>
        <v>6</v>
      </c>
      <c r="D3697" s="48">
        <v>42523</v>
      </c>
      <c r="E3697" s="47">
        <v>23</v>
      </c>
      <c r="F3697" s="47">
        <v>17922</v>
      </c>
      <c r="G3697" s="47">
        <v>15636</v>
      </c>
    </row>
    <row r="3698" spans="3:7">
      <c r="C3698" s="49">
        <f t="shared" si="59"/>
        <v>6</v>
      </c>
      <c r="D3698" s="48">
        <v>42523</v>
      </c>
      <c r="E3698" s="47">
        <v>24</v>
      </c>
      <c r="F3698" s="47">
        <v>16364</v>
      </c>
      <c r="G3698" s="47">
        <v>14268</v>
      </c>
    </row>
    <row r="3699" spans="3:7">
      <c r="C3699" s="49">
        <f t="shared" si="59"/>
        <v>6</v>
      </c>
      <c r="D3699" s="48">
        <v>42524</v>
      </c>
      <c r="E3699" s="47">
        <v>1</v>
      </c>
      <c r="F3699" s="47">
        <v>15899</v>
      </c>
      <c r="G3699" s="47">
        <v>13464</v>
      </c>
    </row>
    <row r="3700" spans="3:7">
      <c r="C3700" s="49">
        <f t="shared" si="59"/>
        <v>6</v>
      </c>
      <c r="D3700" s="48">
        <v>42524</v>
      </c>
      <c r="E3700" s="47">
        <v>2</v>
      </c>
      <c r="F3700" s="47">
        <v>15117</v>
      </c>
      <c r="G3700" s="47">
        <v>12903</v>
      </c>
    </row>
    <row r="3701" spans="3:7">
      <c r="C3701" s="49">
        <f t="shared" si="59"/>
        <v>6</v>
      </c>
      <c r="D3701" s="48">
        <v>42524</v>
      </c>
      <c r="E3701" s="47">
        <v>3</v>
      </c>
      <c r="F3701" s="47">
        <v>14942</v>
      </c>
      <c r="G3701" s="47">
        <v>12659</v>
      </c>
    </row>
    <row r="3702" spans="3:7">
      <c r="C3702" s="49">
        <f t="shared" si="59"/>
        <v>6</v>
      </c>
      <c r="D3702" s="48">
        <v>42524</v>
      </c>
      <c r="E3702" s="47">
        <v>4</v>
      </c>
      <c r="F3702" s="47">
        <v>14893</v>
      </c>
      <c r="G3702" s="47">
        <v>12551</v>
      </c>
    </row>
    <row r="3703" spans="3:7">
      <c r="C3703" s="49">
        <f t="shared" si="59"/>
        <v>6</v>
      </c>
      <c r="D3703" s="48">
        <v>42524</v>
      </c>
      <c r="E3703" s="47">
        <v>5</v>
      </c>
      <c r="F3703" s="47">
        <v>15230</v>
      </c>
      <c r="G3703" s="47">
        <v>12772</v>
      </c>
    </row>
    <row r="3704" spans="3:7">
      <c r="C3704" s="49">
        <f t="shared" si="59"/>
        <v>6</v>
      </c>
      <c r="D3704" s="48">
        <v>42524</v>
      </c>
      <c r="E3704" s="47">
        <v>6</v>
      </c>
      <c r="F3704" s="47">
        <v>16176</v>
      </c>
      <c r="G3704" s="47">
        <v>13711</v>
      </c>
    </row>
    <row r="3705" spans="3:7">
      <c r="C3705" s="49">
        <f t="shared" si="59"/>
        <v>6</v>
      </c>
      <c r="D3705" s="48">
        <v>42524</v>
      </c>
      <c r="E3705" s="47">
        <v>7</v>
      </c>
      <c r="F3705" s="47">
        <v>17571</v>
      </c>
      <c r="G3705" s="47">
        <v>15148</v>
      </c>
    </row>
    <row r="3706" spans="3:7">
      <c r="C3706" s="49">
        <f t="shared" si="59"/>
        <v>6</v>
      </c>
      <c r="D3706" s="48">
        <v>42524</v>
      </c>
      <c r="E3706" s="47">
        <v>8</v>
      </c>
      <c r="F3706" s="47">
        <v>18243</v>
      </c>
      <c r="G3706" s="47">
        <v>15835</v>
      </c>
    </row>
    <row r="3707" spans="3:7">
      <c r="C3707" s="49">
        <f t="shared" si="59"/>
        <v>6</v>
      </c>
      <c r="D3707" s="48">
        <v>42524</v>
      </c>
      <c r="E3707" s="47">
        <v>9</v>
      </c>
      <c r="F3707" s="47">
        <v>18578</v>
      </c>
      <c r="G3707" s="47">
        <v>16130</v>
      </c>
    </row>
    <row r="3708" spans="3:7">
      <c r="C3708" s="49">
        <f t="shared" si="59"/>
        <v>6</v>
      </c>
      <c r="D3708" s="48">
        <v>42524</v>
      </c>
      <c r="E3708" s="47">
        <v>10</v>
      </c>
      <c r="F3708" s="47">
        <v>18827</v>
      </c>
      <c r="G3708" s="47">
        <v>16398</v>
      </c>
    </row>
    <row r="3709" spans="3:7">
      <c r="C3709" s="49">
        <f t="shared" si="59"/>
        <v>6</v>
      </c>
      <c r="D3709" s="48">
        <v>42524</v>
      </c>
      <c r="E3709" s="47">
        <v>11</v>
      </c>
      <c r="F3709" s="47">
        <v>19120</v>
      </c>
      <c r="G3709" s="47">
        <v>16650</v>
      </c>
    </row>
    <row r="3710" spans="3:7">
      <c r="C3710" s="49">
        <f t="shared" si="59"/>
        <v>6</v>
      </c>
      <c r="D3710" s="48">
        <v>42524</v>
      </c>
      <c r="E3710" s="47">
        <v>12</v>
      </c>
      <c r="F3710" s="47">
        <v>19276</v>
      </c>
      <c r="G3710" s="47">
        <v>16870</v>
      </c>
    </row>
    <row r="3711" spans="3:7">
      <c r="C3711" s="49">
        <f t="shared" si="59"/>
        <v>6</v>
      </c>
      <c r="D3711" s="48">
        <v>42524</v>
      </c>
      <c r="E3711" s="47">
        <v>13</v>
      </c>
      <c r="F3711" s="47">
        <v>19548</v>
      </c>
      <c r="G3711" s="47">
        <v>17056</v>
      </c>
    </row>
    <row r="3712" spans="3:7">
      <c r="C3712" s="49">
        <f t="shared" si="59"/>
        <v>6</v>
      </c>
      <c r="D3712" s="48">
        <v>42524</v>
      </c>
      <c r="E3712" s="47">
        <v>14</v>
      </c>
      <c r="F3712" s="47">
        <v>19903</v>
      </c>
      <c r="G3712" s="47">
        <v>17209</v>
      </c>
    </row>
    <row r="3713" spans="3:7">
      <c r="C3713" s="49">
        <f t="shared" si="59"/>
        <v>6</v>
      </c>
      <c r="D3713" s="48">
        <v>42524</v>
      </c>
      <c r="E3713" s="47">
        <v>15</v>
      </c>
      <c r="F3713" s="47">
        <v>20159</v>
      </c>
      <c r="G3713" s="47">
        <v>17442</v>
      </c>
    </row>
    <row r="3714" spans="3:7">
      <c r="C3714" s="49">
        <f t="shared" si="59"/>
        <v>6</v>
      </c>
      <c r="D3714" s="48">
        <v>42524</v>
      </c>
      <c r="E3714" s="47">
        <v>16</v>
      </c>
      <c r="F3714" s="47">
        <v>20273</v>
      </c>
      <c r="G3714" s="47">
        <v>17651</v>
      </c>
    </row>
    <row r="3715" spans="3:7">
      <c r="C3715" s="49">
        <f t="shared" si="59"/>
        <v>6</v>
      </c>
      <c r="D3715" s="48">
        <v>42524</v>
      </c>
      <c r="E3715" s="47">
        <v>17</v>
      </c>
      <c r="F3715" s="47">
        <v>20677</v>
      </c>
      <c r="G3715" s="47">
        <v>17951</v>
      </c>
    </row>
    <row r="3716" spans="3:7">
      <c r="C3716" s="49">
        <f t="shared" ref="C3716:C3779" si="60">MONTH(D3716)</f>
        <v>6</v>
      </c>
      <c r="D3716" s="48">
        <v>42524</v>
      </c>
      <c r="E3716" s="47">
        <v>18</v>
      </c>
      <c r="F3716" s="47">
        <v>20615</v>
      </c>
      <c r="G3716" s="47">
        <v>18026</v>
      </c>
    </row>
    <row r="3717" spans="3:7">
      <c r="C3717" s="49">
        <f t="shared" si="60"/>
        <v>6</v>
      </c>
      <c r="D3717" s="48">
        <v>42524</v>
      </c>
      <c r="E3717" s="47">
        <v>19</v>
      </c>
      <c r="F3717" s="47">
        <v>20388</v>
      </c>
      <c r="G3717" s="47">
        <v>17950</v>
      </c>
    </row>
    <row r="3718" spans="3:7">
      <c r="C3718" s="49">
        <f t="shared" si="60"/>
        <v>6</v>
      </c>
      <c r="D3718" s="48">
        <v>42524</v>
      </c>
      <c r="E3718" s="47">
        <v>20</v>
      </c>
      <c r="F3718" s="47">
        <v>20085</v>
      </c>
      <c r="G3718" s="47">
        <v>17664</v>
      </c>
    </row>
    <row r="3719" spans="3:7">
      <c r="C3719" s="49">
        <f t="shared" si="60"/>
        <v>6</v>
      </c>
      <c r="D3719" s="48">
        <v>42524</v>
      </c>
      <c r="E3719" s="47">
        <v>21</v>
      </c>
      <c r="F3719" s="47">
        <v>19618</v>
      </c>
      <c r="G3719" s="47">
        <v>17536</v>
      </c>
    </row>
    <row r="3720" spans="3:7">
      <c r="C3720" s="49">
        <f t="shared" si="60"/>
        <v>6</v>
      </c>
      <c r="D3720" s="48">
        <v>42524</v>
      </c>
      <c r="E3720" s="47">
        <v>22</v>
      </c>
      <c r="F3720" s="47">
        <v>18616</v>
      </c>
      <c r="G3720" s="47">
        <v>16593</v>
      </c>
    </row>
    <row r="3721" spans="3:7">
      <c r="C3721" s="49">
        <f t="shared" si="60"/>
        <v>6</v>
      </c>
      <c r="D3721" s="48">
        <v>42524</v>
      </c>
      <c r="E3721" s="47">
        <v>23</v>
      </c>
      <c r="F3721" s="47">
        <v>17021</v>
      </c>
      <c r="G3721" s="47">
        <v>15079</v>
      </c>
    </row>
    <row r="3722" spans="3:7">
      <c r="C3722" s="49">
        <f t="shared" si="60"/>
        <v>6</v>
      </c>
      <c r="D3722" s="48">
        <v>42524</v>
      </c>
      <c r="E3722" s="47">
        <v>24</v>
      </c>
      <c r="F3722" s="47">
        <v>15962</v>
      </c>
      <c r="G3722" s="47">
        <v>13773</v>
      </c>
    </row>
    <row r="3723" spans="3:7">
      <c r="C3723" s="49">
        <f t="shared" si="60"/>
        <v>6</v>
      </c>
      <c r="D3723" s="48">
        <v>42525</v>
      </c>
      <c r="E3723" s="47">
        <v>1</v>
      </c>
      <c r="F3723" s="47">
        <v>15535</v>
      </c>
      <c r="G3723" s="47">
        <v>13016</v>
      </c>
    </row>
    <row r="3724" spans="3:7">
      <c r="C3724" s="49">
        <f t="shared" si="60"/>
        <v>6</v>
      </c>
      <c r="D3724" s="48">
        <v>42525</v>
      </c>
      <c r="E3724" s="47">
        <v>2</v>
      </c>
      <c r="F3724" s="47">
        <v>15285</v>
      </c>
      <c r="G3724" s="47">
        <v>12464</v>
      </c>
    </row>
    <row r="3725" spans="3:7">
      <c r="C3725" s="49">
        <f t="shared" si="60"/>
        <v>6</v>
      </c>
      <c r="D3725" s="48">
        <v>42525</v>
      </c>
      <c r="E3725" s="47">
        <v>3</v>
      </c>
      <c r="F3725" s="47">
        <v>15086</v>
      </c>
      <c r="G3725" s="47">
        <v>12151</v>
      </c>
    </row>
    <row r="3726" spans="3:7">
      <c r="C3726" s="49">
        <f t="shared" si="60"/>
        <v>6</v>
      </c>
      <c r="D3726" s="48">
        <v>42525</v>
      </c>
      <c r="E3726" s="47">
        <v>4</v>
      </c>
      <c r="F3726" s="47">
        <v>14772</v>
      </c>
      <c r="G3726" s="47">
        <v>11914</v>
      </c>
    </row>
    <row r="3727" spans="3:7">
      <c r="C3727" s="49">
        <f t="shared" si="60"/>
        <v>6</v>
      </c>
      <c r="D3727" s="48">
        <v>42525</v>
      </c>
      <c r="E3727" s="47">
        <v>5</v>
      </c>
      <c r="F3727" s="47">
        <v>14518</v>
      </c>
      <c r="G3727" s="47">
        <v>11808</v>
      </c>
    </row>
    <row r="3728" spans="3:7">
      <c r="C3728" s="49">
        <f t="shared" si="60"/>
        <v>6</v>
      </c>
      <c r="D3728" s="48">
        <v>42525</v>
      </c>
      <c r="E3728" s="47">
        <v>6</v>
      </c>
      <c r="F3728" s="47">
        <v>14403</v>
      </c>
      <c r="G3728" s="47">
        <v>11839</v>
      </c>
    </row>
    <row r="3729" spans="3:7">
      <c r="C3729" s="49">
        <f t="shared" si="60"/>
        <v>6</v>
      </c>
      <c r="D3729" s="48">
        <v>42525</v>
      </c>
      <c r="E3729" s="47">
        <v>7</v>
      </c>
      <c r="F3729" s="47">
        <v>15038</v>
      </c>
      <c r="G3729" s="47">
        <v>12599</v>
      </c>
    </row>
    <row r="3730" spans="3:7">
      <c r="C3730" s="49">
        <f t="shared" si="60"/>
        <v>6</v>
      </c>
      <c r="D3730" s="48">
        <v>42525</v>
      </c>
      <c r="E3730" s="47">
        <v>8</v>
      </c>
      <c r="F3730" s="47">
        <v>15791</v>
      </c>
      <c r="G3730" s="47">
        <v>13484</v>
      </c>
    </row>
    <row r="3731" spans="3:7">
      <c r="C3731" s="49">
        <f t="shared" si="60"/>
        <v>6</v>
      </c>
      <c r="D3731" s="48">
        <v>42525</v>
      </c>
      <c r="E3731" s="47">
        <v>9</v>
      </c>
      <c r="F3731" s="47">
        <v>16449</v>
      </c>
      <c r="G3731" s="47">
        <v>14191</v>
      </c>
    </row>
    <row r="3732" spans="3:7">
      <c r="C3732" s="49">
        <f t="shared" si="60"/>
        <v>6</v>
      </c>
      <c r="D3732" s="48">
        <v>42525</v>
      </c>
      <c r="E3732" s="47">
        <v>10</v>
      </c>
      <c r="F3732" s="47">
        <v>16943</v>
      </c>
      <c r="G3732" s="47">
        <v>14598</v>
      </c>
    </row>
    <row r="3733" spans="3:7">
      <c r="C3733" s="49">
        <f t="shared" si="60"/>
        <v>6</v>
      </c>
      <c r="D3733" s="48">
        <v>42525</v>
      </c>
      <c r="E3733" s="47">
        <v>11</v>
      </c>
      <c r="F3733" s="47">
        <v>17294</v>
      </c>
      <c r="G3733" s="47">
        <v>14950</v>
      </c>
    </row>
    <row r="3734" spans="3:7">
      <c r="C3734" s="49">
        <f t="shared" si="60"/>
        <v>6</v>
      </c>
      <c r="D3734" s="48">
        <v>42525</v>
      </c>
      <c r="E3734" s="47">
        <v>12</v>
      </c>
      <c r="F3734" s="47">
        <v>17423</v>
      </c>
      <c r="G3734" s="47">
        <v>15219</v>
      </c>
    </row>
    <row r="3735" spans="3:7">
      <c r="C3735" s="49">
        <f t="shared" si="60"/>
        <v>6</v>
      </c>
      <c r="D3735" s="48">
        <v>42525</v>
      </c>
      <c r="E3735" s="47">
        <v>13</v>
      </c>
      <c r="F3735" s="47">
        <v>17655</v>
      </c>
      <c r="G3735" s="47">
        <v>15352</v>
      </c>
    </row>
    <row r="3736" spans="3:7">
      <c r="C3736" s="49">
        <f t="shared" si="60"/>
        <v>6</v>
      </c>
      <c r="D3736" s="48">
        <v>42525</v>
      </c>
      <c r="E3736" s="47">
        <v>14</v>
      </c>
      <c r="F3736" s="47">
        <v>17896</v>
      </c>
      <c r="G3736" s="47">
        <v>15555</v>
      </c>
    </row>
    <row r="3737" spans="3:7">
      <c r="C3737" s="49">
        <f t="shared" si="60"/>
        <v>6</v>
      </c>
      <c r="D3737" s="48">
        <v>42525</v>
      </c>
      <c r="E3737" s="47">
        <v>15</v>
      </c>
      <c r="F3737" s="47">
        <v>17963</v>
      </c>
      <c r="G3737" s="47">
        <v>15823</v>
      </c>
    </row>
    <row r="3738" spans="3:7">
      <c r="C3738" s="49">
        <f t="shared" si="60"/>
        <v>6</v>
      </c>
      <c r="D3738" s="48">
        <v>42525</v>
      </c>
      <c r="E3738" s="47">
        <v>16</v>
      </c>
      <c r="F3738" s="47">
        <v>18482</v>
      </c>
      <c r="G3738" s="47">
        <v>16170</v>
      </c>
    </row>
    <row r="3739" spans="3:7">
      <c r="C3739" s="49">
        <f t="shared" si="60"/>
        <v>6</v>
      </c>
      <c r="D3739" s="48">
        <v>42525</v>
      </c>
      <c r="E3739" s="47">
        <v>17</v>
      </c>
      <c r="F3739" s="47">
        <v>18936</v>
      </c>
      <c r="G3739" s="47">
        <v>16775</v>
      </c>
    </row>
    <row r="3740" spans="3:7">
      <c r="C3740" s="49">
        <f t="shared" si="60"/>
        <v>6</v>
      </c>
      <c r="D3740" s="48">
        <v>42525</v>
      </c>
      <c r="E3740" s="47">
        <v>18</v>
      </c>
      <c r="F3740" s="47">
        <v>19002</v>
      </c>
      <c r="G3740" s="47">
        <v>16805</v>
      </c>
    </row>
    <row r="3741" spans="3:7">
      <c r="C3741" s="49">
        <f t="shared" si="60"/>
        <v>6</v>
      </c>
      <c r="D3741" s="48">
        <v>42525</v>
      </c>
      <c r="E3741" s="47">
        <v>19</v>
      </c>
      <c r="F3741" s="47">
        <v>18730</v>
      </c>
      <c r="G3741" s="47">
        <v>16534</v>
      </c>
    </row>
    <row r="3742" spans="3:7">
      <c r="C3742" s="49">
        <f t="shared" si="60"/>
        <v>6</v>
      </c>
      <c r="D3742" s="48">
        <v>42525</v>
      </c>
      <c r="E3742" s="47">
        <v>20</v>
      </c>
      <c r="F3742" s="47">
        <v>18187</v>
      </c>
      <c r="G3742" s="47">
        <v>15986</v>
      </c>
    </row>
    <row r="3743" spans="3:7">
      <c r="C3743" s="49">
        <f t="shared" si="60"/>
        <v>6</v>
      </c>
      <c r="D3743" s="48">
        <v>42525</v>
      </c>
      <c r="E3743" s="47">
        <v>21</v>
      </c>
      <c r="F3743" s="47">
        <v>18356</v>
      </c>
      <c r="G3743" s="47">
        <v>16035</v>
      </c>
    </row>
    <row r="3744" spans="3:7">
      <c r="C3744" s="49">
        <f t="shared" si="60"/>
        <v>6</v>
      </c>
      <c r="D3744" s="48">
        <v>42525</v>
      </c>
      <c r="E3744" s="47">
        <v>22</v>
      </c>
      <c r="F3744" s="47">
        <v>17496</v>
      </c>
      <c r="G3744" s="47">
        <v>15170</v>
      </c>
    </row>
    <row r="3745" spans="3:7">
      <c r="C3745" s="49">
        <f t="shared" si="60"/>
        <v>6</v>
      </c>
      <c r="D3745" s="48">
        <v>42525</v>
      </c>
      <c r="E3745" s="47">
        <v>23</v>
      </c>
      <c r="F3745" s="47">
        <v>16567</v>
      </c>
      <c r="G3745" s="47">
        <v>14078</v>
      </c>
    </row>
    <row r="3746" spans="3:7">
      <c r="C3746" s="49">
        <f t="shared" si="60"/>
        <v>6</v>
      </c>
      <c r="D3746" s="48">
        <v>42525</v>
      </c>
      <c r="E3746" s="47">
        <v>24</v>
      </c>
      <c r="F3746" s="47">
        <v>15666</v>
      </c>
      <c r="G3746" s="47">
        <v>13091</v>
      </c>
    </row>
    <row r="3747" spans="3:7">
      <c r="C3747" s="49">
        <f t="shared" si="60"/>
        <v>6</v>
      </c>
      <c r="D3747" s="48">
        <v>42526</v>
      </c>
      <c r="E3747" s="47">
        <v>1</v>
      </c>
      <c r="F3747" s="47">
        <v>15258</v>
      </c>
      <c r="G3747" s="47">
        <v>12267</v>
      </c>
    </row>
    <row r="3748" spans="3:7">
      <c r="C3748" s="49">
        <f t="shared" si="60"/>
        <v>6</v>
      </c>
      <c r="D3748" s="48">
        <v>42526</v>
      </c>
      <c r="E3748" s="47">
        <v>2</v>
      </c>
      <c r="F3748" s="47">
        <v>14942</v>
      </c>
      <c r="G3748" s="47">
        <v>11900</v>
      </c>
    </row>
    <row r="3749" spans="3:7">
      <c r="C3749" s="49">
        <f t="shared" si="60"/>
        <v>6</v>
      </c>
      <c r="D3749" s="48">
        <v>42526</v>
      </c>
      <c r="E3749" s="47">
        <v>3</v>
      </c>
      <c r="F3749" s="47">
        <v>14647</v>
      </c>
      <c r="G3749" s="47">
        <v>11641</v>
      </c>
    </row>
    <row r="3750" spans="3:7">
      <c r="C3750" s="49">
        <f t="shared" si="60"/>
        <v>6</v>
      </c>
      <c r="D3750" s="48">
        <v>42526</v>
      </c>
      <c r="E3750" s="47">
        <v>4</v>
      </c>
      <c r="F3750" s="47">
        <v>14230</v>
      </c>
      <c r="G3750" s="47">
        <v>11437</v>
      </c>
    </row>
    <row r="3751" spans="3:7">
      <c r="C3751" s="49">
        <f t="shared" si="60"/>
        <v>6</v>
      </c>
      <c r="D3751" s="48">
        <v>42526</v>
      </c>
      <c r="E3751" s="47">
        <v>5</v>
      </c>
      <c r="F3751" s="47">
        <v>14530</v>
      </c>
      <c r="G3751" s="47">
        <v>11536</v>
      </c>
    </row>
    <row r="3752" spans="3:7">
      <c r="C3752" s="49">
        <f t="shared" si="60"/>
        <v>6</v>
      </c>
      <c r="D3752" s="48">
        <v>42526</v>
      </c>
      <c r="E3752" s="47">
        <v>6</v>
      </c>
      <c r="F3752" s="47">
        <v>14476</v>
      </c>
      <c r="G3752" s="47">
        <v>11742</v>
      </c>
    </row>
    <row r="3753" spans="3:7">
      <c r="C3753" s="49">
        <f t="shared" si="60"/>
        <v>6</v>
      </c>
      <c r="D3753" s="48">
        <v>42526</v>
      </c>
      <c r="E3753" s="47">
        <v>7</v>
      </c>
      <c r="F3753" s="47">
        <v>15189</v>
      </c>
      <c r="G3753" s="47">
        <v>12331</v>
      </c>
    </row>
    <row r="3754" spans="3:7">
      <c r="C3754" s="49">
        <f t="shared" si="60"/>
        <v>6</v>
      </c>
      <c r="D3754" s="48">
        <v>42526</v>
      </c>
      <c r="E3754" s="47">
        <v>8</v>
      </c>
      <c r="F3754" s="47">
        <v>15640</v>
      </c>
      <c r="G3754" s="47">
        <v>13001</v>
      </c>
    </row>
    <row r="3755" spans="3:7">
      <c r="C3755" s="49">
        <f t="shared" si="60"/>
        <v>6</v>
      </c>
      <c r="D3755" s="48">
        <v>42526</v>
      </c>
      <c r="E3755" s="47">
        <v>9</v>
      </c>
      <c r="F3755" s="47">
        <v>16317</v>
      </c>
      <c r="G3755" s="47">
        <v>13831</v>
      </c>
    </row>
    <row r="3756" spans="3:7">
      <c r="C3756" s="49">
        <f t="shared" si="60"/>
        <v>6</v>
      </c>
      <c r="D3756" s="48">
        <v>42526</v>
      </c>
      <c r="E3756" s="47">
        <v>10</v>
      </c>
      <c r="F3756" s="47">
        <v>17051</v>
      </c>
      <c r="G3756" s="47">
        <v>14484</v>
      </c>
    </row>
    <row r="3757" spans="3:7">
      <c r="C3757" s="49">
        <f t="shared" si="60"/>
        <v>6</v>
      </c>
      <c r="D3757" s="48">
        <v>42526</v>
      </c>
      <c r="E3757" s="47">
        <v>11</v>
      </c>
      <c r="F3757" s="47">
        <v>17478</v>
      </c>
      <c r="G3757" s="47">
        <v>14797</v>
      </c>
    </row>
    <row r="3758" spans="3:7">
      <c r="C3758" s="49">
        <f t="shared" si="60"/>
        <v>6</v>
      </c>
      <c r="D3758" s="48">
        <v>42526</v>
      </c>
      <c r="E3758" s="47">
        <v>12</v>
      </c>
      <c r="F3758" s="47">
        <v>17683</v>
      </c>
      <c r="G3758" s="47">
        <v>14997</v>
      </c>
    </row>
    <row r="3759" spans="3:7">
      <c r="C3759" s="49">
        <f t="shared" si="60"/>
        <v>6</v>
      </c>
      <c r="D3759" s="48">
        <v>42526</v>
      </c>
      <c r="E3759" s="47">
        <v>13</v>
      </c>
      <c r="F3759" s="47">
        <v>17795</v>
      </c>
      <c r="G3759" s="47">
        <v>15176</v>
      </c>
    </row>
    <row r="3760" spans="3:7">
      <c r="C3760" s="49">
        <f t="shared" si="60"/>
        <v>6</v>
      </c>
      <c r="D3760" s="48">
        <v>42526</v>
      </c>
      <c r="E3760" s="47">
        <v>14</v>
      </c>
      <c r="F3760" s="47">
        <v>17629</v>
      </c>
      <c r="G3760" s="47">
        <v>15283</v>
      </c>
    </row>
    <row r="3761" spans="3:7">
      <c r="C3761" s="49">
        <f t="shared" si="60"/>
        <v>6</v>
      </c>
      <c r="D3761" s="48">
        <v>42526</v>
      </c>
      <c r="E3761" s="47">
        <v>15</v>
      </c>
      <c r="F3761" s="47">
        <v>17234</v>
      </c>
      <c r="G3761" s="47">
        <v>15079</v>
      </c>
    </row>
    <row r="3762" spans="3:7">
      <c r="C3762" s="49">
        <f t="shared" si="60"/>
        <v>6</v>
      </c>
      <c r="D3762" s="48">
        <v>42526</v>
      </c>
      <c r="E3762" s="47">
        <v>16</v>
      </c>
      <c r="F3762" s="47">
        <v>17616</v>
      </c>
      <c r="G3762" s="47">
        <v>15437</v>
      </c>
    </row>
    <row r="3763" spans="3:7">
      <c r="C3763" s="49">
        <f t="shared" si="60"/>
        <v>6</v>
      </c>
      <c r="D3763" s="48">
        <v>42526</v>
      </c>
      <c r="E3763" s="47">
        <v>17</v>
      </c>
      <c r="F3763" s="47">
        <v>17791</v>
      </c>
      <c r="G3763" s="47">
        <v>15666</v>
      </c>
    </row>
    <row r="3764" spans="3:7">
      <c r="C3764" s="49">
        <f t="shared" si="60"/>
        <v>6</v>
      </c>
      <c r="D3764" s="48">
        <v>42526</v>
      </c>
      <c r="E3764" s="47">
        <v>18</v>
      </c>
      <c r="F3764" s="47">
        <v>17627</v>
      </c>
      <c r="G3764" s="47">
        <v>15653</v>
      </c>
    </row>
    <row r="3765" spans="3:7">
      <c r="C3765" s="49">
        <f t="shared" si="60"/>
        <v>6</v>
      </c>
      <c r="D3765" s="48">
        <v>42526</v>
      </c>
      <c r="E3765" s="47">
        <v>19</v>
      </c>
      <c r="F3765" s="47">
        <v>17700</v>
      </c>
      <c r="G3765" s="47">
        <v>15589</v>
      </c>
    </row>
    <row r="3766" spans="3:7">
      <c r="C3766" s="49">
        <f t="shared" si="60"/>
        <v>6</v>
      </c>
      <c r="D3766" s="48">
        <v>42526</v>
      </c>
      <c r="E3766" s="47">
        <v>20</v>
      </c>
      <c r="F3766" s="47">
        <v>17531</v>
      </c>
      <c r="G3766" s="47">
        <v>15453</v>
      </c>
    </row>
    <row r="3767" spans="3:7">
      <c r="C3767" s="49">
        <f t="shared" si="60"/>
        <v>6</v>
      </c>
      <c r="D3767" s="48">
        <v>42526</v>
      </c>
      <c r="E3767" s="47">
        <v>21</v>
      </c>
      <c r="F3767" s="47">
        <v>17728</v>
      </c>
      <c r="G3767" s="47">
        <v>15620</v>
      </c>
    </row>
    <row r="3768" spans="3:7">
      <c r="C3768" s="49">
        <f t="shared" si="60"/>
        <v>6</v>
      </c>
      <c r="D3768" s="48">
        <v>42526</v>
      </c>
      <c r="E3768" s="47">
        <v>22</v>
      </c>
      <c r="F3768" s="47">
        <v>17330</v>
      </c>
      <c r="G3768" s="47">
        <v>14827</v>
      </c>
    </row>
    <row r="3769" spans="3:7">
      <c r="C3769" s="49">
        <f t="shared" si="60"/>
        <v>6</v>
      </c>
      <c r="D3769" s="48">
        <v>42526</v>
      </c>
      <c r="E3769" s="47">
        <v>23</v>
      </c>
      <c r="F3769" s="47">
        <v>16196</v>
      </c>
      <c r="G3769" s="47">
        <v>13571</v>
      </c>
    </row>
    <row r="3770" spans="3:7">
      <c r="C3770" s="49">
        <f t="shared" si="60"/>
        <v>6</v>
      </c>
      <c r="D3770" s="48">
        <v>42526</v>
      </c>
      <c r="E3770" s="47">
        <v>24</v>
      </c>
      <c r="F3770" s="47">
        <v>15548</v>
      </c>
      <c r="G3770" s="47">
        <v>12686</v>
      </c>
    </row>
    <row r="3771" spans="3:7">
      <c r="C3771" s="49">
        <f t="shared" si="60"/>
        <v>6</v>
      </c>
      <c r="D3771" s="48">
        <v>42527</v>
      </c>
      <c r="E3771" s="47">
        <v>1</v>
      </c>
      <c r="F3771" s="47">
        <v>14870</v>
      </c>
      <c r="G3771" s="47">
        <v>12131</v>
      </c>
    </row>
    <row r="3772" spans="3:7">
      <c r="C3772" s="49">
        <f t="shared" si="60"/>
        <v>6</v>
      </c>
      <c r="D3772" s="48">
        <v>42527</v>
      </c>
      <c r="E3772" s="47">
        <v>2</v>
      </c>
      <c r="F3772" s="47">
        <v>14136</v>
      </c>
      <c r="G3772" s="47">
        <v>11840</v>
      </c>
    </row>
    <row r="3773" spans="3:7">
      <c r="C3773" s="49">
        <f t="shared" si="60"/>
        <v>6</v>
      </c>
      <c r="D3773" s="48">
        <v>42527</v>
      </c>
      <c r="E3773" s="47">
        <v>3</v>
      </c>
      <c r="F3773" s="47">
        <v>14128</v>
      </c>
      <c r="G3773" s="47">
        <v>11745</v>
      </c>
    </row>
    <row r="3774" spans="3:7">
      <c r="C3774" s="49">
        <f t="shared" si="60"/>
        <v>6</v>
      </c>
      <c r="D3774" s="48">
        <v>42527</v>
      </c>
      <c r="E3774" s="47">
        <v>4</v>
      </c>
      <c r="F3774" s="47">
        <v>13874</v>
      </c>
      <c r="G3774" s="47">
        <v>11713</v>
      </c>
    </row>
    <row r="3775" spans="3:7">
      <c r="C3775" s="49">
        <f t="shared" si="60"/>
        <v>6</v>
      </c>
      <c r="D3775" s="48">
        <v>42527</v>
      </c>
      <c r="E3775" s="47">
        <v>5</v>
      </c>
      <c r="F3775" s="47">
        <v>14556</v>
      </c>
      <c r="G3775" s="47">
        <v>12107</v>
      </c>
    </row>
    <row r="3776" spans="3:7">
      <c r="C3776" s="49">
        <f t="shared" si="60"/>
        <v>6</v>
      </c>
      <c r="D3776" s="48">
        <v>42527</v>
      </c>
      <c r="E3776" s="47">
        <v>6</v>
      </c>
      <c r="F3776" s="47">
        <v>15507</v>
      </c>
      <c r="G3776" s="47">
        <v>13137</v>
      </c>
    </row>
    <row r="3777" spans="3:7">
      <c r="C3777" s="49">
        <f t="shared" si="60"/>
        <v>6</v>
      </c>
      <c r="D3777" s="48">
        <v>42527</v>
      </c>
      <c r="E3777" s="47">
        <v>7</v>
      </c>
      <c r="F3777" s="47">
        <v>17308</v>
      </c>
      <c r="G3777" s="47">
        <v>14629</v>
      </c>
    </row>
    <row r="3778" spans="3:7">
      <c r="C3778" s="49">
        <f t="shared" si="60"/>
        <v>6</v>
      </c>
      <c r="D3778" s="48">
        <v>42527</v>
      </c>
      <c r="E3778" s="47">
        <v>8</v>
      </c>
      <c r="F3778" s="47">
        <v>18194</v>
      </c>
      <c r="G3778" s="47">
        <v>15333</v>
      </c>
    </row>
    <row r="3779" spans="3:7">
      <c r="C3779" s="49">
        <f t="shared" si="60"/>
        <v>6</v>
      </c>
      <c r="D3779" s="48">
        <v>42527</v>
      </c>
      <c r="E3779" s="47">
        <v>9</v>
      </c>
      <c r="F3779" s="47">
        <v>17556</v>
      </c>
      <c r="G3779" s="47">
        <v>15420</v>
      </c>
    </row>
    <row r="3780" spans="3:7">
      <c r="C3780" s="49">
        <f t="shared" ref="C3780:C3843" si="61">MONTH(D3780)</f>
        <v>6</v>
      </c>
      <c r="D3780" s="48">
        <v>42527</v>
      </c>
      <c r="E3780" s="47">
        <v>10</v>
      </c>
      <c r="F3780" s="47">
        <v>17981</v>
      </c>
      <c r="G3780" s="47">
        <v>15640</v>
      </c>
    </row>
    <row r="3781" spans="3:7">
      <c r="C3781" s="49">
        <f t="shared" si="61"/>
        <v>6</v>
      </c>
      <c r="D3781" s="48">
        <v>42527</v>
      </c>
      <c r="E3781" s="47">
        <v>11</v>
      </c>
      <c r="F3781" s="47">
        <v>17979</v>
      </c>
      <c r="G3781" s="47">
        <v>15650</v>
      </c>
    </row>
    <row r="3782" spans="3:7">
      <c r="C3782" s="49">
        <f t="shared" si="61"/>
        <v>6</v>
      </c>
      <c r="D3782" s="48">
        <v>42527</v>
      </c>
      <c r="E3782" s="47">
        <v>12</v>
      </c>
      <c r="F3782" s="47">
        <v>18185</v>
      </c>
      <c r="G3782" s="47">
        <v>15772</v>
      </c>
    </row>
    <row r="3783" spans="3:7">
      <c r="C3783" s="49">
        <f t="shared" si="61"/>
        <v>6</v>
      </c>
      <c r="D3783" s="48">
        <v>42527</v>
      </c>
      <c r="E3783" s="47">
        <v>13</v>
      </c>
      <c r="F3783" s="47">
        <v>18271</v>
      </c>
      <c r="G3783" s="47">
        <v>15864</v>
      </c>
    </row>
    <row r="3784" spans="3:7">
      <c r="C3784" s="49">
        <f t="shared" si="61"/>
        <v>6</v>
      </c>
      <c r="D3784" s="48">
        <v>42527</v>
      </c>
      <c r="E3784" s="47">
        <v>14</v>
      </c>
      <c r="F3784" s="47">
        <v>18528</v>
      </c>
      <c r="G3784" s="47">
        <v>16135</v>
      </c>
    </row>
    <row r="3785" spans="3:7">
      <c r="C3785" s="49">
        <f t="shared" si="61"/>
        <v>6</v>
      </c>
      <c r="D3785" s="48">
        <v>42527</v>
      </c>
      <c r="E3785" s="47">
        <v>15</v>
      </c>
      <c r="F3785" s="47">
        <v>18785</v>
      </c>
      <c r="G3785" s="47">
        <v>16342</v>
      </c>
    </row>
    <row r="3786" spans="3:7">
      <c r="C3786" s="49">
        <f t="shared" si="61"/>
        <v>6</v>
      </c>
      <c r="D3786" s="48">
        <v>42527</v>
      </c>
      <c r="E3786" s="47">
        <v>16</v>
      </c>
      <c r="F3786" s="47">
        <v>19103</v>
      </c>
      <c r="G3786" s="47">
        <v>16775</v>
      </c>
    </row>
    <row r="3787" spans="3:7">
      <c r="C3787" s="49">
        <f t="shared" si="61"/>
        <v>6</v>
      </c>
      <c r="D3787" s="48">
        <v>42527</v>
      </c>
      <c r="E3787" s="47">
        <v>17</v>
      </c>
      <c r="F3787" s="47">
        <v>19272</v>
      </c>
      <c r="G3787" s="47">
        <v>17238</v>
      </c>
    </row>
    <row r="3788" spans="3:7">
      <c r="C3788" s="49">
        <f t="shared" si="61"/>
        <v>6</v>
      </c>
      <c r="D3788" s="48">
        <v>42527</v>
      </c>
      <c r="E3788" s="47">
        <v>18</v>
      </c>
      <c r="F3788" s="47">
        <v>18726</v>
      </c>
      <c r="G3788" s="47">
        <v>17273</v>
      </c>
    </row>
    <row r="3789" spans="3:7">
      <c r="C3789" s="49">
        <f t="shared" si="61"/>
        <v>6</v>
      </c>
      <c r="D3789" s="48">
        <v>42527</v>
      </c>
      <c r="E3789" s="47">
        <v>19</v>
      </c>
      <c r="F3789" s="47">
        <v>18414</v>
      </c>
      <c r="G3789" s="47">
        <v>17118</v>
      </c>
    </row>
    <row r="3790" spans="3:7">
      <c r="C3790" s="49">
        <f t="shared" si="61"/>
        <v>6</v>
      </c>
      <c r="D3790" s="48">
        <v>42527</v>
      </c>
      <c r="E3790" s="47">
        <v>20</v>
      </c>
      <c r="F3790" s="47">
        <v>18043</v>
      </c>
      <c r="G3790" s="47">
        <v>17027</v>
      </c>
    </row>
    <row r="3791" spans="3:7">
      <c r="C3791" s="49">
        <f t="shared" si="61"/>
        <v>6</v>
      </c>
      <c r="D3791" s="48">
        <v>42527</v>
      </c>
      <c r="E3791" s="47">
        <v>21</v>
      </c>
      <c r="F3791" s="47">
        <v>18514</v>
      </c>
      <c r="G3791" s="47">
        <v>16715</v>
      </c>
    </row>
    <row r="3792" spans="3:7">
      <c r="C3792" s="49">
        <f t="shared" si="61"/>
        <v>6</v>
      </c>
      <c r="D3792" s="48">
        <v>42527</v>
      </c>
      <c r="E3792" s="47">
        <v>22</v>
      </c>
      <c r="F3792" s="47">
        <v>17565</v>
      </c>
      <c r="G3792" s="47">
        <v>15526</v>
      </c>
    </row>
    <row r="3793" spans="3:7">
      <c r="C3793" s="49">
        <f t="shared" si="61"/>
        <v>6</v>
      </c>
      <c r="D3793" s="48">
        <v>42527</v>
      </c>
      <c r="E3793" s="47">
        <v>23</v>
      </c>
      <c r="F3793" s="47">
        <v>15806</v>
      </c>
      <c r="G3793" s="47">
        <v>14013</v>
      </c>
    </row>
    <row r="3794" spans="3:7">
      <c r="C3794" s="49">
        <f t="shared" si="61"/>
        <v>6</v>
      </c>
      <c r="D3794" s="48">
        <v>42527</v>
      </c>
      <c r="E3794" s="47">
        <v>24</v>
      </c>
      <c r="F3794" s="47">
        <v>15169</v>
      </c>
      <c r="G3794" s="47">
        <v>12983</v>
      </c>
    </row>
    <row r="3795" spans="3:7">
      <c r="C3795" s="49">
        <f t="shared" si="61"/>
        <v>6</v>
      </c>
      <c r="D3795" s="48">
        <v>42528</v>
      </c>
      <c r="E3795" s="47">
        <v>1</v>
      </c>
      <c r="F3795" s="47">
        <v>14944</v>
      </c>
      <c r="G3795" s="47">
        <v>12649</v>
      </c>
    </row>
    <row r="3796" spans="3:7">
      <c r="C3796" s="49">
        <f t="shared" si="61"/>
        <v>6</v>
      </c>
      <c r="D3796" s="48">
        <v>42528</v>
      </c>
      <c r="E3796" s="47">
        <v>2</v>
      </c>
      <c r="F3796" s="47">
        <v>14350</v>
      </c>
      <c r="G3796" s="47">
        <v>12268</v>
      </c>
    </row>
    <row r="3797" spans="3:7">
      <c r="C3797" s="49">
        <f t="shared" si="61"/>
        <v>6</v>
      </c>
      <c r="D3797" s="48">
        <v>42528</v>
      </c>
      <c r="E3797" s="47">
        <v>3</v>
      </c>
      <c r="F3797" s="47">
        <v>14389</v>
      </c>
      <c r="G3797" s="47">
        <v>12096</v>
      </c>
    </row>
    <row r="3798" spans="3:7">
      <c r="C3798" s="49">
        <f t="shared" si="61"/>
        <v>6</v>
      </c>
      <c r="D3798" s="48">
        <v>42528</v>
      </c>
      <c r="E3798" s="47">
        <v>4</v>
      </c>
      <c r="F3798" s="47">
        <v>14176</v>
      </c>
      <c r="G3798" s="47">
        <v>12106</v>
      </c>
    </row>
    <row r="3799" spans="3:7">
      <c r="C3799" s="49">
        <f t="shared" si="61"/>
        <v>6</v>
      </c>
      <c r="D3799" s="48">
        <v>42528</v>
      </c>
      <c r="E3799" s="47">
        <v>5</v>
      </c>
      <c r="F3799" s="47">
        <v>14606</v>
      </c>
      <c r="G3799" s="47">
        <v>12314</v>
      </c>
    </row>
    <row r="3800" spans="3:7">
      <c r="C3800" s="49">
        <f t="shared" si="61"/>
        <v>6</v>
      </c>
      <c r="D3800" s="48">
        <v>42528</v>
      </c>
      <c r="E3800" s="47">
        <v>6</v>
      </c>
      <c r="F3800" s="47">
        <v>15392</v>
      </c>
      <c r="G3800" s="47">
        <v>13228</v>
      </c>
    </row>
    <row r="3801" spans="3:7">
      <c r="C3801" s="49">
        <f t="shared" si="61"/>
        <v>6</v>
      </c>
      <c r="D3801" s="48">
        <v>42528</v>
      </c>
      <c r="E3801" s="47">
        <v>7</v>
      </c>
      <c r="F3801" s="47">
        <v>16864</v>
      </c>
      <c r="G3801" s="47">
        <v>14673</v>
      </c>
    </row>
    <row r="3802" spans="3:7">
      <c r="C3802" s="49">
        <f t="shared" si="61"/>
        <v>6</v>
      </c>
      <c r="D3802" s="48">
        <v>42528</v>
      </c>
      <c r="E3802" s="47">
        <v>8</v>
      </c>
      <c r="F3802" s="47">
        <v>17311</v>
      </c>
      <c r="G3802" s="47">
        <v>15005</v>
      </c>
    </row>
    <row r="3803" spans="3:7">
      <c r="C3803" s="49">
        <f t="shared" si="61"/>
        <v>6</v>
      </c>
      <c r="D3803" s="48">
        <v>42528</v>
      </c>
      <c r="E3803" s="47">
        <v>9</v>
      </c>
      <c r="F3803" s="47">
        <v>16971</v>
      </c>
      <c r="G3803" s="47">
        <v>15214</v>
      </c>
    </row>
    <row r="3804" spans="3:7">
      <c r="C3804" s="49">
        <f t="shared" si="61"/>
        <v>6</v>
      </c>
      <c r="D3804" s="48">
        <v>42528</v>
      </c>
      <c r="E3804" s="47">
        <v>10</v>
      </c>
      <c r="F3804" s="47">
        <v>16603</v>
      </c>
      <c r="G3804" s="47">
        <v>15137</v>
      </c>
    </row>
    <row r="3805" spans="3:7">
      <c r="C3805" s="49">
        <f t="shared" si="61"/>
        <v>6</v>
      </c>
      <c r="D3805" s="48">
        <v>42528</v>
      </c>
      <c r="E3805" s="47">
        <v>11</v>
      </c>
      <c r="F3805" s="47">
        <v>17020</v>
      </c>
      <c r="G3805" s="47">
        <v>15392</v>
      </c>
    </row>
    <row r="3806" spans="3:7">
      <c r="C3806" s="49">
        <f t="shared" si="61"/>
        <v>6</v>
      </c>
      <c r="D3806" s="48">
        <v>42528</v>
      </c>
      <c r="E3806" s="47">
        <v>12</v>
      </c>
      <c r="F3806" s="47">
        <v>17228</v>
      </c>
      <c r="G3806" s="47">
        <v>15180</v>
      </c>
    </row>
    <row r="3807" spans="3:7">
      <c r="C3807" s="49">
        <f t="shared" si="61"/>
        <v>6</v>
      </c>
      <c r="D3807" s="48">
        <v>42528</v>
      </c>
      <c r="E3807" s="47">
        <v>13</v>
      </c>
      <c r="F3807" s="47">
        <v>17419</v>
      </c>
      <c r="G3807" s="47">
        <v>15304</v>
      </c>
    </row>
    <row r="3808" spans="3:7">
      <c r="C3808" s="49">
        <f t="shared" si="61"/>
        <v>6</v>
      </c>
      <c r="D3808" s="48">
        <v>42528</v>
      </c>
      <c r="E3808" s="47">
        <v>14</v>
      </c>
      <c r="F3808" s="47">
        <v>17055</v>
      </c>
      <c r="G3808" s="47">
        <v>15224</v>
      </c>
    </row>
    <row r="3809" spans="3:7">
      <c r="C3809" s="49">
        <f t="shared" si="61"/>
        <v>6</v>
      </c>
      <c r="D3809" s="48">
        <v>42528</v>
      </c>
      <c r="E3809" s="47">
        <v>15</v>
      </c>
      <c r="F3809" s="47">
        <v>17158</v>
      </c>
      <c r="G3809" s="47">
        <v>15219</v>
      </c>
    </row>
    <row r="3810" spans="3:7">
      <c r="C3810" s="49">
        <f t="shared" si="61"/>
        <v>6</v>
      </c>
      <c r="D3810" s="48">
        <v>42528</v>
      </c>
      <c r="E3810" s="47">
        <v>16</v>
      </c>
      <c r="F3810" s="47">
        <v>17546</v>
      </c>
      <c r="G3810" s="47">
        <v>15478</v>
      </c>
    </row>
    <row r="3811" spans="3:7">
      <c r="C3811" s="49">
        <f t="shared" si="61"/>
        <v>6</v>
      </c>
      <c r="D3811" s="48">
        <v>42528</v>
      </c>
      <c r="E3811" s="47">
        <v>17</v>
      </c>
      <c r="F3811" s="47">
        <v>17185</v>
      </c>
      <c r="G3811" s="47">
        <v>15652</v>
      </c>
    </row>
    <row r="3812" spans="3:7">
      <c r="C3812" s="49">
        <f t="shared" si="61"/>
        <v>6</v>
      </c>
      <c r="D3812" s="48">
        <v>42528</v>
      </c>
      <c r="E3812" s="47">
        <v>18</v>
      </c>
      <c r="F3812" s="47">
        <v>17011</v>
      </c>
      <c r="G3812" s="47">
        <v>15553</v>
      </c>
    </row>
    <row r="3813" spans="3:7">
      <c r="C3813" s="49">
        <f t="shared" si="61"/>
        <v>6</v>
      </c>
      <c r="D3813" s="48">
        <v>42528</v>
      </c>
      <c r="E3813" s="47">
        <v>19</v>
      </c>
      <c r="F3813" s="47">
        <v>16801</v>
      </c>
      <c r="G3813" s="47">
        <v>15452</v>
      </c>
    </row>
    <row r="3814" spans="3:7">
      <c r="C3814" s="49">
        <f t="shared" si="61"/>
        <v>6</v>
      </c>
      <c r="D3814" s="48">
        <v>42528</v>
      </c>
      <c r="E3814" s="47">
        <v>20</v>
      </c>
      <c r="F3814" s="47">
        <v>16967</v>
      </c>
      <c r="G3814" s="47">
        <v>15549</v>
      </c>
    </row>
    <row r="3815" spans="3:7">
      <c r="C3815" s="49">
        <f t="shared" si="61"/>
        <v>6</v>
      </c>
      <c r="D3815" s="48">
        <v>42528</v>
      </c>
      <c r="E3815" s="47">
        <v>21</v>
      </c>
      <c r="F3815" s="47">
        <v>17318</v>
      </c>
      <c r="G3815" s="47">
        <v>15480</v>
      </c>
    </row>
    <row r="3816" spans="3:7">
      <c r="C3816" s="49">
        <f t="shared" si="61"/>
        <v>6</v>
      </c>
      <c r="D3816" s="48">
        <v>42528</v>
      </c>
      <c r="E3816" s="47">
        <v>22</v>
      </c>
      <c r="F3816" s="47">
        <v>16438</v>
      </c>
      <c r="G3816" s="47">
        <v>14477</v>
      </c>
    </row>
    <row r="3817" spans="3:7">
      <c r="C3817" s="49">
        <f t="shared" si="61"/>
        <v>6</v>
      </c>
      <c r="D3817" s="48">
        <v>42528</v>
      </c>
      <c r="E3817" s="47">
        <v>23</v>
      </c>
      <c r="F3817" s="47">
        <v>15198</v>
      </c>
      <c r="G3817" s="47">
        <v>13198</v>
      </c>
    </row>
    <row r="3818" spans="3:7">
      <c r="C3818" s="49">
        <f t="shared" si="61"/>
        <v>6</v>
      </c>
      <c r="D3818" s="48">
        <v>42528</v>
      </c>
      <c r="E3818" s="47">
        <v>24</v>
      </c>
      <c r="F3818" s="47">
        <v>14810</v>
      </c>
      <c r="G3818" s="47">
        <v>12328</v>
      </c>
    </row>
    <row r="3819" spans="3:7">
      <c r="C3819" s="49">
        <f t="shared" si="61"/>
        <v>6</v>
      </c>
      <c r="D3819" s="48">
        <v>42529</v>
      </c>
      <c r="E3819" s="47">
        <v>1</v>
      </c>
      <c r="F3819" s="47">
        <v>14679</v>
      </c>
      <c r="G3819" s="47">
        <v>11974</v>
      </c>
    </row>
    <row r="3820" spans="3:7">
      <c r="C3820" s="49">
        <f t="shared" si="61"/>
        <v>6</v>
      </c>
      <c r="D3820" s="48">
        <v>42529</v>
      </c>
      <c r="E3820" s="47">
        <v>2</v>
      </c>
      <c r="F3820" s="47">
        <v>14235</v>
      </c>
      <c r="G3820" s="47">
        <v>11668</v>
      </c>
    </row>
    <row r="3821" spans="3:7">
      <c r="C3821" s="49">
        <f t="shared" si="61"/>
        <v>6</v>
      </c>
      <c r="D3821" s="48">
        <v>42529</v>
      </c>
      <c r="E3821" s="47">
        <v>3</v>
      </c>
      <c r="F3821" s="47">
        <v>14089</v>
      </c>
      <c r="G3821" s="47">
        <v>11549</v>
      </c>
    </row>
    <row r="3822" spans="3:7">
      <c r="C3822" s="49">
        <f t="shared" si="61"/>
        <v>6</v>
      </c>
      <c r="D3822" s="48">
        <v>42529</v>
      </c>
      <c r="E3822" s="47">
        <v>4</v>
      </c>
      <c r="F3822" s="47">
        <v>14181</v>
      </c>
      <c r="G3822" s="47">
        <v>11569</v>
      </c>
    </row>
    <row r="3823" spans="3:7">
      <c r="C3823" s="49">
        <f t="shared" si="61"/>
        <v>6</v>
      </c>
      <c r="D3823" s="48">
        <v>42529</v>
      </c>
      <c r="E3823" s="47">
        <v>5</v>
      </c>
      <c r="F3823" s="47">
        <v>14537</v>
      </c>
      <c r="G3823" s="47">
        <v>11893</v>
      </c>
    </row>
    <row r="3824" spans="3:7">
      <c r="C3824" s="49">
        <f t="shared" si="61"/>
        <v>6</v>
      </c>
      <c r="D3824" s="48">
        <v>42529</v>
      </c>
      <c r="E3824" s="47">
        <v>6</v>
      </c>
      <c r="F3824" s="47">
        <v>15314</v>
      </c>
      <c r="G3824" s="47">
        <v>12802</v>
      </c>
    </row>
    <row r="3825" spans="3:7">
      <c r="C3825" s="49">
        <f t="shared" si="61"/>
        <v>6</v>
      </c>
      <c r="D3825" s="48">
        <v>42529</v>
      </c>
      <c r="E3825" s="47">
        <v>7</v>
      </c>
      <c r="F3825" s="47">
        <v>15648</v>
      </c>
      <c r="G3825" s="47">
        <v>14068</v>
      </c>
    </row>
    <row r="3826" spans="3:7">
      <c r="C3826" s="49">
        <f t="shared" si="61"/>
        <v>6</v>
      </c>
      <c r="D3826" s="48">
        <v>42529</v>
      </c>
      <c r="E3826" s="47">
        <v>8</v>
      </c>
      <c r="F3826" s="47">
        <v>15567</v>
      </c>
      <c r="G3826" s="47">
        <v>14375</v>
      </c>
    </row>
    <row r="3827" spans="3:7">
      <c r="C3827" s="49">
        <f t="shared" si="61"/>
        <v>6</v>
      </c>
      <c r="D3827" s="48">
        <v>42529</v>
      </c>
      <c r="E3827" s="47">
        <v>9</v>
      </c>
      <c r="F3827" s="47">
        <v>15485</v>
      </c>
      <c r="G3827" s="47">
        <v>14320</v>
      </c>
    </row>
    <row r="3828" spans="3:7">
      <c r="C3828" s="49">
        <f t="shared" si="61"/>
        <v>6</v>
      </c>
      <c r="D3828" s="48">
        <v>42529</v>
      </c>
      <c r="E3828" s="47">
        <v>10</v>
      </c>
      <c r="F3828" s="47">
        <v>16301</v>
      </c>
      <c r="G3828" s="47">
        <v>14406</v>
      </c>
    </row>
    <row r="3829" spans="3:7">
      <c r="C3829" s="49">
        <f t="shared" si="61"/>
        <v>6</v>
      </c>
      <c r="D3829" s="48">
        <v>42529</v>
      </c>
      <c r="E3829" s="47">
        <v>11</v>
      </c>
      <c r="F3829" s="47">
        <v>16322</v>
      </c>
      <c r="G3829" s="47">
        <v>14430</v>
      </c>
    </row>
    <row r="3830" spans="3:7">
      <c r="C3830" s="49">
        <f t="shared" si="61"/>
        <v>6</v>
      </c>
      <c r="D3830" s="48">
        <v>42529</v>
      </c>
      <c r="E3830" s="47">
        <v>12</v>
      </c>
      <c r="F3830" s="47">
        <v>16624</v>
      </c>
      <c r="G3830" s="47">
        <v>14519</v>
      </c>
    </row>
    <row r="3831" spans="3:7">
      <c r="C3831" s="49">
        <f t="shared" si="61"/>
        <v>6</v>
      </c>
      <c r="D3831" s="48">
        <v>42529</v>
      </c>
      <c r="E3831" s="47">
        <v>13</v>
      </c>
      <c r="F3831" s="47">
        <v>16918</v>
      </c>
      <c r="G3831" s="47">
        <v>14556</v>
      </c>
    </row>
    <row r="3832" spans="3:7">
      <c r="C3832" s="49">
        <f t="shared" si="61"/>
        <v>6</v>
      </c>
      <c r="D3832" s="48">
        <v>42529</v>
      </c>
      <c r="E3832" s="47">
        <v>14</v>
      </c>
      <c r="F3832" s="47">
        <v>16793</v>
      </c>
      <c r="G3832" s="47">
        <v>14511</v>
      </c>
    </row>
    <row r="3833" spans="3:7">
      <c r="C3833" s="49">
        <f t="shared" si="61"/>
        <v>6</v>
      </c>
      <c r="D3833" s="48">
        <v>42529</v>
      </c>
      <c r="E3833" s="47">
        <v>15</v>
      </c>
      <c r="F3833" s="47">
        <v>16924</v>
      </c>
      <c r="G3833" s="47">
        <v>14584</v>
      </c>
    </row>
    <row r="3834" spans="3:7">
      <c r="C3834" s="49">
        <f t="shared" si="61"/>
        <v>6</v>
      </c>
      <c r="D3834" s="48">
        <v>42529</v>
      </c>
      <c r="E3834" s="47">
        <v>16</v>
      </c>
      <c r="F3834" s="47">
        <v>17027</v>
      </c>
      <c r="G3834" s="47">
        <v>14813</v>
      </c>
    </row>
    <row r="3835" spans="3:7">
      <c r="C3835" s="49">
        <f t="shared" si="61"/>
        <v>6</v>
      </c>
      <c r="D3835" s="48">
        <v>42529</v>
      </c>
      <c r="E3835" s="47">
        <v>17</v>
      </c>
      <c r="F3835" s="47">
        <v>17214</v>
      </c>
      <c r="G3835" s="47">
        <v>14974</v>
      </c>
    </row>
    <row r="3836" spans="3:7">
      <c r="C3836" s="49">
        <f t="shared" si="61"/>
        <v>6</v>
      </c>
      <c r="D3836" s="48">
        <v>42529</v>
      </c>
      <c r="E3836" s="47">
        <v>18</v>
      </c>
      <c r="F3836" s="47">
        <v>17135</v>
      </c>
      <c r="G3836" s="47">
        <v>14982</v>
      </c>
    </row>
    <row r="3837" spans="3:7">
      <c r="C3837" s="49">
        <f t="shared" si="61"/>
        <v>6</v>
      </c>
      <c r="D3837" s="48">
        <v>42529</v>
      </c>
      <c r="E3837" s="47">
        <v>19</v>
      </c>
      <c r="F3837" s="47">
        <v>17252</v>
      </c>
      <c r="G3837" s="47">
        <v>15177</v>
      </c>
    </row>
    <row r="3838" spans="3:7">
      <c r="C3838" s="49">
        <f t="shared" si="61"/>
        <v>6</v>
      </c>
      <c r="D3838" s="48">
        <v>42529</v>
      </c>
      <c r="E3838" s="47">
        <v>20</v>
      </c>
      <c r="F3838" s="47">
        <v>17793</v>
      </c>
      <c r="G3838" s="47">
        <v>15669</v>
      </c>
    </row>
    <row r="3839" spans="3:7">
      <c r="C3839" s="49">
        <f t="shared" si="61"/>
        <v>6</v>
      </c>
      <c r="D3839" s="48">
        <v>42529</v>
      </c>
      <c r="E3839" s="47">
        <v>21</v>
      </c>
      <c r="F3839" s="47">
        <v>17438</v>
      </c>
      <c r="G3839" s="47">
        <v>15774</v>
      </c>
    </row>
    <row r="3840" spans="3:7">
      <c r="C3840" s="49">
        <f t="shared" si="61"/>
        <v>6</v>
      </c>
      <c r="D3840" s="48">
        <v>42529</v>
      </c>
      <c r="E3840" s="47">
        <v>22</v>
      </c>
      <c r="F3840" s="47">
        <v>16456</v>
      </c>
      <c r="G3840" s="47">
        <v>14828</v>
      </c>
    </row>
    <row r="3841" spans="3:7">
      <c r="C3841" s="49">
        <f t="shared" si="61"/>
        <v>6</v>
      </c>
      <c r="D3841" s="48">
        <v>42529</v>
      </c>
      <c r="E3841" s="47">
        <v>23</v>
      </c>
      <c r="F3841" s="47">
        <v>15347</v>
      </c>
      <c r="G3841" s="47">
        <v>13490</v>
      </c>
    </row>
    <row r="3842" spans="3:7">
      <c r="C3842" s="49">
        <f t="shared" si="61"/>
        <v>6</v>
      </c>
      <c r="D3842" s="48">
        <v>42529</v>
      </c>
      <c r="E3842" s="47">
        <v>24</v>
      </c>
      <c r="F3842" s="47">
        <v>14429</v>
      </c>
      <c r="G3842" s="47">
        <v>12533</v>
      </c>
    </row>
    <row r="3843" spans="3:7">
      <c r="C3843" s="49">
        <f t="shared" si="61"/>
        <v>6</v>
      </c>
      <c r="D3843" s="48">
        <v>42530</v>
      </c>
      <c r="E3843" s="47">
        <v>1</v>
      </c>
      <c r="F3843" s="47">
        <v>14567</v>
      </c>
      <c r="G3843" s="47">
        <v>12039</v>
      </c>
    </row>
    <row r="3844" spans="3:7">
      <c r="C3844" s="49">
        <f t="shared" ref="C3844:C3907" si="62">MONTH(D3844)</f>
        <v>6</v>
      </c>
      <c r="D3844" s="48">
        <v>42530</v>
      </c>
      <c r="E3844" s="47">
        <v>2</v>
      </c>
      <c r="F3844" s="47">
        <v>13900</v>
      </c>
      <c r="G3844" s="47">
        <v>11813</v>
      </c>
    </row>
    <row r="3845" spans="3:7">
      <c r="C3845" s="49">
        <f t="shared" si="62"/>
        <v>6</v>
      </c>
      <c r="D3845" s="48">
        <v>42530</v>
      </c>
      <c r="E3845" s="47">
        <v>3</v>
      </c>
      <c r="F3845" s="47">
        <v>13960</v>
      </c>
      <c r="G3845" s="47">
        <v>11751</v>
      </c>
    </row>
    <row r="3846" spans="3:7">
      <c r="C3846" s="49">
        <f t="shared" si="62"/>
        <v>6</v>
      </c>
      <c r="D3846" s="48">
        <v>42530</v>
      </c>
      <c r="E3846" s="47">
        <v>4</v>
      </c>
      <c r="F3846" s="47">
        <v>14186</v>
      </c>
      <c r="G3846" s="47">
        <v>11760</v>
      </c>
    </row>
    <row r="3847" spans="3:7">
      <c r="C3847" s="49">
        <f t="shared" si="62"/>
        <v>6</v>
      </c>
      <c r="D3847" s="48">
        <v>42530</v>
      </c>
      <c r="E3847" s="47">
        <v>5</v>
      </c>
      <c r="F3847" s="47">
        <v>14729</v>
      </c>
      <c r="G3847" s="47">
        <v>12188</v>
      </c>
    </row>
    <row r="3848" spans="3:7">
      <c r="C3848" s="49">
        <f t="shared" si="62"/>
        <v>6</v>
      </c>
      <c r="D3848" s="48">
        <v>42530</v>
      </c>
      <c r="E3848" s="47">
        <v>6</v>
      </c>
      <c r="F3848" s="47">
        <v>14990</v>
      </c>
      <c r="G3848" s="47">
        <v>13160</v>
      </c>
    </row>
    <row r="3849" spans="3:7">
      <c r="C3849" s="49">
        <f t="shared" si="62"/>
        <v>6</v>
      </c>
      <c r="D3849" s="48">
        <v>42530</v>
      </c>
      <c r="E3849" s="47">
        <v>7</v>
      </c>
      <c r="F3849" s="47">
        <v>16192</v>
      </c>
      <c r="G3849" s="47">
        <v>14471</v>
      </c>
    </row>
    <row r="3850" spans="3:7">
      <c r="C3850" s="49">
        <f t="shared" si="62"/>
        <v>6</v>
      </c>
      <c r="D3850" s="48">
        <v>42530</v>
      </c>
      <c r="E3850" s="47">
        <v>8</v>
      </c>
      <c r="F3850" s="47">
        <v>16509</v>
      </c>
      <c r="G3850" s="47">
        <v>14734</v>
      </c>
    </row>
    <row r="3851" spans="3:7">
      <c r="C3851" s="49">
        <f t="shared" si="62"/>
        <v>6</v>
      </c>
      <c r="D3851" s="48">
        <v>42530</v>
      </c>
      <c r="E3851" s="47">
        <v>9</v>
      </c>
      <c r="F3851" s="47">
        <v>16436</v>
      </c>
      <c r="G3851" s="47">
        <v>14608</v>
      </c>
    </row>
    <row r="3852" spans="3:7">
      <c r="C3852" s="49">
        <f t="shared" si="62"/>
        <v>6</v>
      </c>
      <c r="D3852" s="48">
        <v>42530</v>
      </c>
      <c r="E3852" s="47">
        <v>10</v>
      </c>
      <c r="F3852" s="47">
        <v>16047</v>
      </c>
      <c r="G3852" s="47">
        <v>14307</v>
      </c>
    </row>
    <row r="3853" spans="3:7">
      <c r="C3853" s="49">
        <f t="shared" si="62"/>
        <v>6</v>
      </c>
      <c r="D3853" s="48">
        <v>42530</v>
      </c>
      <c r="E3853" s="47">
        <v>11</v>
      </c>
      <c r="F3853" s="47">
        <v>16443</v>
      </c>
      <c r="G3853" s="47">
        <v>14444</v>
      </c>
    </row>
    <row r="3854" spans="3:7">
      <c r="C3854" s="49">
        <f t="shared" si="62"/>
        <v>6</v>
      </c>
      <c r="D3854" s="48">
        <v>42530</v>
      </c>
      <c r="E3854" s="47">
        <v>12</v>
      </c>
      <c r="F3854" s="47">
        <v>16455</v>
      </c>
      <c r="G3854" s="47">
        <v>14407</v>
      </c>
    </row>
    <row r="3855" spans="3:7">
      <c r="C3855" s="49">
        <f t="shared" si="62"/>
        <v>6</v>
      </c>
      <c r="D3855" s="48">
        <v>42530</v>
      </c>
      <c r="E3855" s="47">
        <v>13</v>
      </c>
      <c r="F3855" s="47">
        <v>15866</v>
      </c>
      <c r="G3855" s="47">
        <v>14265</v>
      </c>
    </row>
    <row r="3856" spans="3:7">
      <c r="C3856" s="49">
        <f t="shared" si="62"/>
        <v>6</v>
      </c>
      <c r="D3856" s="48">
        <v>42530</v>
      </c>
      <c r="E3856" s="47">
        <v>14</v>
      </c>
      <c r="F3856" s="47">
        <v>16086</v>
      </c>
      <c r="G3856" s="47">
        <v>14192</v>
      </c>
    </row>
    <row r="3857" spans="3:7">
      <c r="C3857" s="49">
        <f t="shared" si="62"/>
        <v>6</v>
      </c>
      <c r="D3857" s="48">
        <v>42530</v>
      </c>
      <c r="E3857" s="47">
        <v>15</v>
      </c>
      <c r="F3857" s="47">
        <v>16290</v>
      </c>
      <c r="G3857" s="47">
        <v>14274</v>
      </c>
    </row>
    <row r="3858" spans="3:7">
      <c r="C3858" s="49">
        <f t="shared" si="62"/>
        <v>6</v>
      </c>
      <c r="D3858" s="48">
        <v>42530</v>
      </c>
      <c r="E3858" s="47">
        <v>16</v>
      </c>
      <c r="F3858" s="47">
        <v>16379</v>
      </c>
      <c r="G3858" s="47">
        <v>14539</v>
      </c>
    </row>
    <row r="3859" spans="3:7">
      <c r="C3859" s="49">
        <f t="shared" si="62"/>
        <v>6</v>
      </c>
      <c r="D3859" s="48">
        <v>42530</v>
      </c>
      <c r="E3859" s="47">
        <v>17</v>
      </c>
      <c r="F3859" s="47">
        <v>16451</v>
      </c>
      <c r="G3859" s="47">
        <v>14829</v>
      </c>
    </row>
    <row r="3860" spans="3:7">
      <c r="C3860" s="49">
        <f t="shared" si="62"/>
        <v>6</v>
      </c>
      <c r="D3860" s="48">
        <v>42530</v>
      </c>
      <c r="E3860" s="47">
        <v>18</v>
      </c>
      <c r="F3860" s="47">
        <v>16696</v>
      </c>
      <c r="G3860" s="47">
        <v>15087</v>
      </c>
    </row>
    <row r="3861" spans="3:7">
      <c r="C3861" s="49">
        <f t="shared" si="62"/>
        <v>6</v>
      </c>
      <c r="D3861" s="48">
        <v>42530</v>
      </c>
      <c r="E3861" s="47">
        <v>19</v>
      </c>
      <c r="F3861" s="47">
        <v>16962</v>
      </c>
      <c r="G3861" s="47">
        <v>15427</v>
      </c>
    </row>
    <row r="3862" spans="3:7">
      <c r="C3862" s="49">
        <f t="shared" si="62"/>
        <v>6</v>
      </c>
      <c r="D3862" s="48">
        <v>42530</v>
      </c>
      <c r="E3862" s="47">
        <v>20</v>
      </c>
      <c r="F3862" s="47">
        <v>17467</v>
      </c>
      <c r="G3862" s="47">
        <v>15787</v>
      </c>
    </row>
    <row r="3863" spans="3:7">
      <c r="C3863" s="49">
        <f t="shared" si="62"/>
        <v>6</v>
      </c>
      <c r="D3863" s="48">
        <v>42530</v>
      </c>
      <c r="E3863" s="47">
        <v>21</v>
      </c>
      <c r="F3863" s="47">
        <v>17347</v>
      </c>
      <c r="G3863" s="47">
        <v>15826</v>
      </c>
    </row>
    <row r="3864" spans="3:7">
      <c r="C3864" s="49">
        <f t="shared" si="62"/>
        <v>6</v>
      </c>
      <c r="D3864" s="48">
        <v>42530</v>
      </c>
      <c r="E3864" s="47">
        <v>22</v>
      </c>
      <c r="F3864" s="47">
        <v>16560</v>
      </c>
      <c r="G3864" s="47">
        <v>14947</v>
      </c>
    </row>
    <row r="3865" spans="3:7">
      <c r="C3865" s="49">
        <f t="shared" si="62"/>
        <v>6</v>
      </c>
      <c r="D3865" s="48">
        <v>42530</v>
      </c>
      <c r="E3865" s="47">
        <v>23</v>
      </c>
      <c r="F3865" s="47">
        <v>14827</v>
      </c>
      <c r="G3865" s="47">
        <v>13685</v>
      </c>
    </row>
    <row r="3866" spans="3:7">
      <c r="C3866" s="49">
        <f t="shared" si="62"/>
        <v>6</v>
      </c>
      <c r="D3866" s="48">
        <v>42530</v>
      </c>
      <c r="E3866" s="47">
        <v>24</v>
      </c>
      <c r="F3866" s="47">
        <v>14491</v>
      </c>
      <c r="G3866" s="47">
        <v>12720</v>
      </c>
    </row>
    <row r="3867" spans="3:7">
      <c r="C3867" s="49">
        <f t="shared" si="62"/>
        <v>6</v>
      </c>
      <c r="D3867" s="48">
        <v>42531</v>
      </c>
      <c r="E3867" s="47">
        <v>1</v>
      </c>
      <c r="F3867" s="47">
        <v>14340</v>
      </c>
      <c r="G3867" s="47">
        <v>12232</v>
      </c>
    </row>
    <row r="3868" spans="3:7">
      <c r="C3868" s="49">
        <f t="shared" si="62"/>
        <v>6</v>
      </c>
      <c r="D3868" s="48">
        <v>42531</v>
      </c>
      <c r="E3868" s="47">
        <v>2</v>
      </c>
      <c r="F3868" s="47">
        <v>14104</v>
      </c>
      <c r="G3868" s="47">
        <v>11936</v>
      </c>
    </row>
    <row r="3869" spans="3:7">
      <c r="C3869" s="49">
        <f t="shared" si="62"/>
        <v>6</v>
      </c>
      <c r="D3869" s="48">
        <v>42531</v>
      </c>
      <c r="E3869" s="47">
        <v>3</v>
      </c>
      <c r="F3869" s="47">
        <v>13839</v>
      </c>
      <c r="G3869" s="47">
        <v>11811</v>
      </c>
    </row>
    <row r="3870" spans="3:7">
      <c r="C3870" s="49">
        <f t="shared" si="62"/>
        <v>6</v>
      </c>
      <c r="D3870" s="48">
        <v>42531</v>
      </c>
      <c r="E3870" s="47">
        <v>4</v>
      </c>
      <c r="F3870" s="47">
        <v>14035</v>
      </c>
      <c r="G3870" s="47">
        <v>11844</v>
      </c>
    </row>
    <row r="3871" spans="3:7">
      <c r="C3871" s="49">
        <f t="shared" si="62"/>
        <v>6</v>
      </c>
      <c r="D3871" s="48">
        <v>42531</v>
      </c>
      <c r="E3871" s="47">
        <v>5</v>
      </c>
      <c r="F3871" s="47">
        <v>14863</v>
      </c>
      <c r="G3871" s="47">
        <v>12129</v>
      </c>
    </row>
    <row r="3872" spans="3:7">
      <c r="C3872" s="49">
        <f t="shared" si="62"/>
        <v>6</v>
      </c>
      <c r="D3872" s="48">
        <v>42531</v>
      </c>
      <c r="E3872" s="47">
        <v>6</v>
      </c>
      <c r="F3872" s="47">
        <v>14962</v>
      </c>
      <c r="G3872" s="47">
        <v>12849</v>
      </c>
    </row>
    <row r="3873" spans="3:7">
      <c r="C3873" s="49">
        <f t="shared" si="62"/>
        <v>6</v>
      </c>
      <c r="D3873" s="48">
        <v>42531</v>
      </c>
      <c r="E3873" s="47">
        <v>7</v>
      </c>
      <c r="F3873" s="47">
        <v>16234</v>
      </c>
      <c r="G3873" s="47">
        <v>14286</v>
      </c>
    </row>
    <row r="3874" spans="3:7">
      <c r="C3874" s="49">
        <f t="shared" si="62"/>
        <v>6</v>
      </c>
      <c r="D3874" s="48">
        <v>42531</v>
      </c>
      <c r="E3874" s="47">
        <v>8</v>
      </c>
      <c r="F3874" s="47">
        <v>16295</v>
      </c>
      <c r="G3874" s="47">
        <v>14419</v>
      </c>
    </row>
    <row r="3875" spans="3:7">
      <c r="C3875" s="49">
        <f t="shared" si="62"/>
        <v>6</v>
      </c>
      <c r="D3875" s="48">
        <v>42531</v>
      </c>
      <c r="E3875" s="47">
        <v>9</v>
      </c>
      <c r="F3875" s="47">
        <v>16604</v>
      </c>
      <c r="G3875" s="47">
        <v>14660</v>
      </c>
    </row>
    <row r="3876" spans="3:7">
      <c r="C3876" s="49">
        <f t="shared" si="62"/>
        <v>6</v>
      </c>
      <c r="D3876" s="48">
        <v>42531</v>
      </c>
      <c r="E3876" s="47">
        <v>10</v>
      </c>
      <c r="F3876" s="47">
        <v>16808</v>
      </c>
      <c r="G3876" s="47">
        <v>14859</v>
      </c>
    </row>
    <row r="3877" spans="3:7">
      <c r="C3877" s="49">
        <f t="shared" si="62"/>
        <v>6</v>
      </c>
      <c r="D3877" s="48">
        <v>42531</v>
      </c>
      <c r="E3877" s="47">
        <v>11</v>
      </c>
      <c r="F3877" s="47">
        <v>16811</v>
      </c>
      <c r="G3877" s="47">
        <v>14923</v>
      </c>
    </row>
    <row r="3878" spans="3:7">
      <c r="C3878" s="49">
        <f t="shared" si="62"/>
        <v>6</v>
      </c>
      <c r="D3878" s="48">
        <v>42531</v>
      </c>
      <c r="E3878" s="47">
        <v>12</v>
      </c>
      <c r="F3878" s="47">
        <v>16775</v>
      </c>
      <c r="G3878" s="47">
        <v>14838</v>
      </c>
    </row>
    <row r="3879" spans="3:7">
      <c r="C3879" s="49">
        <f t="shared" si="62"/>
        <v>6</v>
      </c>
      <c r="D3879" s="48">
        <v>42531</v>
      </c>
      <c r="E3879" s="47">
        <v>13</v>
      </c>
      <c r="F3879" s="47">
        <v>16793</v>
      </c>
      <c r="G3879" s="47">
        <v>14946</v>
      </c>
    </row>
    <row r="3880" spans="3:7">
      <c r="C3880" s="49">
        <f t="shared" si="62"/>
        <v>6</v>
      </c>
      <c r="D3880" s="48">
        <v>42531</v>
      </c>
      <c r="E3880" s="47">
        <v>14</v>
      </c>
      <c r="F3880" s="47">
        <v>16795</v>
      </c>
      <c r="G3880" s="47">
        <v>15038</v>
      </c>
    </row>
    <row r="3881" spans="3:7">
      <c r="C3881" s="49">
        <f t="shared" si="62"/>
        <v>6</v>
      </c>
      <c r="D3881" s="48">
        <v>42531</v>
      </c>
      <c r="E3881" s="47">
        <v>15</v>
      </c>
      <c r="F3881" s="47">
        <v>16818</v>
      </c>
      <c r="G3881" s="47">
        <v>15112</v>
      </c>
    </row>
    <row r="3882" spans="3:7">
      <c r="C3882" s="49">
        <f t="shared" si="62"/>
        <v>6</v>
      </c>
      <c r="D3882" s="48">
        <v>42531</v>
      </c>
      <c r="E3882" s="47">
        <v>16</v>
      </c>
      <c r="F3882" s="47">
        <v>17122</v>
      </c>
      <c r="G3882" s="47">
        <v>15385</v>
      </c>
    </row>
    <row r="3883" spans="3:7">
      <c r="C3883" s="49">
        <f t="shared" si="62"/>
        <v>6</v>
      </c>
      <c r="D3883" s="48">
        <v>42531</v>
      </c>
      <c r="E3883" s="47">
        <v>17</v>
      </c>
      <c r="F3883" s="47">
        <v>17130</v>
      </c>
      <c r="G3883" s="47">
        <v>15561</v>
      </c>
    </row>
    <row r="3884" spans="3:7">
      <c r="C3884" s="49">
        <f t="shared" si="62"/>
        <v>6</v>
      </c>
      <c r="D3884" s="48">
        <v>42531</v>
      </c>
      <c r="E3884" s="47">
        <v>18</v>
      </c>
      <c r="F3884" s="47">
        <v>17435</v>
      </c>
      <c r="G3884" s="47">
        <v>15797</v>
      </c>
    </row>
    <row r="3885" spans="3:7">
      <c r="C3885" s="49">
        <f t="shared" si="62"/>
        <v>6</v>
      </c>
      <c r="D3885" s="48">
        <v>42531</v>
      </c>
      <c r="E3885" s="47">
        <v>19</v>
      </c>
      <c r="F3885" s="47">
        <v>17604</v>
      </c>
      <c r="G3885" s="47">
        <v>16040</v>
      </c>
    </row>
    <row r="3886" spans="3:7">
      <c r="C3886" s="49">
        <f t="shared" si="62"/>
        <v>6</v>
      </c>
      <c r="D3886" s="48">
        <v>42531</v>
      </c>
      <c r="E3886" s="47">
        <v>20</v>
      </c>
      <c r="F3886" s="47">
        <v>17336</v>
      </c>
      <c r="G3886" s="47">
        <v>15959</v>
      </c>
    </row>
    <row r="3887" spans="3:7">
      <c r="C3887" s="49">
        <f t="shared" si="62"/>
        <v>6</v>
      </c>
      <c r="D3887" s="48">
        <v>42531</v>
      </c>
      <c r="E3887" s="47">
        <v>21</v>
      </c>
      <c r="F3887" s="47">
        <v>17255</v>
      </c>
      <c r="G3887" s="47">
        <v>15763</v>
      </c>
    </row>
    <row r="3888" spans="3:7">
      <c r="C3888" s="49">
        <f t="shared" si="62"/>
        <v>6</v>
      </c>
      <c r="D3888" s="48">
        <v>42531</v>
      </c>
      <c r="E3888" s="47">
        <v>22</v>
      </c>
      <c r="F3888" s="47">
        <v>16708</v>
      </c>
      <c r="G3888" s="47">
        <v>14858</v>
      </c>
    </row>
    <row r="3889" spans="3:7">
      <c r="C3889" s="49">
        <f t="shared" si="62"/>
        <v>6</v>
      </c>
      <c r="D3889" s="48">
        <v>42531</v>
      </c>
      <c r="E3889" s="47">
        <v>23</v>
      </c>
      <c r="F3889" s="47">
        <v>15381</v>
      </c>
      <c r="G3889" s="47">
        <v>13472</v>
      </c>
    </row>
    <row r="3890" spans="3:7">
      <c r="C3890" s="49">
        <f t="shared" si="62"/>
        <v>6</v>
      </c>
      <c r="D3890" s="48">
        <v>42531</v>
      </c>
      <c r="E3890" s="47">
        <v>24</v>
      </c>
      <c r="F3890" s="47">
        <v>15060</v>
      </c>
      <c r="G3890" s="47">
        <v>12485</v>
      </c>
    </row>
    <row r="3891" spans="3:7">
      <c r="C3891" s="49">
        <f t="shared" si="62"/>
        <v>6</v>
      </c>
      <c r="D3891" s="48">
        <v>42532</v>
      </c>
      <c r="E3891" s="47">
        <v>1</v>
      </c>
      <c r="F3891" s="47">
        <v>14385</v>
      </c>
      <c r="G3891" s="47">
        <v>11477</v>
      </c>
    </row>
    <row r="3892" spans="3:7">
      <c r="C3892" s="49">
        <f t="shared" si="62"/>
        <v>6</v>
      </c>
      <c r="D3892" s="48">
        <v>42532</v>
      </c>
      <c r="E3892" s="47">
        <v>2</v>
      </c>
      <c r="F3892" s="47">
        <v>14230</v>
      </c>
      <c r="G3892" s="47">
        <v>11041</v>
      </c>
    </row>
    <row r="3893" spans="3:7">
      <c r="C3893" s="49">
        <f t="shared" si="62"/>
        <v>6</v>
      </c>
      <c r="D3893" s="48">
        <v>42532</v>
      </c>
      <c r="E3893" s="47">
        <v>3</v>
      </c>
      <c r="F3893" s="47">
        <v>14381</v>
      </c>
      <c r="G3893" s="47">
        <v>11275</v>
      </c>
    </row>
    <row r="3894" spans="3:7">
      <c r="C3894" s="49">
        <f t="shared" si="62"/>
        <v>6</v>
      </c>
      <c r="D3894" s="48">
        <v>42532</v>
      </c>
      <c r="E3894" s="47">
        <v>4</v>
      </c>
      <c r="F3894" s="47">
        <v>14090</v>
      </c>
      <c r="G3894" s="47">
        <v>11200</v>
      </c>
    </row>
    <row r="3895" spans="3:7">
      <c r="C3895" s="49">
        <f t="shared" si="62"/>
        <v>6</v>
      </c>
      <c r="D3895" s="48">
        <v>42532</v>
      </c>
      <c r="E3895" s="47">
        <v>5</v>
      </c>
      <c r="F3895" s="47">
        <v>14125</v>
      </c>
      <c r="G3895" s="47">
        <v>11282</v>
      </c>
    </row>
    <row r="3896" spans="3:7">
      <c r="C3896" s="49">
        <f t="shared" si="62"/>
        <v>6</v>
      </c>
      <c r="D3896" s="48">
        <v>42532</v>
      </c>
      <c r="E3896" s="47">
        <v>6</v>
      </c>
      <c r="F3896" s="47">
        <v>13959</v>
      </c>
      <c r="G3896" s="47">
        <v>11545</v>
      </c>
    </row>
    <row r="3897" spans="3:7">
      <c r="C3897" s="49">
        <f t="shared" si="62"/>
        <v>6</v>
      </c>
      <c r="D3897" s="48">
        <v>42532</v>
      </c>
      <c r="E3897" s="47">
        <v>7</v>
      </c>
      <c r="F3897" s="47">
        <v>14445</v>
      </c>
      <c r="G3897" s="47">
        <v>12237</v>
      </c>
    </row>
    <row r="3898" spans="3:7">
      <c r="C3898" s="49">
        <f t="shared" si="62"/>
        <v>6</v>
      </c>
      <c r="D3898" s="48">
        <v>42532</v>
      </c>
      <c r="E3898" s="47">
        <v>8</v>
      </c>
      <c r="F3898" s="47">
        <v>15149</v>
      </c>
      <c r="G3898" s="47">
        <v>13256</v>
      </c>
    </row>
    <row r="3899" spans="3:7">
      <c r="C3899" s="49">
        <f t="shared" si="62"/>
        <v>6</v>
      </c>
      <c r="D3899" s="48">
        <v>42532</v>
      </c>
      <c r="E3899" s="47">
        <v>9</v>
      </c>
      <c r="F3899" s="47">
        <v>16023</v>
      </c>
      <c r="G3899" s="47">
        <v>14151</v>
      </c>
    </row>
    <row r="3900" spans="3:7">
      <c r="C3900" s="49">
        <f t="shared" si="62"/>
        <v>6</v>
      </c>
      <c r="D3900" s="48">
        <v>42532</v>
      </c>
      <c r="E3900" s="47">
        <v>10</v>
      </c>
      <c r="F3900" s="47">
        <v>16635</v>
      </c>
      <c r="G3900" s="47">
        <v>14951</v>
      </c>
    </row>
    <row r="3901" spans="3:7">
      <c r="C3901" s="49">
        <f t="shared" si="62"/>
        <v>6</v>
      </c>
      <c r="D3901" s="48">
        <v>42532</v>
      </c>
      <c r="E3901" s="47">
        <v>11</v>
      </c>
      <c r="F3901" s="47">
        <v>17107</v>
      </c>
      <c r="G3901" s="47">
        <v>15507</v>
      </c>
    </row>
    <row r="3902" spans="3:7">
      <c r="C3902" s="49">
        <f t="shared" si="62"/>
        <v>6</v>
      </c>
      <c r="D3902" s="48">
        <v>42532</v>
      </c>
      <c r="E3902" s="47">
        <v>12</v>
      </c>
      <c r="F3902" s="47">
        <v>17400</v>
      </c>
      <c r="G3902" s="47">
        <v>15748</v>
      </c>
    </row>
    <row r="3903" spans="3:7">
      <c r="C3903" s="49">
        <f t="shared" si="62"/>
        <v>6</v>
      </c>
      <c r="D3903" s="48">
        <v>42532</v>
      </c>
      <c r="E3903" s="47">
        <v>13</v>
      </c>
      <c r="F3903" s="47">
        <v>17707</v>
      </c>
      <c r="G3903" s="47">
        <v>15989</v>
      </c>
    </row>
    <row r="3904" spans="3:7">
      <c r="C3904" s="49">
        <f t="shared" si="62"/>
        <v>6</v>
      </c>
      <c r="D3904" s="48">
        <v>42532</v>
      </c>
      <c r="E3904" s="47">
        <v>14</v>
      </c>
      <c r="F3904" s="47">
        <v>17669</v>
      </c>
      <c r="G3904" s="47">
        <v>15928</v>
      </c>
    </row>
    <row r="3905" spans="3:7">
      <c r="C3905" s="49">
        <f t="shared" si="62"/>
        <v>6</v>
      </c>
      <c r="D3905" s="48">
        <v>42532</v>
      </c>
      <c r="E3905" s="47">
        <v>15</v>
      </c>
      <c r="F3905" s="47">
        <v>17813</v>
      </c>
      <c r="G3905" s="47">
        <v>16054</v>
      </c>
    </row>
    <row r="3906" spans="3:7">
      <c r="C3906" s="49">
        <f t="shared" si="62"/>
        <v>6</v>
      </c>
      <c r="D3906" s="48">
        <v>42532</v>
      </c>
      <c r="E3906" s="47">
        <v>16</v>
      </c>
      <c r="F3906" s="47">
        <v>18151</v>
      </c>
      <c r="G3906" s="47">
        <v>16500</v>
      </c>
    </row>
    <row r="3907" spans="3:7">
      <c r="C3907" s="49">
        <f t="shared" si="62"/>
        <v>6</v>
      </c>
      <c r="D3907" s="48">
        <v>42532</v>
      </c>
      <c r="E3907" s="47">
        <v>17</v>
      </c>
      <c r="F3907" s="47">
        <v>18880</v>
      </c>
      <c r="G3907" s="47">
        <v>17041</v>
      </c>
    </row>
    <row r="3908" spans="3:7">
      <c r="C3908" s="49">
        <f t="shared" ref="C3908:C3971" si="63">MONTH(D3908)</f>
        <v>6</v>
      </c>
      <c r="D3908" s="48">
        <v>42532</v>
      </c>
      <c r="E3908" s="47">
        <v>18</v>
      </c>
      <c r="F3908" s="47">
        <v>19281</v>
      </c>
      <c r="G3908" s="47">
        <v>17355</v>
      </c>
    </row>
    <row r="3909" spans="3:7">
      <c r="C3909" s="49">
        <f t="shared" si="63"/>
        <v>6</v>
      </c>
      <c r="D3909" s="48">
        <v>42532</v>
      </c>
      <c r="E3909" s="47">
        <v>19</v>
      </c>
      <c r="F3909" s="47">
        <v>19137</v>
      </c>
      <c r="G3909" s="47">
        <v>17454</v>
      </c>
    </row>
    <row r="3910" spans="3:7">
      <c r="C3910" s="49">
        <f t="shared" si="63"/>
        <v>6</v>
      </c>
      <c r="D3910" s="48">
        <v>42532</v>
      </c>
      <c r="E3910" s="47">
        <v>20</v>
      </c>
      <c r="F3910" s="47">
        <v>18677</v>
      </c>
      <c r="G3910" s="47">
        <v>17201</v>
      </c>
    </row>
    <row r="3911" spans="3:7">
      <c r="C3911" s="49">
        <f t="shared" si="63"/>
        <v>6</v>
      </c>
      <c r="D3911" s="48">
        <v>42532</v>
      </c>
      <c r="E3911" s="47">
        <v>21</v>
      </c>
      <c r="F3911" s="47">
        <v>18581</v>
      </c>
      <c r="G3911" s="47">
        <v>17034</v>
      </c>
    </row>
    <row r="3912" spans="3:7">
      <c r="C3912" s="49">
        <f t="shared" si="63"/>
        <v>6</v>
      </c>
      <c r="D3912" s="48">
        <v>42532</v>
      </c>
      <c r="E3912" s="47">
        <v>22</v>
      </c>
      <c r="F3912" s="47">
        <v>18324</v>
      </c>
      <c r="G3912" s="47">
        <v>16319</v>
      </c>
    </row>
    <row r="3913" spans="3:7">
      <c r="C3913" s="49">
        <f t="shared" si="63"/>
        <v>6</v>
      </c>
      <c r="D3913" s="48">
        <v>42532</v>
      </c>
      <c r="E3913" s="47">
        <v>23</v>
      </c>
      <c r="F3913" s="47">
        <v>17186</v>
      </c>
      <c r="G3913" s="47">
        <v>14706</v>
      </c>
    </row>
    <row r="3914" spans="3:7">
      <c r="C3914" s="49">
        <f t="shared" si="63"/>
        <v>6</v>
      </c>
      <c r="D3914" s="48">
        <v>42532</v>
      </c>
      <c r="E3914" s="47">
        <v>24</v>
      </c>
      <c r="F3914" s="47">
        <v>16207</v>
      </c>
      <c r="G3914" s="47">
        <v>13540</v>
      </c>
    </row>
    <row r="3915" spans="3:7">
      <c r="C3915" s="49">
        <f t="shared" si="63"/>
        <v>6</v>
      </c>
      <c r="D3915" s="48">
        <v>42533</v>
      </c>
      <c r="E3915" s="47">
        <v>1</v>
      </c>
      <c r="F3915" s="47">
        <v>14851</v>
      </c>
      <c r="G3915" s="47">
        <v>12536</v>
      </c>
    </row>
    <row r="3916" spans="3:7">
      <c r="C3916" s="49">
        <f t="shared" si="63"/>
        <v>6</v>
      </c>
      <c r="D3916" s="48">
        <v>42533</v>
      </c>
      <c r="E3916" s="47">
        <v>2</v>
      </c>
      <c r="F3916" s="47">
        <v>14052</v>
      </c>
      <c r="G3916" s="47">
        <v>11747</v>
      </c>
    </row>
    <row r="3917" spans="3:7">
      <c r="C3917" s="49">
        <f t="shared" si="63"/>
        <v>6</v>
      </c>
      <c r="D3917" s="48">
        <v>42533</v>
      </c>
      <c r="E3917" s="47">
        <v>3</v>
      </c>
      <c r="F3917" s="47">
        <v>13629</v>
      </c>
      <c r="G3917" s="47">
        <v>11421</v>
      </c>
    </row>
    <row r="3918" spans="3:7">
      <c r="C3918" s="49">
        <f t="shared" si="63"/>
        <v>6</v>
      </c>
      <c r="D3918" s="48">
        <v>42533</v>
      </c>
      <c r="E3918" s="47">
        <v>4</v>
      </c>
      <c r="F3918" s="47">
        <v>13380</v>
      </c>
      <c r="G3918" s="47">
        <v>11104</v>
      </c>
    </row>
    <row r="3919" spans="3:7">
      <c r="C3919" s="49">
        <f t="shared" si="63"/>
        <v>6</v>
      </c>
      <c r="D3919" s="48">
        <v>42533</v>
      </c>
      <c r="E3919" s="47">
        <v>5</v>
      </c>
      <c r="F3919" s="47">
        <v>13013</v>
      </c>
      <c r="G3919" s="47">
        <v>10782</v>
      </c>
    </row>
    <row r="3920" spans="3:7">
      <c r="C3920" s="49">
        <f t="shared" si="63"/>
        <v>6</v>
      </c>
      <c r="D3920" s="48">
        <v>42533</v>
      </c>
      <c r="E3920" s="47">
        <v>6</v>
      </c>
      <c r="F3920" s="47">
        <v>12814</v>
      </c>
      <c r="G3920" s="47">
        <v>10596</v>
      </c>
    </row>
    <row r="3921" spans="3:7">
      <c r="C3921" s="49">
        <f t="shared" si="63"/>
        <v>6</v>
      </c>
      <c r="D3921" s="48">
        <v>42533</v>
      </c>
      <c r="E3921" s="47">
        <v>7</v>
      </c>
      <c r="F3921" s="47">
        <v>13282</v>
      </c>
      <c r="G3921" s="47">
        <v>11199</v>
      </c>
    </row>
    <row r="3922" spans="3:7">
      <c r="C3922" s="49">
        <f t="shared" si="63"/>
        <v>6</v>
      </c>
      <c r="D3922" s="48">
        <v>42533</v>
      </c>
      <c r="E3922" s="47">
        <v>8</v>
      </c>
      <c r="F3922" s="47">
        <v>14097</v>
      </c>
      <c r="G3922" s="47">
        <v>11940</v>
      </c>
    </row>
    <row r="3923" spans="3:7">
      <c r="C3923" s="49">
        <f t="shared" si="63"/>
        <v>6</v>
      </c>
      <c r="D3923" s="48">
        <v>42533</v>
      </c>
      <c r="E3923" s="47">
        <v>9</v>
      </c>
      <c r="F3923" s="47">
        <v>14697</v>
      </c>
      <c r="G3923" s="47">
        <v>12480</v>
      </c>
    </row>
    <row r="3924" spans="3:7">
      <c r="C3924" s="49">
        <f t="shared" si="63"/>
        <v>6</v>
      </c>
      <c r="D3924" s="48">
        <v>42533</v>
      </c>
      <c r="E3924" s="47">
        <v>10</v>
      </c>
      <c r="F3924" s="47">
        <v>15123</v>
      </c>
      <c r="G3924" s="47">
        <v>12932</v>
      </c>
    </row>
    <row r="3925" spans="3:7">
      <c r="C3925" s="49">
        <f t="shared" si="63"/>
        <v>6</v>
      </c>
      <c r="D3925" s="48">
        <v>42533</v>
      </c>
      <c r="E3925" s="47">
        <v>11</v>
      </c>
      <c r="F3925" s="47">
        <v>15387</v>
      </c>
      <c r="G3925" s="47">
        <v>13276</v>
      </c>
    </row>
    <row r="3926" spans="3:7">
      <c r="C3926" s="49">
        <f t="shared" si="63"/>
        <v>6</v>
      </c>
      <c r="D3926" s="48">
        <v>42533</v>
      </c>
      <c r="E3926" s="47">
        <v>12</v>
      </c>
      <c r="F3926" s="47">
        <v>15530</v>
      </c>
      <c r="G3926" s="47">
        <v>13459</v>
      </c>
    </row>
    <row r="3927" spans="3:7">
      <c r="C3927" s="49">
        <f t="shared" si="63"/>
        <v>6</v>
      </c>
      <c r="D3927" s="48">
        <v>42533</v>
      </c>
      <c r="E3927" s="47">
        <v>13</v>
      </c>
      <c r="F3927" s="47">
        <v>15462</v>
      </c>
      <c r="G3927" s="47">
        <v>13413</v>
      </c>
    </row>
    <row r="3928" spans="3:7">
      <c r="C3928" s="49">
        <f t="shared" si="63"/>
        <v>6</v>
      </c>
      <c r="D3928" s="48">
        <v>42533</v>
      </c>
      <c r="E3928" s="47">
        <v>14</v>
      </c>
      <c r="F3928" s="47">
        <v>15472</v>
      </c>
      <c r="G3928" s="47">
        <v>13244</v>
      </c>
    </row>
    <row r="3929" spans="3:7">
      <c r="C3929" s="49">
        <f t="shared" si="63"/>
        <v>6</v>
      </c>
      <c r="D3929" s="48">
        <v>42533</v>
      </c>
      <c r="E3929" s="47">
        <v>15</v>
      </c>
      <c r="F3929" s="47">
        <v>15749</v>
      </c>
      <c r="G3929" s="47">
        <v>13366</v>
      </c>
    </row>
    <row r="3930" spans="3:7">
      <c r="C3930" s="49">
        <f t="shared" si="63"/>
        <v>6</v>
      </c>
      <c r="D3930" s="48">
        <v>42533</v>
      </c>
      <c r="E3930" s="47">
        <v>16</v>
      </c>
      <c r="F3930" s="47">
        <v>15954</v>
      </c>
      <c r="G3930" s="47">
        <v>13721</v>
      </c>
    </row>
    <row r="3931" spans="3:7">
      <c r="C3931" s="49">
        <f t="shared" si="63"/>
        <v>6</v>
      </c>
      <c r="D3931" s="48">
        <v>42533</v>
      </c>
      <c r="E3931" s="47">
        <v>17</v>
      </c>
      <c r="F3931" s="47">
        <v>16720</v>
      </c>
      <c r="G3931" s="47">
        <v>14280</v>
      </c>
    </row>
    <row r="3932" spans="3:7">
      <c r="C3932" s="49">
        <f t="shared" si="63"/>
        <v>6</v>
      </c>
      <c r="D3932" s="48">
        <v>42533</v>
      </c>
      <c r="E3932" s="47">
        <v>18</v>
      </c>
      <c r="F3932" s="47">
        <v>16840</v>
      </c>
      <c r="G3932" s="47">
        <v>14570</v>
      </c>
    </row>
    <row r="3933" spans="3:7">
      <c r="C3933" s="49">
        <f t="shared" si="63"/>
        <v>6</v>
      </c>
      <c r="D3933" s="48">
        <v>42533</v>
      </c>
      <c r="E3933" s="47">
        <v>19</v>
      </c>
      <c r="F3933" s="47">
        <v>16126</v>
      </c>
      <c r="G3933" s="47">
        <v>14461</v>
      </c>
    </row>
    <row r="3934" spans="3:7">
      <c r="C3934" s="49">
        <f t="shared" si="63"/>
        <v>6</v>
      </c>
      <c r="D3934" s="48">
        <v>42533</v>
      </c>
      <c r="E3934" s="47">
        <v>20</v>
      </c>
      <c r="F3934" s="47">
        <v>16158</v>
      </c>
      <c r="G3934" s="47">
        <v>14512</v>
      </c>
    </row>
    <row r="3935" spans="3:7">
      <c r="C3935" s="49">
        <f t="shared" si="63"/>
        <v>6</v>
      </c>
      <c r="D3935" s="48">
        <v>42533</v>
      </c>
      <c r="E3935" s="47">
        <v>21</v>
      </c>
      <c r="F3935" s="47">
        <v>16249</v>
      </c>
      <c r="G3935" s="47">
        <v>14775</v>
      </c>
    </row>
    <row r="3936" spans="3:7">
      <c r="C3936" s="49">
        <f t="shared" si="63"/>
        <v>6</v>
      </c>
      <c r="D3936" s="48">
        <v>42533</v>
      </c>
      <c r="E3936" s="47">
        <v>22</v>
      </c>
      <c r="F3936" s="47">
        <v>15782</v>
      </c>
      <c r="G3936" s="47">
        <v>14139</v>
      </c>
    </row>
    <row r="3937" spans="3:7">
      <c r="C3937" s="49">
        <f t="shared" si="63"/>
        <v>6</v>
      </c>
      <c r="D3937" s="48">
        <v>42533</v>
      </c>
      <c r="E3937" s="47">
        <v>23</v>
      </c>
      <c r="F3937" s="47">
        <v>15115</v>
      </c>
      <c r="G3937" s="47">
        <v>13087</v>
      </c>
    </row>
    <row r="3938" spans="3:7">
      <c r="C3938" s="49">
        <f t="shared" si="63"/>
        <v>6</v>
      </c>
      <c r="D3938" s="48">
        <v>42533</v>
      </c>
      <c r="E3938" s="47">
        <v>24</v>
      </c>
      <c r="F3938" s="47">
        <v>14429</v>
      </c>
      <c r="G3938" s="47">
        <v>12285</v>
      </c>
    </row>
    <row r="3939" spans="3:7">
      <c r="C3939" s="49">
        <f t="shared" si="63"/>
        <v>6</v>
      </c>
      <c r="D3939" s="48">
        <v>42534</v>
      </c>
      <c r="E3939" s="47">
        <v>1</v>
      </c>
      <c r="F3939" s="47">
        <v>13847</v>
      </c>
      <c r="G3939" s="47">
        <v>11648</v>
      </c>
    </row>
    <row r="3940" spans="3:7">
      <c r="C3940" s="49">
        <f t="shared" si="63"/>
        <v>6</v>
      </c>
      <c r="D3940" s="48">
        <v>42534</v>
      </c>
      <c r="E3940" s="47">
        <v>2</v>
      </c>
      <c r="F3940" s="47">
        <v>13538</v>
      </c>
      <c r="G3940" s="47">
        <v>11371</v>
      </c>
    </row>
    <row r="3941" spans="3:7">
      <c r="C3941" s="49">
        <f t="shared" si="63"/>
        <v>6</v>
      </c>
      <c r="D3941" s="48">
        <v>42534</v>
      </c>
      <c r="E3941" s="47">
        <v>3</v>
      </c>
      <c r="F3941" s="47">
        <v>13548</v>
      </c>
      <c r="G3941" s="47">
        <v>11378</v>
      </c>
    </row>
    <row r="3942" spans="3:7">
      <c r="C3942" s="49">
        <f t="shared" si="63"/>
        <v>6</v>
      </c>
      <c r="D3942" s="48">
        <v>42534</v>
      </c>
      <c r="E3942" s="47">
        <v>4</v>
      </c>
      <c r="F3942" s="47">
        <v>13601</v>
      </c>
      <c r="G3942" s="47">
        <v>11371</v>
      </c>
    </row>
    <row r="3943" spans="3:7">
      <c r="C3943" s="49">
        <f t="shared" si="63"/>
        <v>6</v>
      </c>
      <c r="D3943" s="48">
        <v>42534</v>
      </c>
      <c r="E3943" s="47">
        <v>5</v>
      </c>
      <c r="F3943" s="47">
        <v>14036</v>
      </c>
      <c r="G3943" s="47">
        <v>11702</v>
      </c>
    </row>
    <row r="3944" spans="3:7">
      <c r="C3944" s="49">
        <f t="shared" si="63"/>
        <v>6</v>
      </c>
      <c r="D3944" s="48">
        <v>42534</v>
      </c>
      <c r="E3944" s="47">
        <v>6</v>
      </c>
      <c r="F3944" s="47">
        <v>14830</v>
      </c>
      <c r="G3944" s="47">
        <v>12728</v>
      </c>
    </row>
    <row r="3945" spans="3:7">
      <c r="C3945" s="49">
        <f t="shared" si="63"/>
        <v>6</v>
      </c>
      <c r="D3945" s="48">
        <v>42534</v>
      </c>
      <c r="E3945" s="47">
        <v>7</v>
      </c>
      <c r="F3945" s="47">
        <v>16228</v>
      </c>
      <c r="G3945" s="47">
        <v>14310</v>
      </c>
    </row>
    <row r="3946" spans="3:7">
      <c r="C3946" s="49">
        <f t="shared" si="63"/>
        <v>6</v>
      </c>
      <c r="D3946" s="48">
        <v>42534</v>
      </c>
      <c r="E3946" s="47">
        <v>8</v>
      </c>
      <c r="F3946" s="47">
        <v>16836</v>
      </c>
      <c r="G3946" s="47">
        <v>14958</v>
      </c>
    </row>
    <row r="3947" spans="3:7">
      <c r="C3947" s="49">
        <f t="shared" si="63"/>
        <v>6</v>
      </c>
      <c r="D3947" s="48">
        <v>42534</v>
      </c>
      <c r="E3947" s="47">
        <v>9</v>
      </c>
      <c r="F3947" s="47">
        <v>17135</v>
      </c>
      <c r="G3947" s="47">
        <v>15225</v>
      </c>
    </row>
    <row r="3948" spans="3:7">
      <c r="C3948" s="49">
        <f t="shared" si="63"/>
        <v>6</v>
      </c>
      <c r="D3948" s="48">
        <v>42534</v>
      </c>
      <c r="E3948" s="47">
        <v>10</v>
      </c>
      <c r="F3948" s="47">
        <v>17274</v>
      </c>
      <c r="G3948" s="47">
        <v>15383</v>
      </c>
    </row>
    <row r="3949" spans="3:7">
      <c r="C3949" s="49">
        <f t="shared" si="63"/>
        <v>6</v>
      </c>
      <c r="D3949" s="48">
        <v>42534</v>
      </c>
      <c r="E3949" s="47">
        <v>11</v>
      </c>
      <c r="F3949" s="47">
        <v>17458</v>
      </c>
      <c r="G3949" s="47">
        <v>15358</v>
      </c>
    </row>
    <row r="3950" spans="3:7">
      <c r="C3950" s="49">
        <f t="shared" si="63"/>
        <v>6</v>
      </c>
      <c r="D3950" s="48">
        <v>42534</v>
      </c>
      <c r="E3950" s="47">
        <v>12</v>
      </c>
      <c r="F3950" s="47">
        <v>17425</v>
      </c>
      <c r="G3950" s="47">
        <v>15395</v>
      </c>
    </row>
    <row r="3951" spans="3:7">
      <c r="C3951" s="49">
        <f t="shared" si="63"/>
        <v>6</v>
      </c>
      <c r="D3951" s="48">
        <v>42534</v>
      </c>
      <c r="E3951" s="47">
        <v>13</v>
      </c>
      <c r="F3951" s="47">
        <v>17438</v>
      </c>
      <c r="G3951" s="47">
        <v>15408</v>
      </c>
    </row>
    <row r="3952" spans="3:7">
      <c r="C3952" s="49">
        <f t="shared" si="63"/>
        <v>6</v>
      </c>
      <c r="D3952" s="48">
        <v>42534</v>
      </c>
      <c r="E3952" s="47">
        <v>14</v>
      </c>
      <c r="F3952" s="47">
        <v>17356</v>
      </c>
      <c r="G3952" s="47">
        <v>15423</v>
      </c>
    </row>
    <row r="3953" spans="3:7">
      <c r="C3953" s="49">
        <f t="shared" si="63"/>
        <v>6</v>
      </c>
      <c r="D3953" s="48">
        <v>42534</v>
      </c>
      <c r="E3953" s="47">
        <v>15</v>
      </c>
      <c r="F3953" s="47">
        <v>17161</v>
      </c>
      <c r="G3953" s="47">
        <v>15432</v>
      </c>
    </row>
    <row r="3954" spans="3:7">
      <c r="C3954" s="49">
        <f t="shared" si="63"/>
        <v>6</v>
      </c>
      <c r="D3954" s="48">
        <v>42534</v>
      </c>
      <c r="E3954" s="47">
        <v>16</v>
      </c>
      <c r="F3954" s="47">
        <v>17208</v>
      </c>
      <c r="G3954" s="47">
        <v>15577</v>
      </c>
    </row>
    <row r="3955" spans="3:7">
      <c r="C3955" s="49">
        <f t="shared" si="63"/>
        <v>6</v>
      </c>
      <c r="D3955" s="48">
        <v>42534</v>
      </c>
      <c r="E3955" s="47">
        <v>17</v>
      </c>
      <c r="F3955" s="47">
        <v>17319</v>
      </c>
      <c r="G3955" s="47">
        <v>15670</v>
      </c>
    </row>
    <row r="3956" spans="3:7">
      <c r="C3956" s="49">
        <f t="shared" si="63"/>
        <v>6</v>
      </c>
      <c r="D3956" s="48">
        <v>42534</v>
      </c>
      <c r="E3956" s="47">
        <v>18</v>
      </c>
      <c r="F3956" s="47">
        <v>17127</v>
      </c>
      <c r="G3956" s="47">
        <v>15537</v>
      </c>
    </row>
    <row r="3957" spans="3:7">
      <c r="C3957" s="49">
        <f t="shared" si="63"/>
        <v>6</v>
      </c>
      <c r="D3957" s="48">
        <v>42534</v>
      </c>
      <c r="E3957" s="47">
        <v>19</v>
      </c>
      <c r="F3957" s="47">
        <v>17211</v>
      </c>
      <c r="G3957" s="47">
        <v>15685</v>
      </c>
    </row>
    <row r="3958" spans="3:7">
      <c r="C3958" s="49">
        <f t="shared" si="63"/>
        <v>6</v>
      </c>
      <c r="D3958" s="48">
        <v>42534</v>
      </c>
      <c r="E3958" s="47">
        <v>20</v>
      </c>
      <c r="F3958" s="47">
        <v>17341</v>
      </c>
      <c r="G3958" s="47">
        <v>15833</v>
      </c>
    </row>
    <row r="3959" spans="3:7">
      <c r="C3959" s="49">
        <f t="shared" si="63"/>
        <v>6</v>
      </c>
      <c r="D3959" s="48">
        <v>42534</v>
      </c>
      <c r="E3959" s="47">
        <v>21</v>
      </c>
      <c r="F3959" s="47">
        <v>17421</v>
      </c>
      <c r="G3959" s="47">
        <v>15914</v>
      </c>
    </row>
    <row r="3960" spans="3:7">
      <c r="C3960" s="49">
        <f t="shared" si="63"/>
        <v>6</v>
      </c>
      <c r="D3960" s="48">
        <v>42534</v>
      </c>
      <c r="E3960" s="47">
        <v>22</v>
      </c>
      <c r="F3960" s="47">
        <v>16846</v>
      </c>
      <c r="G3960" s="47">
        <v>15071</v>
      </c>
    </row>
    <row r="3961" spans="3:7">
      <c r="C3961" s="49">
        <f t="shared" si="63"/>
        <v>6</v>
      </c>
      <c r="D3961" s="48">
        <v>42534</v>
      </c>
      <c r="E3961" s="47">
        <v>23</v>
      </c>
      <c r="F3961" s="47">
        <v>15528</v>
      </c>
      <c r="G3961" s="47">
        <v>13766</v>
      </c>
    </row>
    <row r="3962" spans="3:7">
      <c r="C3962" s="49">
        <f t="shared" si="63"/>
        <v>6</v>
      </c>
      <c r="D3962" s="48">
        <v>42534</v>
      </c>
      <c r="E3962" s="47">
        <v>24</v>
      </c>
      <c r="F3962" s="47">
        <v>14965</v>
      </c>
      <c r="G3962" s="47">
        <v>12821</v>
      </c>
    </row>
    <row r="3963" spans="3:7">
      <c r="C3963" s="49">
        <f t="shared" si="63"/>
        <v>6</v>
      </c>
      <c r="D3963" s="48">
        <v>42535</v>
      </c>
      <c r="E3963" s="47">
        <v>1</v>
      </c>
      <c r="F3963" s="47">
        <v>14673</v>
      </c>
      <c r="G3963" s="47">
        <v>12251</v>
      </c>
    </row>
    <row r="3964" spans="3:7">
      <c r="C3964" s="49">
        <f t="shared" si="63"/>
        <v>6</v>
      </c>
      <c r="D3964" s="48">
        <v>42535</v>
      </c>
      <c r="E3964" s="47">
        <v>2</v>
      </c>
      <c r="F3964" s="47">
        <v>14263</v>
      </c>
      <c r="G3964" s="47">
        <v>11943</v>
      </c>
    </row>
    <row r="3965" spans="3:7">
      <c r="C3965" s="49">
        <f t="shared" si="63"/>
        <v>6</v>
      </c>
      <c r="D3965" s="48">
        <v>42535</v>
      </c>
      <c r="E3965" s="47">
        <v>3</v>
      </c>
      <c r="F3965" s="47">
        <v>14203</v>
      </c>
      <c r="G3965" s="47">
        <v>11824</v>
      </c>
    </row>
    <row r="3966" spans="3:7">
      <c r="C3966" s="49">
        <f t="shared" si="63"/>
        <v>6</v>
      </c>
      <c r="D3966" s="48">
        <v>42535</v>
      </c>
      <c r="E3966" s="47">
        <v>4</v>
      </c>
      <c r="F3966" s="47">
        <v>14213</v>
      </c>
      <c r="G3966" s="47">
        <v>11810</v>
      </c>
    </row>
    <row r="3967" spans="3:7">
      <c r="C3967" s="49">
        <f t="shared" si="63"/>
        <v>6</v>
      </c>
      <c r="D3967" s="48">
        <v>42535</v>
      </c>
      <c r="E3967" s="47">
        <v>5</v>
      </c>
      <c r="F3967" s="47">
        <v>14679</v>
      </c>
      <c r="G3967" s="47">
        <v>12162</v>
      </c>
    </row>
    <row r="3968" spans="3:7">
      <c r="C3968" s="49">
        <f t="shared" si="63"/>
        <v>6</v>
      </c>
      <c r="D3968" s="48">
        <v>42535</v>
      </c>
      <c r="E3968" s="47">
        <v>6</v>
      </c>
      <c r="F3968" s="47">
        <v>15214</v>
      </c>
      <c r="G3968" s="47">
        <v>13084</v>
      </c>
    </row>
    <row r="3969" spans="3:7">
      <c r="C3969" s="49">
        <f t="shared" si="63"/>
        <v>6</v>
      </c>
      <c r="D3969" s="48">
        <v>42535</v>
      </c>
      <c r="E3969" s="47">
        <v>7</v>
      </c>
      <c r="F3969" s="47">
        <v>16368</v>
      </c>
      <c r="G3969" s="47">
        <v>14359</v>
      </c>
    </row>
    <row r="3970" spans="3:7">
      <c r="C3970" s="49">
        <f t="shared" si="63"/>
        <v>6</v>
      </c>
      <c r="D3970" s="48">
        <v>42535</v>
      </c>
      <c r="E3970" s="47">
        <v>8</v>
      </c>
      <c r="F3970" s="47">
        <v>16724</v>
      </c>
      <c r="G3970" s="47">
        <v>14605</v>
      </c>
    </row>
    <row r="3971" spans="3:7">
      <c r="C3971" s="49">
        <f t="shared" si="63"/>
        <v>6</v>
      </c>
      <c r="D3971" s="48">
        <v>42535</v>
      </c>
      <c r="E3971" s="47">
        <v>9</v>
      </c>
      <c r="F3971" s="47">
        <v>16577</v>
      </c>
      <c r="G3971" s="47">
        <v>14468</v>
      </c>
    </row>
    <row r="3972" spans="3:7">
      <c r="C3972" s="49">
        <f t="shared" ref="C3972:C4035" si="64">MONTH(D3972)</f>
        <v>6</v>
      </c>
      <c r="D3972" s="48">
        <v>42535</v>
      </c>
      <c r="E3972" s="47">
        <v>10</v>
      </c>
      <c r="F3972" s="47">
        <v>16483</v>
      </c>
      <c r="G3972" s="47">
        <v>14589</v>
      </c>
    </row>
    <row r="3973" spans="3:7">
      <c r="C3973" s="49">
        <f t="shared" si="64"/>
        <v>6</v>
      </c>
      <c r="D3973" s="48">
        <v>42535</v>
      </c>
      <c r="E3973" s="47">
        <v>11</v>
      </c>
      <c r="F3973" s="47">
        <v>16294</v>
      </c>
      <c r="G3973" s="47">
        <v>14727</v>
      </c>
    </row>
    <row r="3974" spans="3:7">
      <c r="C3974" s="49">
        <f t="shared" si="64"/>
        <v>6</v>
      </c>
      <c r="D3974" s="48">
        <v>42535</v>
      </c>
      <c r="E3974" s="47">
        <v>12</v>
      </c>
      <c r="F3974" s="47">
        <v>16477</v>
      </c>
      <c r="G3974" s="47">
        <v>14824</v>
      </c>
    </row>
    <row r="3975" spans="3:7">
      <c r="C3975" s="49">
        <f t="shared" si="64"/>
        <v>6</v>
      </c>
      <c r="D3975" s="48">
        <v>42535</v>
      </c>
      <c r="E3975" s="47">
        <v>13</v>
      </c>
      <c r="F3975" s="47">
        <v>16822</v>
      </c>
      <c r="G3975" s="47">
        <v>14990</v>
      </c>
    </row>
    <row r="3976" spans="3:7">
      <c r="C3976" s="49">
        <f t="shared" si="64"/>
        <v>6</v>
      </c>
      <c r="D3976" s="48">
        <v>42535</v>
      </c>
      <c r="E3976" s="47">
        <v>14</v>
      </c>
      <c r="F3976" s="47">
        <v>16911</v>
      </c>
      <c r="G3976" s="47">
        <v>15090</v>
      </c>
    </row>
    <row r="3977" spans="3:7">
      <c r="C3977" s="49">
        <f t="shared" si="64"/>
        <v>6</v>
      </c>
      <c r="D3977" s="48">
        <v>42535</v>
      </c>
      <c r="E3977" s="47">
        <v>15</v>
      </c>
      <c r="F3977" s="47">
        <v>16944</v>
      </c>
      <c r="G3977" s="47">
        <v>15282</v>
      </c>
    </row>
    <row r="3978" spans="3:7">
      <c r="C3978" s="49">
        <f t="shared" si="64"/>
        <v>6</v>
      </c>
      <c r="D3978" s="48">
        <v>42535</v>
      </c>
      <c r="E3978" s="47">
        <v>16</v>
      </c>
      <c r="F3978" s="47">
        <v>17405</v>
      </c>
      <c r="G3978" s="47">
        <v>15671</v>
      </c>
    </row>
    <row r="3979" spans="3:7">
      <c r="C3979" s="49">
        <f t="shared" si="64"/>
        <v>6</v>
      </c>
      <c r="D3979" s="48">
        <v>42535</v>
      </c>
      <c r="E3979" s="47">
        <v>17</v>
      </c>
      <c r="F3979" s="47">
        <v>17686</v>
      </c>
      <c r="G3979" s="47">
        <v>16030</v>
      </c>
    </row>
    <row r="3980" spans="3:7">
      <c r="C3980" s="49">
        <f t="shared" si="64"/>
        <v>6</v>
      </c>
      <c r="D3980" s="48">
        <v>42535</v>
      </c>
      <c r="E3980" s="47">
        <v>18</v>
      </c>
      <c r="F3980" s="47">
        <v>17659</v>
      </c>
      <c r="G3980" s="47">
        <v>16227</v>
      </c>
    </row>
    <row r="3981" spans="3:7">
      <c r="C3981" s="49">
        <f t="shared" si="64"/>
        <v>6</v>
      </c>
      <c r="D3981" s="48">
        <v>42535</v>
      </c>
      <c r="E3981" s="47">
        <v>19</v>
      </c>
      <c r="F3981" s="47">
        <v>17875</v>
      </c>
      <c r="G3981" s="47">
        <v>16518</v>
      </c>
    </row>
    <row r="3982" spans="3:7">
      <c r="C3982" s="49">
        <f t="shared" si="64"/>
        <v>6</v>
      </c>
      <c r="D3982" s="48">
        <v>42535</v>
      </c>
      <c r="E3982" s="47">
        <v>20</v>
      </c>
      <c r="F3982" s="47">
        <v>17748</v>
      </c>
      <c r="G3982" s="47">
        <v>16590</v>
      </c>
    </row>
    <row r="3983" spans="3:7">
      <c r="C3983" s="49">
        <f t="shared" si="64"/>
        <v>6</v>
      </c>
      <c r="D3983" s="48">
        <v>42535</v>
      </c>
      <c r="E3983" s="47">
        <v>21</v>
      </c>
      <c r="F3983" s="47">
        <v>17837</v>
      </c>
      <c r="G3983" s="47">
        <v>16620</v>
      </c>
    </row>
    <row r="3984" spans="3:7">
      <c r="C3984" s="49">
        <f t="shared" si="64"/>
        <v>6</v>
      </c>
      <c r="D3984" s="48">
        <v>42535</v>
      </c>
      <c r="E3984" s="47">
        <v>22</v>
      </c>
      <c r="F3984" s="47">
        <v>17085</v>
      </c>
      <c r="G3984" s="47">
        <v>15588</v>
      </c>
    </row>
    <row r="3985" spans="3:7">
      <c r="C3985" s="49">
        <f t="shared" si="64"/>
        <v>6</v>
      </c>
      <c r="D3985" s="48">
        <v>42535</v>
      </c>
      <c r="E3985" s="47">
        <v>23</v>
      </c>
      <c r="F3985" s="47">
        <v>15731</v>
      </c>
      <c r="G3985" s="47">
        <v>14115</v>
      </c>
    </row>
    <row r="3986" spans="3:7">
      <c r="C3986" s="49">
        <f t="shared" si="64"/>
        <v>6</v>
      </c>
      <c r="D3986" s="48">
        <v>42535</v>
      </c>
      <c r="E3986" s="47">
        <v>24</v>
      </c>
      <c r="F3986" s="47">
        <v>15275</v>
      </c>
      <c r="G3986" s="47">
        <v>13080</v>
      </c>
    </row>
    <row r="3987" spans="3:7">
      <c r="C3987" s="49">
        <f t="shared" si="64"/>
        <v>6</v>
      </c>
      <c r="D3987" s="48">
        <v>42536</v>
      </c>
      <c r="E3987" s="47">
        <v>1</v>
      </c>
      <c r="F3987" s="47">
        <v>15169</v>
      </c>
      <c r="G3987" s="47">
        <v>12475</v>
      </c>
    </row>
    <row r="3988" spans="3:7">
      <c r="C3988" s="49">
        <f t="shared" si="64"/>
        <v>6</v>
      </c>
      <c r="D3988" s="48">
        <v>42536</v>
      </c>
      <c r="E3988" s="47">
        <v>2</v>
      </c>
      <c r="F3988" s="47">
        <v>14638</v>
      </c>
      <c r="G3988" s="47">
        <v>12144</v>
      </c>
    </row>
    <row r="3989" spans="3:7">
      <c r="C3989" s="49">
        <f t="shared" si="64"/>
        <v>6</v>
      </c>
      <c r="D3989" s="48">
        <v>42536</v>
      </c>
      <c r="E3989" s="47">
        <v>3</v>
      </c>
      <c r="F3989" s="47">
        <v>14392</v>
      </c>
      <c r="G3989" s="47">
        <v>11971</v>
      </c>
    </row>
    <row r="3990" spans="3:7">
      <c r="C3990" s="49">
        <f t="shared" si="64"/>
        <v>6</v>
      </c>
      <c r="D3990" s="48">
        <v>42536</v>
      </c>
      <c r="E3990" s="47">
        <v>4</v>
      </c>
      <c r="F3990" s="47">
        <v>14440</v>
      </c>
      <c r="G3990" s="47">
        <v>11886</v>
      </c>
    </row>
    <row r="3991" spans="3:7">
      <c r="C3991" s="49">
        <f t="shared" si="64"/>
        <v>6</v>
      </c>
      <c r="D3991" s="48">
        <v>42536</v>
      </c>
      <c r="E3991" s="47">
        <v>5</v>
      </c>
      <c r="F3991" s="47">
        <v>14808</v>
      </c>
      <c r="G3991" s="47">
        <v>12232</v>
      </c>
    </row>
    <row r="3992" spans="3:7">
      <c r="C3992" s="49">
        <f t="shared" si="64"/>
        <v>6</v>
      </c>
      <c r="D3992" s="48">
        <v>42536</v>
      </c>
      <c r="E3992" s="47">
        <v>6</v>
      </c>
      <c r="F3992" s="47">
        <v>15444</v>
      </c>
      <c r="G3992" s="47">
        <v>13204</v>
      </c>
    </row>
    <row r="3993" spans="3:7">
      <c r="C3993" s="49">
        <f t="shared" si="64"/>
        <v>6</v>
      </c>
      <c r="D3993" s="48">
        <v>42536</v>
      </c>
      <c r="E3993" s="47">
        <v>7</v>
      </c>
      <c r="F3993" s="47">
        <v>16202</v>
      </c>
      <c r="G3993" s="47">
        <v>14518</v>
      </c>
    </row>
    <row r="3994" spans="3:7">
      <c r="C3994" s="49">
        <f t="shared" si="64"/>
        <v>6</v>
      </c>
      <c r="D3994" s="48">
        <v>42536</v>
      </c>
      <c r="E3994" s="47">
        <v>8</v>
      </c>
      <c r="F3994" s="47">
        <v>16389</v>
      </c>
      <c r="G3994" s="47">
        <v>14918</v>
      </c>
    </row>
    <row r="3995" spans="3:7">
      <c r="C3995" s="49">
        <f t="shared" si="64"/>
        <v>6</v>
      </c>
      <c r="D3995" s="48">
        <v>42536</v>
      </c>
      <c r="E3995" s="47">
        <v>9</v>
      </c>
      <c r="F3995" s="47">
        <v>16885</v>
      </c>
      <c r="G3995" s="47">
        <v>15174</v>
      </c>
    </row>
    <row r="3996" spans="3:7">
      <c r="C3996" s="49">
        <f t="shared" si="64"/>
        <v>6</v>
      </c>
      <c r="D3996" s="48">
        <v>42536</v>
      </c>
      <c r="E3996" s="47">
        <v>10</v>
      </c>
      <c r="F3996" s="47">
        <v>17350</v>
      </c>
      <c r="G3996" s="47">
        <v>15522</v>
      </c>
    </row>
    <row r="3997" spans="3:7">
      <c r="C3997" s="49">
        <f t="shared" si="64"/>
        <v>6</v>
      </c>
      <c r="D3997" s="48">
        <v>42536</v>
      </c>
      <c r="E3997" s="47">
        <v>11</v>
      </c>
      <c r="F3997" s="47">
        <v>17819</v>
      </c>
      <c r="G3997" s="47">
        <v>15782</v>
      </c>
    </row>
    <row r="3998" spans="3:7">
      <c r="C3998" s="49">
        <f t="shared" si="64"/>
        <v>6</v>
      </c>
      <c r="D3998" s="48">
        <v>42536</v>
      </c>
      <c r="E3998" s="47">
        <v>12</v>
      </c>
      <c r="F3998" s="47">
        <v>18115</v>
      </c>
      <c r="G3998" s="47">
        <v>16014</v>
      </c>
    </row>
    <row r="3999" spans="3:7">
      <c r="C3999" s="49">
        <f t="shared" si="64"/>
        <v>6</v>
      </c>
      <c r="D3999" s="48">
        <v>42536</v>
      </c>
      <c r="E3999" s="47">
        <v>13</v>
      </c>
      <c r="F3999" s="47">
        <v>18058</v>
      </c>
      <c r="G3999" s="47">
        <v>16249</v>
      </c>
    </row>
    <row r="4000" spans="3:7">
      <c r="C4000" s="49">
        <f t="shared" si="64"/>
        <v>6</v>
      </c>
      <c r="D4000" s="48">
        <v>42536</v>
      </c>
      <c r="E4000" s="47">
        <v>14</v>
      </c>
      <c r="F4000" s="47">
        <v>18124</v>
      </c>
      <c r="G4000" s="47">
        <v>16497</v>
      </c>
    </row>
    <row r="4001" spans="3:7">
      <c r="C4001" s="49">
        <f t="shared" si="64"/>
        <v>6</v>
      </c>
      <c r="D4001" s="48">
        <v>42536</v>
      </c>
      <c r="E4001" s="47">
        <v>15</v>
      </c>
      <c r="F4001" s="47">
        <v>18164</v>
      </c>
      <c r="G4001" s="47">
        <v>16653</v>
      </c>
    </row>
    <row r="4002" spans="3:7">
      <c r="C4002" s="49">
        <f t="shared" si="64"/>
        <v>6</v>
      </c>
      <c r="D4002" s="48">
        <v>42536</v>
      </c>
      <c r="E4002" s="47">
        <v>16</v>
      </c>
      <c r="F4002" s="47">
        <v>17941</v>
      </c>
      <c r="G4002" s="47">
        <v>16765</v>
      </c>
    </row>
    <row r="4003" spans="3:7">
      <c r="C4003" s="49">
        <f t="shared" si="64"/>
        <v>6</v>
      </c>
      <c r="D4003" s="48">
        <v>42536</v>
      </c>
      <c r="E4003" s="47">
        <v>17</v>
      </c>
      <c r="F4003" s="47">
        <v>18503</v>
      </c>
      <c r="G4003" s="47">
        <v>16947</v>
      </c>
    </row>
    <row r="4004" spans="3:7">
      <c r="C4004" s="49">
        <f t="shared" si="64"/>
        <v>6</v>
      </c>
      <c r="D4004" s="48">
        <v>42536</v>
      </c>
      <c r="E4004" s="47">
        <v>18</v>
      </c>
      <c r="F4004" s="47">
        <v>18278</v>
      </c>
      <c r="G4004" s="47">
        <v>16721</v>
      </c>
    </row>
    <row r="4005" spans="3:7">
      <c r="C4005" s="49">
        <f t="shared" si="64"/>
        <v>6</v>
      </c>
      <c r="D4005" s="48">
        <v>42536</v>
      </c>
      <c r="E4005" s="47">
        <v>19</v>
      </c>
      <c r="F4005" s="47">
        <v>18191</v>
      </c>
      <c r="G4005" s="47">
        <v>16614</v>
      </c>
    </row>
    <row r="4006" spans="3:7">
      <c r="C4006" s="49">
        <f t="shared" si="64"/>
        <v>6</v>
      </c>
      <c r="D4006" s="48">
        <v>42536</v>
      </c>
      <c r="E4006" s="47">
        <v>20</v>
      </c>
      <c r="F4006" s="47">
        <v>18132</v>
      </c>
      <c r="G4006" s="47">
        <v>16639</v>
      </c>
    </row>
    <row r="4007" spans="3:7">
      <c r="C4007" s="49">
        <f t="shared" si="64"/>
        <v>6</v>
      </c>
      <c r="D4007" s="48">
        <v>42536</v>
      </c>
      <c r="E4007" s="47">
        <v>21</v>
      </c>
      <c r="F4007" s="47">
        <v>18385</v>
      </c>
      <c r="G4007" s="47">
        <v>16803</v>
      </c>
    </row>
    <row r="4008" spans="3:7">
      <c r="C4008" s="49">
        <f t="shared" si="64"/>
        <v>6</v>
      </c>
      <c r="D4008" s="48">
        <v>42536</v>
      </c>
      <c r="E4008" s="47">
        <v>22</v>
      </c>
      <c r="F4008" s="47">
        <v>17470</v>
      </c>
      <c r="G4008" s="47">
        <v>15614</v>
      </c>
    </row>
    <row r="4009" spans="3:7">
      <c r="C4009" s="49">
        <f t="shared" si="64"/>
        <v>6</v>
      </c>
      <c r="D4009" s="48">
        <v>42536</v>
      </c>
      <c r="E4009" s="47">
        <v>23</v>
      </c>
      <c r="F4009" s="47">
        <v>15956</v>
      </c>
      <c r="G4009" s="47">
        <v>14030</v>
      </c>
    </row>
    <row r="4010" spans="3:7">
      <c r="C4010" s="49">
        <f t="shared" si="64"/>
        <v>6</v>
      </c>
      <c r="D4010" s="48">
        <v>42536</v>
      </c>
      <c r="E4010" s="47">
        <v>24</v>
      </c>
      <c r="F4010" s="47">
        <v>15161</v>
      </c>
      <c r="G4010" s="47">
        <v>13047</v>
      </c>
    </row>
    <row r="4011" spans="3:7">
      <c r="C4011" s="49">
        <f t="shared" si="64"/>
        <v>6</v>
      </c>
      <c r="D4011" s="48">
        <v>42537</v>
      </c>
      <c r="E4011" s="47">
        <v>1</v>
      </c>
      <c r="F4011" s="47">
        <v>14627</v>
      </c>
      <c r="G4011" s="47">
        <v>12589</v>
      </c>
    </row>
    <row r="4012" spans="3:7">
      <c r="C4012" s="49">
        <f t="shared" si="64"/>
        <v>6</v>
      </c>
      <c r="D4012" s="48">
        <v>42537</v>
      </c>
      <c r="E4012" s="47">
        <v>2</v>
      </c>
      <c r="F4012" s="47">
        <v>14760</v>
      </c>
      <c r="G4012" s="47">
        <v>12262</v>
      </c>
    </row>
    <row r="4013" spans="3:7">
      <c r="C4013" s="49">
        <f t="shared" si="64"/>
        <v>6</v>
      </c>
      <c r="D4013" s="48">
        <v>42537</v>
      </c>
      <c r="E4013" s="47">
        <v>3</v>
      </c>
      <c r="F4013" s="47">
        <v>14732</v>
      </c>
      <c r="G4013" s="47">
        <v>12099</v>
      </c>
    </row>
    <row r="4014" spans="3:7">
      <c r="C4014" s="49">
        <f t="shared" si="64"/>
        <v>6</v>
      </c>
      <c r="D4014" s="48">
        <v>42537</v>
      </c>
      <c r="E4014" s="47">
        <v>4</v>
      </c>
      <c r="F4014" s="47">
        <v>14597</v>
      </c>
      <c r="G4014" s="47">
        <v>12038</v>
      </c>
    </row>
    <row r="4015" spans="3:7">
      <c r="C4015" s="49">
        <f t="shared" si="64"/>
        <v>6</v>
      </c>
      <c r="D4015" s="48">
        <v>42537</v>
      </c>
      <c r="E4015" s="47">
        <v>5</v>
      </c>
      <c r="F4015" s="47">
        <v>14628</v>
      </c>
      <c r="G4015" s="47">
        <v>12372</v>
      </c>
    </row>
    <row r="4016" spans="3:7">
      <c r="C4016" s="49">
        <f t="shared" si="64"/>
        <v>6</v>
      </c>
      <c r="D4016" s="48">
        <v>42537</v>
      </c>
      <c r="E4016" s="47">
        <v>6</v>
      </c>
      <c r="F4016" s="47">
        <v>15441</v>
      </c>
      <c r="G4016" s="47">
        <v>13308</v>
      </c>
    </row>
    <row r="4017" spans="3:7">
      <c r="C4017" s="49">
        <f t="shared" si="64"/>
        <v>6</v>
      </c>
      <c r="D4017" s="48">
        <v>42537</v>
      </c>
      <c r="E4017" s="47">
        <v>7</v>
      </c>
      <c r="F4017" s="47">
        <v>16866</v>
      </c>
      <c r="G4017" s="47">
        <v>14816</v>
      </c>
    </row>
    <row r="4018" spans="3:7">
      <c r="C4018" s="49">
        <f t="shared" si="64"/>
        <v>6</v>
      </c>
      <c r="D4018" s="48">
        <v>42537</v>
      </c>
      <c r="E4018" s="47">
        <v>8</v>
      </c>
      <c r="F4018" s="47">
        <v>17113</v>
      </c>
      <c r="G4018" s="47">
        <v>15541</v>
      </c>
    </row>
    <row r="4019" spans="3:7">
      <c r="C4019" s="49">
        <f t="shared" si="64"/>
        <v>6</v>
      </c>
      <c r="D4019" s="48">
        <v>42537</v>
      </c>
      <c r="E4019" s="47">
        <v>9</v>
      </c>
      <c r="F4019" s="47">
        <v>17506</v>
      </c>
      <c r="G4019" s="47">
        <v>15964</v>
      </c>
    </row>
    <row r="4020" spans="3:7">
      <c r="C4020" s="49">
        <f t="shared" si="64"/>
        <v>6</v>
      </c>
      <c r="D4020" s="48">
        <v>42537</v>
      </c>
      <c r="E4020" s="47">
        <v>10</v>
      </c>
      <c r="F4020" s="47">
        <v>17749</v>
      </c>
      <c r="G4020" s="47">
        <v>16267</v>
      </c>
    </row>
    <row r="4021" spans="3:7">
      <c r="C4021" s="49">
        <f t="shared" si="64"/>
        <v>6</v>
      </c>
      <c r="D4021" s="48">
        <v>42537</v>
      </c>
      <c r="E4021" s="47">
        <v>11</v>
      </c>
      <c r="F4021" s="47">
        <v>17700</v>
      </c>
      <c r="G4021" s="47">
        <v>16414</v>
      </c>
    </row>
    <row r="4022" spans="3:7">
      <c r="C4022" s="49">
        <f t="shared" si="64"/>
        <v>6</v>
      </c>
      <c r="D4022" s="48">
        <v>42537</v>
      </c>
      <c r="E4022" s="47">
        <v>12</v>
      </c>
      <c r="F4022" s="47">
        <v>18180</v>
      </c>
      <c r="G4022" s="47">
        <v>16490</v>
      </c>
    </row>
    <row r="4023" spans="3:7">
      <c r="C4023" s="49">
        <f t="shared" si="64"/>
        <v>6</v>
      </c>
      <c r="D4023" s="48">
        <v>42537</v>
      </c>
      <c r="E4023" s="47">
        <v>13</v>
      </c>
      <c r="F4023" s="47">
        <v>18329</v>
      </c>
      <c r="G4023" s="47">
        <v>16606</v>
      </c>
    </row>
    <row r="4024" spans="3:7">
      <c r="C4024" s="49">
        <f t="shared" si="64"/>
        <v>6</v>
      </c>
      <c r="D4024" s="48">
        <v>42537</v>
      </c>
      <c r="E4024" s="47">
        <v>14</v>
      </c>
      <c r="F4024" s="47">
        <v>18748</v>
      </c>
      <c r="G4024" s="47">
        <v>16863</v>
      </c>
    </row>
    <row r="4025" spans="3:7">
      <c r="C4025" s="49">
        <f t="shared" si="64"/>
        <v>6</v>
      </c>
      <c r="D4025" s="48">
        <v>42537</v>
      </c>
      <c r="E4025" s="47">
        <v>15</v>
      </c>
      <c r="F4025" s="47">
        <v>18938</v>
      </c>
      <c r="G4025" s="47">
        <v>17061</v>
      </c>
    </row>
    <row r="4026" spans="3:7">
      <c r="C4026" s="49">
        <f t="shared" si="64"/>
        <v>6</v>
      </c>
      <c r="D4026" s="48">
        <v>42537</v>
      </c>
      <c r="E4026" s="47">
        <v>16</v>
      </c>
      <c r="F4026" s="47">
        <v>19284</v>
      </c>
      <c r="G4026" s="47">
        <v>17548</v>
      </c>
    </row>
    <row r="4027" spans="3:7">
      <c r="C4027" s="49">
        <f t="shared" si="64"/>
        <v>6</v>
      </c>
      <c r="D4027" s="48">
        <v>42537</v>
      </c>
      <c r="E4027" s="47">
        <v>17</v>
      </c>
      <c r="F4027" s="47">
        <v>19086</v>
      </c>
      <c r="G4027" s="47">
        <v>17749</v>
      </c>
    </row>
    <row r="4028" spans="3:7">
      <c r="C4028" s="49">
        <f t="shared" si="64"/>
        <v>6</v>
      </c>
      <c r="D4028" s="48">
        <v>42537</v>
      </c>
      <c r="E4028" s="47">
        <v>18</v>
      </c>
      <c r="F4028" s="47">
        <v>19245</v>
      </c>
      <c r="G4028" s="47">
        <v>17733</v>
      </c>
    </row>
    <row r="4029" spans="3:7">
      <c r="C4029" s="49">
        <f t="shared" si="64"/>
        <v>6</v>
      </c>
      <c r="D4029" s="48">
        <v>42537</v>
      </c>
      <c r="E4029" s="47">
        <v>19</v>
      </c>
      <c r="F4029" s="47">
        <v>19598</v>
      </c>
      <c r="G4029" s="47">
        <v>17915</v>
      </c>
    </row>
    <row r="4030" spans="3:7">
      <c r="C4030" s="49">
        <f t="shared" si="64"/>
        <v>6</v>
      </c>
      <c r="D4030" s="48">
        <v>42537</v>
      </c>
      <c r="E4030" s="47">
        <v>20</v>
      </c>
      <c r="F4030" s="47">
        <v>19347</v>
      </c>
      <c r="G4030" s="47">
        <v>17787</v>
      </c>
    </row>
    <row r="4031" spans="3:7">
      <c r="C4031" s="49">
        <f t="shared" si="64"/>
        <v>6</v>
      </c>
      <c r="D4031" s="48">
        <v>42537</v>
      </c>
      <c r="E4031" s="47">
        <v>21</v>
      </c>
      <c r="F4031" s="47">
        <v>18935</v>
      </c>
      <c r="G4031" s="47">
        <v>17637</v>
      </c>
    </row>
    <row r="4032" spans="3:7">
      <c r="C4032" s="49">
        <f t="shared" si="64"/>
        <v>6</v>
      </c>
      <c r="D4032" s="48">
        <v>42537</v>
      </c>
      <c r="E4032" s="47">
        <v>22</v>
      </c>
      <c r="F4032" s="47">
        <v>18341</v>
      </c>
      <c r="G4032" s="47">
        <v>16640</v>
      </c>
    </row>
    <row r="4033" spans="3:7">
      <c r="C4033" s="49">
        <f t="shared" si="64"/>
        <v>6</v>
      </c>
      <c r="D4033" s="48">
        <v>42537</v>
      </c>
      <c r="E4033" s="47">
        <v>23</v>
      </c>
      <c r="F4033" s="47">
        <v>16854</v>
      </c>
      <c r="G4033" s="47">
        <v>15143</v>
      </c>
    </row>
    <row r="4034" spans="3:7">
      <c r="C4034" s="49">
        <f t="shared" si="64"/>
        <v>6</v>
      </c>
      <c r="D4034" s="48">
        <v>42537</v>
      </c>
      <c r="E4034" s="47">
        <v>24</v>
      </c>
      <c r="F4034" s="47">
        <v>16238</v>
      </c>
      <c r="G4034" s="47">
        <v>13893</v>
      </c>
    </row>
    <row r="4035" spans="3:7">
      <c r="C4035" s="49">
        <f t="shared" si="64"/>
        <v>6</v>
      </c>
      <c r="D4035" s="48">
        <v>42538</v>
      </c>
      <c r="E4035" s="47">
        <v>1</v>
      </c>
      <c r="F4035" s="47">
        <v>15321</v>
      </c>
      <c r="G4035" s="47">
        <v>13122</v>
      </c>
    </row>
    <row r="4036" spans="3:7">
      <c r="C4036" s="49">
        <f t="shared" ref="C4036:C4099" si="65">MONTH(D4036)</f>
        <v>6</v>
      </c>
      <c r="D4036" s="48">
        <v>42538</v>
      </c>
      <c r="E4036" s="47">
        <v>2</v>
      </c>
      <c r="F4036" s="47">
        <v>14703</v>
      </c>
      <c r="G4036" s="47">
        <v>12375</v>
      </c>
    </row>
    <row r="4037" spans="3:7">
      <c r="C4037" s="49">
        <f t="shared" si="65"/>
        <v>6</v>
      </c>
      <c r="D4037" s="48">
        <v>42538</v>
      </c>
      <c r="E4037" s="47">
        <v>3</v>
      </c>
      <c r="F4037" s="47">
        <v>14537</v>
      </c>
      <c r="G4037" s="47">
        <v>12239</v>
      </c>
    </row>
    <row r="4038" spans="3:7">
      <c r="C4038" s="49">
        <f t="shared" si="65"/>
        <v>6</v>
      </c>
      <c r="D4038" s="48">
        <v>42538</v>
      </c>
      <c r="E4038" s="47">
        <v>4</v>
      </c>
      <c r="F4038" s="47">
        <v>14507</v>
      </c>
      <c r="G4038" s="47">
        <v>12217</v>
      </c>
    </row>
    <row r="4039" spans="3:7">
      <c r="C4039" s="49">
        <f t="shared" si="65"/>
        <v>6</v>
      </c>
      <c r="D4039" s="48">
        <v>42538</v>
      </c>
      <c r="E4039" s="47">
        <v>5</v>
      </c>
      <c r="F4039" s="47">
        <v>14913</v>
      </c>
      <c r="G4039" s="47">
        <v>12491</v>
      </c>
    </row>
    <row r="4040" spans="3:7">
      <c r="C4040" s="49">
        <f t="shared" si="65"/>
        <v>6</v>
      </c>
      <c r="D4040" s="48">
        <v>42538</v>
      </c>
      <c r="E4040" s="47">
        <v>6</v>
      </c>
      <c r="F4040" s="47">
        <v>15501</v>
      </c>
      <c r="G4040" s="47">
        <v>13395</v>
      </c>
    </row>
    <row r="4041" spans="3:7">
      <c r="C4041" s="49">
        <f t="shared" si="65"/>
        <v>6</v>
      </c>
      <c r="D4041" s="48">
        <v>42538</v>
      </c>
      <c r="E4041" s="47">
        <v>7</v>
      </c>
      <c r="F4041" s="47">
        <v>16294</v>
      </c>
      <c r="G4041" s="47">
        <v>14925</v>
      </c>
    </row>
    <row r="4042" spans="3:7">
      <c r="C4042" s="49">
        <f t="shared" si="65"/>
        <v>6</v>
      </c>
      <c r="D4042" s="48">
        <v>42538</v>
      </c>
      <c r="E4042" s="47">
        <v>8</v>
      </c>
      <c r="F4042" s="47">
        <v>17646</v>
      </c>
      <c r="G4042" s="47">
        <v>15906</v>
      </c>
    </row>
    <row r="4043" spans="3:7">
      <c r="C4043" s="49">
        <f t="shared" si="65"/>
        <v>6</v>
      </c>
      <c r="D4043" s="48">
        <v>42538</v>
      </c>
      <c r="E4043" s="47">
        <v>9</v>
      </c>
      <c r="F4043" s="47">
        <v>17644</v>
      </c>
      <c r="G4043" s="47">
        <v>16323</v>
      </c>
    </row>
    <row r="4044" spans="3:7">
      <c r="C4044" s="49">
        <f t="shared" si="65"/>
        <v>6</v>
      </c>
      <c r="D4044" s="48">
        <v>42538</v>
      </c>
      <c r="E4044" s="47">
        <v>10</v>
      </c>
      <c r="F4044" s="47">
        <v>18051</v>
      </c>
      <c r="G4044" s="47">
        <v>16722</v>
      </c>
    </row>
    <row r="4045" spans="3:7">
      <c r="C4045" s="49">
        <f t="shared" si="65"/>
        <v>6</v>
      </c>
      <c r="D4045" s="48">
        <v>42538</v>
      </c>
      <c r="E4045" s="47">
        <v>11</v>
      </c>
      <c r="F4045" s="47">
        <v>18459</v>
      </c>
      <c r="G4045" s="47">
        <v>17275</v>
      </c>
    </row>
    <row r="4046" spans="3:7">
      <c r="C4046" s="49">
        <f t="shared" si="65"/>
        <v>6</v>
      </c>
      <c r="D4046" s="48">
        <v>42538</v>
      </c>
      <c r="E4046" s="47">
        <v>12</v>
      </c>
      <c r="F4046" s="47">
        <v>18711</v>
      </c>
      <c r="G4046" s="47">
        <v>17499</v>
      </c>
    </row>
    <row r="4047" spans="3:7">
      <c r="C4047" s="49">
        <f t="shared" si="65"/>
        <v>6</v>
      </c>
      <c r="D4047" s="48">
        <v>42538</v>
      </c>
      <c r="E4047" s="47">
        <v>13</v>
      </c>
      <c r="F4047" s="47">
        <v>18891</v>
      </c>
      <c r="G4047" s="47">
        <v>17743</v>
      </c>
    </row>
    <row r="4048" spans="3:7">
      <c r="C4048" s="49">
        <f t="shared" si="65"/>
        <v>6</v>
      </c>
      <c r="D4048" s="48">
        <v>42538</v>
      </c>
      <c r="E4048" s="47">
        <v>14</v>
      </c>
      <c r="F4048" s="47">
        <v>19294</v>
      </c>
      <c r="G4048" s="47">
        <v>18051</v>
      </c>
    </row>
    <row r="4049" spans="3:7">
      <c r="C4049" s="49">
        <f t="shared" si="65"/>
        <v>6</v>
      </c>
      <c r="D4049" s="48">
        <v>42538</v>
      </c>
      <c r="E4049" s="47">
        <v>15</v>
      </c>
      <c r="F4049" s="47">
        <v>19710</v>
      </c>
      <c r="G4049" s="47">
        <v>18447</v>
      </c>
    </row>
    <row r="4050" spans="3:7">
      <c r="C4050" s="49">
        <f t="shared" si="65"/>
        <v>6</v>
      </c>
      <c r="D4050" s="48">
        <v>42538</v>
      </c>
      <c r="E4050" s="47">
        <v>16</v>
      </c>
      <c r="F4050" s="47">
        <v>20172</v>
      </c>
      <c r="G4050" s="47">
        <v>18993</v>
      </c>
    </row>
    <row r="4051" spans="3:7">
      <c r="C4051" s="49">
        <f t="shared" si="65"/>
        <v>6</v>
      </c>
      <c r="D4051" s="48">
        <v>42538</v>
      </c>
      <c r="E4051" s="47">
        <v>17</v>
      </c>
      <c r="F4051" s="47">
        <v>20491</v>
      </c>
      <c r="G4051" s="47">
        <v>19333</v>
      </c>
    </row>
    <row r="4052" spans="3:7">
      <c r="C4052" s="49">
        <f t="shared" si="65"/>
        <v>6</v>
      </c>
      <c r="D4052" s="48">
        <v>42538</v>
      </c>
      <c r="E4052" s="47">
        <v>18</v>
      </c>
      <c r="F4052" s="47">
        <v>20735</v>
      </c>
      <c r="G4052" s="47">
        <v>19550</v>
      </c>
    </row>
    <row r="4053" spans="3:7">
      <c r="C4053" s="49">
        <f t="shared" si="65"/>
        <v>6</v>
      </c>
      <c r="D4053" s="48">
        <v>42538</v>
      </c>
      <c r="E4053" s="47">
        <v>19</v>
      </c>
      <c r="F4053" s="47">
        <v>20747</v>
      </c>
      <c r="G4053" s="47">
        <v>19670</v>
      </c>
    </row>
    <row r="4054" spans="3:7">
      <c r="C4054" s="49">
        <f t="shared" si="65"/>
        <v>6</v>
      </c>
      <c r="D4054" s="48">
        <v>42538</v>
      </c>
      <c r="E4054" s="47">
        <v>20</v>
      </c>
      <c r="F4054" s="47">
        <v>20450</v>
      </c>
      <c r="G4054" s="47">
        <v>19373</v>
      </c>
    </row>
    <row r="4055" spans="3:7">
      <c r="C4055" s="49">
        <f t="shared" si="65"/>
        <v>6</v>
      </c>
      <c r="D4055" s="48">
        <v>42538</v>
      </c>
      <c r="E4055" s="47">
        <v>21</v>
      </c>
      <c r="F4055" s="47">
        <v>19543</v>
      </c>
      <c r="G4055" s="47">
        <v>18921</v>
      </c>
    </row>
    <row r="4056" spans="3:7">
      <c r="C4056" s="49">
        <f t="shared" si="65"/>
        <v>6</v>
      </c>
      <c r="D4056" s="48">
        <v>42538</v>
      </c>
      <c r="E4056" s="47">
        <v>22</v>
      </c>
      <c r="F4056" s="47">
        <v>18929</v>
      </c>
      <c r="G4056" s="47">
        <v>17832</v>
      </c>
    </row>
    <row r="4057" spans="3:7">
      <c r="C4057" s="49">
        <f t="shared" si="65"/>
        <v>6</v>
      </c>
      <c r="D4057" s="48">
        <v>42538</v>
      </c>
      <c r="E4057" s="47">
        <v>23</v>
      </c>
      <c r="F4057" s="47">
        <v>17842</v>
      </c>
      <c r="G4057" s="47">
        <v>16135</v>
      </c>
    </row>
    <row r="4058" spans="3:7">
      <c r="C4058" s="49">
        <f t="shared" si="65"/>
        <v>6</v>
      </c>
      <c r="D4058" s="48">
        <v>42538</v>
      </c>
      <c r="E4058" s="47">
        <v>24</v>
      </c>
      <c r="F4058" s="47">
        <v>16672</v>
      </c>
      <c r="G4058" s="47">
        <v>14673</v>
      </c>
    </row>
    <row r="4059" spans="3:7">
      <c r="C4059" s="49">
        <f t="shared" si="65"/>
        <v>6</v>
      </c>
      <c r="D4059" s="48">
        <v>42539</v>
      </c>
      <c r="E4059" s="47">
        <v>1</v>
      </c>
      <c r="F4059" s="47">
        <v>16388</v>
      </c>
      <c r="G4059" s="47">
        <v>13773</v>
      </c>
    </row>
    <row r="4060" spans="3:7">
      <c r="C4060" s="49">
        <f t="shared" si="65"/>
        <v>6</v>
      </c>
      <c r="D4060" s="48">
        <v>42539</v>
      </c>
      <c r="E4060" s="47">
        <v>2</v>
      </c>
      <c r="F4060" s="47">
        <v>15835</v>
      </c>
      <c r="G4060" s="47">
        <v>13093</v>
      </c>
    </row>
    <row r="4061" spans="3:7">
      <c r="C4061" s="49">
        <f t="shared" si="65"/>
        <v>6</v>
      </c>
      <c r="D4061" s="48">
        <v>42539</v>
      </c>
      <c r="E4061" s="47">
        <v>3</v>
      </c>
      <c r="F4061" s="47">
        <v>15521</v>
      </c>
      <c r="G4061" s="47">
        <v>12659</v>
      </c>
    </row>
    <row r="4062" spans="3:7">
      <c r="C4062" s="49">
        <f t="shared" si="65"/>
        <v>6</v>
      </c>
      <c r="D4062" s="48">
        <v>42539</v>
      </c>
      <c r="E4062" s="47">
        <v>4</v>
      </c>
      <c r="F4062" s="47">
        <v>15212</v>
      </c>
      <c r="G4062" s="47">
        <v>12311</v>
      </c>
    </row>
    <row r="4063" spans="3:7">
      <c r="C4063" s="49">
        <f t="shared" si="65"/>
        <v>6</v>
      </c>
      <c r="D4063" s="48">
        <v>42539</v>
      </c>
      <c r="E4063" s="47">
        <v>5</v>
      </c>
      <c r="F4063" s="47">
        <v>14621</v>
      </c>
      <c r="G4063" s="47">
        <v>12150</v>
      </c>
    </row>
    <row r="4064" spans="3:7">
      <c r="C4064" s="49">
        <f t="shared" si="65"/>
        <v>6</v>
      </c>
      <c r="D4064" s="48">
        <v>42539</v>
      </c>
      <c r="E4064" s="47">
        <v>6</v>
      </c>
      <c r="F4064" s="47">
        <v>14570</v>
      </c>
      <c r="G4064" s="47">
        <v>12315</v>
      </c>
    </row>
    <row r="4065" spans="3:7">
      <c r="C4065" s="49">
        <f t="shared" si="65"/>
        <v>6</v>
      </c>
      <c r="D4065" s="48">
        <v>42539</v>
      </c>
      <c r="E4065" s="47">
        <v>7</v>
      </c>
      <c r="F4065" s="47">
        <v>15521</v>
      </c>
      <c r="G4065" s="47">
        <v>13276</v>
      </c>
    </row>
    <row r="4066" spans="3:7">
      <c r="C4066" s="49">
        <f t="shared" si="65"/>
        <v>6</v>
      </c>
      <c r="D4066" s="48">
        <v>42539</v>
      </c>
      <c r="E4066" s="47">
        <v>8</v>
      </c>
      <c r="F4066" s="47">
        <v>16197</v>
      </c>
      <c r="G4066" s="47">
        <v>14467</v>
      </c>
    </row>
    <row r="4067" spans="3:7">
      <c r="C4067" s="49">
        <f t="shared" si="65"/>
        <v>6</v>
      </c>
      <c r="D4067" s="48">
        <v>42539</v>
      </c>
      <c r="E4067" s="47">
        <v>9</v>
      </c>
      <c r="F4067" s="47">
        <v>17170</v>
      </c>
      <c r="G4067" s="47">
        <v>15485</v>
      </c>
    </row>
    <row r="4068" spans="3:7">
      <c r="C4068" s="49">
        <f t="shared" si="65"/>
        <v>6</v>
      </c>
      <c r="D4068" s="48">
        <v>42539</v>
      </c>
      <c r="E4068" s="47">
        <v>10</v>
      </c>
      <c r="F4068" s="47">
        <v>17847</v>
      </c>
      <c r="G4068" s="47">
        <v>16134</v>
      </c>
    </row>
    <row r="4069" spans="3:7">
      <c r="C4069" s="49">
        <f t="shared" si="65"/>
        <v>6</v>
      </c>
      <c r="D4069" s="48">
        <v>42539</v>
      </c>
      <c r="E4069" s="47">
        <v>11</v>
      </c>
      <c r="F4069" s="47">
        <v>18825</v>
      </c>
      <c r="G4069" s="47">
        <v>16947</v>
      </c>
    </row>
    <row r="4070" spans="3:7">
      <c r="C4070" s="49">
        <f t="shared" si="65"/>
        <v>6</v>
      </c>
      <c r="D4070" s="48">
        <v>42539</v>
      </c>
      <c r="E4070" s="47">
        <v>12</v>
      </c>
      <c r="F4070" s="47">
        <v>19267</v>
      </c>
      <c r="G4070" s="47">
        <v>17412</v>
      </c>
    </row>
    <row r="4071" spans="3:7">
      <c r="C4071" s="49">
        <f t="shared" si="65"/>
        <v>6</v>
      </c>
      <c r="D4071" s="48">
        <v>42539</v>
      </c>
      <c r="E4071" s="47">
        <v>13</v>
      </c>
      <c r="F4071" s="47">
        <v>19318</v>
      </c>
      <c r="G4071" s="47">
        <v>17507</v>
      </c>
    </row>
    <row r="4072" spans="3:7">
      <c r="C4072" s="49">
        <f t="shared" si="65"/>
        <v>6</v>
      </c>
      <c r="D4072" s="48">
        <v>42539</v>
      </c>
      <c r="E4072" s="47">
        <v>14</v>
      </c>
      <c r="F4072" s="47">
        <v>19452</v>
      </c>
      <c r="G4072" s="47">
        <v>17719</v>
      </c>
    </row>
    <row r="4073" spans="3:7">
      <c r="C4073" s="49">
        <f t="shared" si="65"/>
        <v>6</v>
      </c>
      <c r="D4073" s="48">
        <v>42539</v>
      </c>
      <c r="E4073" s="47">
        <v>15</v>
      </c>
      <c r="F4073" s="47">
        <v>20150</v>
      </c>
      <c r="G4073" s="47">
        <v>18254</v>
      </c>
    </row>
    <row r="4074" spans="3:7">
      <c r="C4074" s="49">
        <f t="shared" si="65"/>
        <v>6</v>
      </c>
      <c r="D4074" s="48">
        <v>42539</v>
      </c>
      <c r="E4074" s="47">
        <v>16</v>
      </c>
      <c r="F4074" s="47">
        <v>20650</v>
      </c>
      <c r="G4074" s="47">
        <v>18675</v>
      </c>
    </row>
    <row r="4075" spans="3:7">
      <c r="C4075" s="49">
        <f t="shared" si="65"/>
        <v>6</v>
      </c>
      <c r="D4075" s="48">
        <v>42539</v>
      </c>
      <c r="E4075" s="47">
        <v>17</v>
      </c>
      <c r="F4075" s="47">
        <v>20906</v>
      </c>
      <c r="G4075" s="47">
        <v>18994</v>
      </c>
    </row>
    <row r="4076" spans="3:7">
      <c r="C4076" s="49">
        <f t="shared" si="65"/>
        <v>6</v>
      </c>
      <c r="D4076" s="48">
        <v>42539</v>
      </c>
      <c r="E4076" s="47">
        <v>18</v>
      </c>
      <c r="F4076" s="47">
        <v>21049</v>
      </c>
      <c r="G4076" s="47">
        <v>19070</v>
      </c>
    </row>
    <row r="4077" spans="3:7">
      <c r="C4077" s="49">
        <f t="shared" si="65"/>
        <v>6</v>
      </c>
      <c r="D4077" s="48">
        <v>42539</v>
      </c>
      <c r="E4077" s="47">
        <v>19</v>
      </c>
      <c r="F4077" s="47">
        <v>20812</v>
      </c>
      <c r="G4077" s="47">
        <v>18984</v>
      </c>
    </row>
    <row r="4078" spans="3:7">
      <c r="C4078" s="49">
        <f t="shared" si="65"/>
        <v>6</v>
      </c>
      <c r="D4078" s="48">
        <v>42539</v>
      </c>
      <c r="E4078" s="47">
        <v>20</v>
      </c>
      <c r="F4078" s="47">
        <v>20444</v>
      </c>
      <c r="G4078" s="47">
        <v>18590</v>
      </c>
    </row>
    <row r="4079" spans="3:7">
      <c r="C4079" s="49">
        <f t="shared" si="65"/>
        <v>6</v>
      </c>
      <c r="D4079" s="48">
        <v>42539</v>
      </c>
      <c r="E4079" s="47">
        <v>21</v>
      </c>
      <c r="F4079" s="47">
        <v>19968</v>
      </c>
      <c r="G4079" s="47">
        <v>18219</v>
      </c>
    </row>
    <row r="4080" spans="3:7">
      <c r="C4080" s="49">
        <f t="shared" si="65"/>
        <v>6</v>
      </c>
      <c r="D4080" s="48">
        <v>42539</v>
      </c>
      <c r="E4080" s="47">
        <v>22</v>
      </c>
      <c r="F4080" s="47">
        <v>19380</v>
      </c>
      <c r="G4080" s="47">
        <v>17475</v>
      </c>
    </row>
    <row r="4081" spans="3:7">
      <c r="C4081" s="49">
        <f t="shared" si="65"/>
        <v>6</v>
      </c>
      <c r="D4081" s="48">
        <v>42539</v>
      </c>
      <c r="E4081" s="47">
        <v>23</v>
      </c>
      <c r="F4081" s="47">
        <v>18215</v>
      </c>
      <c r="G4081" s="47">
        <v>16055</v>
      </c>
    </row>
    <row r="4082" spans="3:7">
      <c r="C4082" s="49">
        <f t="shared" si="65"/>
        <v>6</v>
      </c>
      <c r="D4082" s="48">
        <v>42539</v>
      </c>
      <c r="E4082" s="47">
        <v>24</v>
      </c>
      <c r="F4082" s="47">
        <v>17290</v>
      </c>
      <c r="G4082" s="47">
        <v>14719</v>
      </c>
    </row>
    <row r="4083" spans="3:7">
      <c r="C4083" s="49">
        <f t="shared" si="65"/>
        <v>6</v>
      </c>
      <c r="D4083" s="48">
        <v>42540</v>
      </c>
      <c r="E4083" s="47">
        <v>1</v>
      </c>
      <c r="F4083" s="47">
        <v>16432</v>
      </c>
      <c r="G4083" s="47">
        <v>13755</v>
      </c>
    </row>
    <row r="4084" spans="3:7">
      <c r="C4084" s="49">
        <f t="shared" si="65"/>
        <v>6</v>
      </c>
      <c r="D4084" s="48">
        <v>42540</v>
      </c>
      <c r="E4084" s="47">
        <v>2</v>
      </c>
      <c r="F4084" s="47">
        <v>15952</v>
      </c>
      <c r="G4084" s="47">
        <v>13075</v>
      </c>
    </row>
    <row r="4085" spans="3:7">
      <c r="C4085" s="49">
        <f t="shared" si="65"/>
        <v>6</v>
      </c>
      <c r="D4085" s="48">
        <v>42540</v>
      </c>
      <c r="E4085" s="47">
        <v>3</v>
      </c>
      <c r="F4085" s="47">
        <v>15347</v>
      </c>
      <c r="G4085" s="47">
        <v>12655</v>
      </c>
    </row>
    <row r="4086" spans="3:7">
      <c r="C4086" s="49">
        <f t="shared" si="65"/>
        <v>6</v>
      </c>
      <c r="D4086" s="48">
        <v>42540</v>
      </c>
      <c r="E4086" s="47">
        <v>4</v>
      </c>
      <c r="F4086" s="47">
        <v>14960</v>
      </c>
      <c r="G4086" s="47">
        <v>12372</v>
      </c>
    </row>
    <row r="4087" spans="3:7">
      <c r="C4087" s="49">
        <f t="shared" si="65"/>
        <v>6</v>
      </c>
      <c r="D4087" s="48">
        <v>42540</v>
      </c>
      <c r="E4087" s="47">
        <v>5</v>
      </c>
      <c r="F4087" s="47">
        <v>14312</v>
      </c>
      <c r="G4087" s="47">
        <v>12127</v>
      </c>
    </row>
    <row r="4088" spans="3:7">
      <c r="C4088" s="49">
        <f t="shared" si="65"/>
        <v>6</v>
      </c>
      <c r="D4088" s="48">
        <v>42540</v>
      </c>
      <c r="E4088" s="47">
        <v>6</v>
      </c>
      <c r="F4088" s="47">
        <v>13953</v>
      </c>
      <c r="G4088" s="47">
        <v>12018</v>
      </c>
    </row>
    <row r="4089" spans="3:7">
      <c r="C4089" s="49">
        <f t="shared" si="65"/>
        <v>6</v>
      </c>
      <c r="D4089" s="48">
        <v>42540</v>
      </c>
      <c r="E4089" s="47">
        <v>7</v>
      </c>
      <c r="F4089" s="47">
        <v>14392</v>
      </c>
      <c r="G4089" s="47">
        <v>12692</v>
      </c>
    </row>
    <row r="4090" spans="3:7">
      <c r="C4090" s="49">
        <f t="shared" si="65"/>
        <v>6</v>
      </c>
      <c r="D4090" s="48">
        <v>42540</v>
      </c>
      <c r="E4090" s="47">
        <v>8</v>
      </c>
      <c r="F4090" s="47">
        <v>15781</v>
      </c>
      <c r="G4090" s="47">
        <v>13874</v>
      </c>
    </row>
    <row r="4091" spans="3:7">
      <c r="C4091" s="49">
        <f t="shared" si="65"/>
        <v>6</v>
      </c>
      <c r="D4091" s="48">
        <v>42540</v>
      </c>
      <c r="E4091" s="47">
        <v>9</v>
      </c>
      <c r="F4091" s="47">
        <v>16976</v>
      </c>
      <c r="G4091" s="47">
        <v>15125</v>
      </c>
    </row>
    <row r="4092" spans="3:7">
      <c r="C4092" s="49">
        <f t="shared" si="65"/>
        <v>6</v>
      </c>
      <c r="D4092" s="48">
        <v>42540</v>
      </c>
      <c r="E4092" s="47">
        <v>10</v>
      </c>
      <c r="F4092" s="47">
        <v>17705</v>
      </c>
      <c r="G4092" s="47">
        <v>15978</v>
      </c>
    </row>
    <row r="4093" spans="3:7">
      <c r="C4093" s="49">
        <f t="shared" si="65"/>
        <v>6</v>
      </c>
      <c r="D4093" s="48">
        <v>42540</v>
      </c>
      <c r="E4093" s="47">
        <v>11</v>
      </c>
      <c r="F4093" s="47">
        <v>18636</v>
      </c>
      <c r="G4093" s="47">
        <v>16635</v>
      </c>
    </row>
    <row r="4094" spans="3:7">
      <c r="C4094" s="49">
        <f t="shared" si="65"/>
        <v>6</v>
      </c>
      <c r="D4094" s="48">
        <v>42540</v>
      </c>
      <c r="E4094" s="47">
        <v>12</v>
      </c>
      <c r="F4094" s="47">
        <v>18863</v>
      </c>
      <c r="G4094" s="47">
        <v>17150</v>
      </c>
    </row>
    <row r="4095" spans="3:7">
      <c r="C4095" s="49">
        <f t="shared" si="65"/>
        <v>6</v>
      </c>
      <c r="D4095" s="48">
        <v>42540</v>
      </c>
      <c r="E4095" s="47">
        <v>13</v>
      </c>
      <c r="F4095" s="47">
        <v>19246</v>
      </c>
      <c r="G4095" s="47">
        <v>17559</v>
      </c>
    </row>
    <row r="4096" spans="3:7">
      <c r="C4096" s="49">
        <f t="shared" si="65"/>
        <v>6</v>
      </c>
      <c r="D4096" s="48">
        <v>42540</v>
      </c>
      <c r="E4096" s="47">
        <v>14</v>
      </c>
      <c r="F4096" s="47">
        <v>19644</v>
      </c>
      <c r="G4096" s="47">
        <v>17856</v>
      </c>
    </row>
    <row r="4097" spans="3:7">
      <c r="C4097" s="49">
        <f t="shared" si="65"/>
        <v>6</v>
      </c>
      <c r="D4097" s="48">
        <v>42540</v>
      </c>
      <c r="E4097" s="47">
        <v>15</v>
      </c>
      <c r="F4097" s="47">
        <v>20381</v>
      </c>
      <c r="G4097" s="47">
        <v>18351</v>
      </c>
    </row>
    <row r="4098" spans="3:7">
      <c r="C4098" s="49">
        <f t="shared" si="65"/>
        <v>6</v>
      </c>
      <c r="D4098" s="48">
        <v>42540</v>
      </c>
      <c r="E4098" s="47">
        <v>16</v>
      </c>
      <c r="F4098" s="47">
        <v>21118</v>
      </c>
      <c r="G4098" s="47">
        <v>19107</v>
      </c>
    </row>
    <row r="4099" spans="3:7">
      <c r="C4099" s="49">
        <f t="shared" si="65"/>
        <v>6</v>
      </c>
      <c r="D4099" s="48">
        <v>42540</v>
      </c>
      <c r="E4099" s="47">
        <v>17</v>
      </c>
      <c r="F4099" s="47">
        <v>21738</v>
      </c>
      <c r="G4099" s="47">
        <v>19643</v>
      </c>
    </row>
    <row r="4100" spans="3:7">
      <c r="C4100" s="49">
        <f t="shared" ref="C4100:C4163" si="66">MONTH(D4100)</f>
        <v>6</v>
      </c>
      <c r="D4100" s="48">
        <v>42540</v>
      </c>
      <c r="E4100" s="47">
        <v>18</v>
      </c>
      <c r="F4100" s="47">
        <v>21298</v>
      </c>
      <c r="G4100" s="47">
        <v>19874</v>
      </c>
    </row>
    <row r="4101" spans="3:7">
      <c r="C4101" s="49">
        <f t="shared" si="66"/>
        <v>6</v>
      </c>
      <c r="D4101" s="48">
        <v>42540</v>
      </c>
      <c r="E4101" s="47">
        <v>19</v>
      </c>
      <c r="F4101" s="47">
        <v>21371</v>
      </c>
      <c r="G4101" s="47">
        <v>20038</v>
      </c>
    </row>
    <row r="4102" spans="3:7">
      <c r="C4102" s="49">
        <f t="shared" si="66"/>
        <v>6</v>
      </c>
      <c r="D4102" s="48">
        <v>42540</v>
      </c>
      <c r="E4102" s="47">
        <v>20</v>
      </c>
      <c r="F4102" s="47">
        <v>21137</v>
      </c>
      <c r="G4102" s="47">
        <v>19801</v>
      </c>
    </row>
    <row r="4103" spans="3:7">
      <c r="C4103" s="49">
        <f t="shared" si="66"/>
        <v>6</v>
      </c>
      <c r="D4103" s="48">
        <v>42540</v>
      </c>
      <c r="E4103" s="47">
        <v>21</v>
      </c>
      <c r="F4103" s="47">
        <v>20811</v>
      </c>
      <c r="G4103" s="47">
        <v>19398</v>
      </c>
    </row>
    <row r="4104" spans="3:7">
      <c r="C4104" s="49">
        <f t="shared" si="66"/>
        <v>6</v>
      </c>
      <c r="D4104" s="48">
        <v>42540</v>
      </c>
      <c r="E4104" s="47">
        <v>22</v>
      </c>
      <c r="F4104" s="47">
        <v>19800</v>
      </c>
      <c r="G4104" s="47">
        <v>18369</v>
      </c>
    </row>
    <row r="4105" spans="3:7">
      <c r="C4105" s="49">
        <f t="shared" si="66"/>
        <v>6</v>
      </c>
      <c r="D4105" s="48">
        <v>42540</v>
      </c>
      <c r="E4105" s="47">
        <v>23</v>
      </c>
      <c r="F4105" s="47">
        <v>18688</v>
      </c>
      <c r="G4105" s="47">
        <v>16884</v>
      </c>
    </row>
    <row r="4106" spans="3:7">
      <c r="C4106" s="49">
        <f t="shared" si="66"/>
        <v>6</v>
      </c>
      <c r="D4106" s="48">
        <v>42540</v>
      </c>
      <c r="E4106" s="47">
        <v>24</v>
      </c>
      <c r="F4106" s="47">
        <v>18106</v>
      </c>
      <c r="G4106" s="47">
        <v>15655</v>
      </c>
    </row>
    <row r="4107" spans="3:7">
      <c r="C4107" s="49">
        <f t="shared" si="66"/>
        <v>6</v>
      </c>
      <c r="D4107" s="48">
        <v>42541</v>
      </c>
      <c r="E4107" s="47">
        <v>1</v>
      </c>
      <c r="F4107" s="47">
        <v>17525</v>
      </c>
      <c r="G4107" s="47">
        <v>14736</v>
      </c>
    </row>
    <row r="4108" spans="3:7">
      <c r="C4108" s="49">
        <f t="shared" si="66"/>
        <v>6</v>
      </c>
      <c r="D4108" s="48">
        <v>42541</v>
      </c>
      <c r="E4108" s="47">
        <v>2</v>
      </c>
      <c r="F4108" s="47">
        <v>16799</v>
      </c>
      <c r="G4108" s="47">
        <v>14021</v>
      </c>
    </row>
    <row r="4109" spans="3:7">
      <c r="C4109" s="49">
        <f t="shared" si="66"/>
        <v>6</v>
      </c>
      <c r="D4109" s="48">
        <v>42541</v>
      </c>
      <c r="E4109" s="47">
        <v>3</v>
      </c>
      <c r="F4109" s="47">
        <v>16542</v>
      </c>
      <c r="G4109" s="47">
        <v>13702</v>
      </c>
    </row>
    <row r="4110" spans="3:7">
      <c r="C4110" s="49">
        <f t="shared" si="66"/>
        <v>6</v>
      </c>
      <c r="D4110" s="48">
        <v>42541</v>
      </c>
      <c r="E4110" s="47">
        <v>4</v>
      </c>
      <c r="F4110" s="47">
        <v>16358</v>
      </c>
      <c r="G4110" s="47">
        <v>13541</v>
      </c>
    </row>
    <row r="4111" spans="3:7">
      <c r="C4111" s="49">
        <f t="shared" si="66"/>
        <v>6</v>
      </c>
      <c r="D4111" s="48">
        <v>42541</v>
      </c>
      <c r="E4111" s="47">
        <v>5</v>
      </c>
      <c r="F4111" s="47">
        <v>16498</v>
      </c>
      <c r="G4111" s="47">
        <v>13656</v>
      </c>
    </row>
    <row r="4112" spans="3:7">
      <c r="C4112" s="49">
        <f t="shared" si="66"/>
        <v>6</v>
      </c>
      <c r="D4112" s="48">
        <v>42541</v>
      </c>
      <c r="E4112" s="47">
        <v>6</v>
      </c>
      <c r="F4112" s="47">
        <v>17399</v>
      </c>
      <c r="G4112" s="47">
        <v>14818</v>
      </c>
    </row>
    <row r="4113" spans="3:7">
      <c r="C4113" s="49">
        <f t="shared" si="66"/>
        <v>6</v>
      </c>
      <c r="D4113" s="48">
        <v>42541</v>
      </c>
      <c r="E4113" s="47">
        <v>7</v>
      </c>
      <c r="F4113" s="47">
        <v>18871</v>
      </c>
      <c r="G4113" s="47">
        <v>16668</v>
      </c>
    </row>
    <row r="4114" spans="3:7">
      <c r="C4114" s="49">
        <f t="shared" si="66"/>
        <v>6</v>
      </c>
      <c r="D4114" s="48">
        <v>42541</v>
      </c>
      <c r="E4114" s="47">
        <v>8</v>
      </c>
      <c r="F4114" s="47">
        <v>19795</v>
      </c>
      <c r="G4114" s="47">
        <v>17846</v>
      </c>
    </row>
    <row r="4115" spans="3:7">
      <c r="C4115" s="49">
        <f t="shared" si="66"/>
        <v>6</v>
      </c>
      <c r="D4115" s="48">
        <v>42541</v>
      </c>
      <c r="E4115" s="47">
        <v>9</v>
      </c>
      <c r="F4115" s="47">
        <v>20480</v>
      </c>
      <c r="G4115" s="47">
        <v>18730</v>
      </c>
    </row>
    <row r="4116" spans="3:7">
      <c r="C4116" s="49">
        <f t="shared" si="66"/>
        <v>6</v>
      </c>
      <c r="D4116" s="48">
        <v>42541</v>
      </c>
      <c r="E4116" s="47">
        <v>10</v>
      </c>
      <c r="F4116" s="47">
        <v>20779</v>
      </c>
      <c r="G4116" s="47">
        <v>19276</v>
      </c>
    </row>
    <row r="4117" spans="3:7">
      <c r="C4117" s="49">
        <f t="shared" si="66"/>
        <v>6</v>
      </c>
      <c r="D4117" s="48">
        <v>42541</v>
      </c>
      <c r="E4117" s="47">
        <v>11</v>
      </c>
      <c r="F4117" s="47">
        <v>21373</v>
      </c>
      <c r="G4117" s="47">
        <v>19780</v>
      </c>
    </row>
    <row r="4118" spans="3:7">
      <c r="C4118" s="49">
        <f t="shared" si="66"/>
        <v>6</v>
      </c>
      <c r="D4118" s="48">
        <v>42541</v>
      </c>
      <c r="E4118" s="47">
        <v>12</v>
      </c>
      <c r="F4118" s="47">
        <v>21786</v>
      </c>
      <c r="G4118" s="47">
        <v>20023</v>
      </c>
    </row>
    <row r="4119" spans="3:7">
      <c r="C4119" s="49">
        <f t="shared" si="66"/>
        <v>6</v>
      </c>
      <c r="D4119" s="48">
        <v>42541</v>
      </c>
      <c r="E4119" s="47">
        <v>13</v>
      </c>
      <c r="F4119" s="47">
        <v>22087</v>
      </c>
      <c r="G4119" s="47">
        <v>20401</v>
      </c>
    </row>
    <row r="4120" spans="3:7">
      <c r="C4120" s="49">
        <f t="shared" si="66"/>
        <v>6</v>
      </c>
      <c r="D4120" s="48">
        <v>42541</v>
      </c>
      <c r="E4120" s="47">
        <v>14</v>
      </c>
      <c r="F4120" s="47">
        <v>22562</v>
      </c>
      <c r="G4120" s="47">
        <v>20595</v>
      </c>
    </row>
    <row r="4121" spans="3:7">
      <c r="C4121" s="49">
        <f t="shared" si="66"/>
        <v>6</v>
      </c>
      <c r="D4121" s="48">
        <v>42541</v>
      </c>
      <c r="E4121" s="47">
        <v>15</v>
      </c>
      <c r="F4121" s="47">
        <v>22646</v>
      </c>
      <c r="G4121" s="47">
        <v>20936</v>
      </c>
    </row>
    <row r="4122" spans="3:7">
      <c r="C4122" s="49">
        <f t="shared" si="66"/>
        <v>6</v>
      </c>
      <c r="D4122" s="48">
        <v>42541</v>
      </c>
      <c r="E4122" s="47">
        <v>16</v>
      </c>
      <c r="F4122" s="47">
        <v>22784</v>
      </c>
      <c r="G4122" s="47">
        <v>21219</v>
      </c>
    </row>
    <row r="4123" spans="3:7">
      <c r="C4123" s="49">
        <f t="shared" si="66"/>
        <v>6</v>
      </c>
      <c r="D4123" s="48">
        <v>42541</v>
      </c>
      <c r="E4123" s="47">
        <v>17</v>
      </c>
      <c r="F4123" s="47">
        <v>23138</v>
      </c>
      <c r="G4123" s="47">
        <v>21505</v>
      </c>
    </row>
    <row r="4124" spans="3:7">
      <c r="C4124" s="49">
        <f t="shared" si="66"/>
        <v>6</v>
      </c>
      <c r="D4124" s="48">
        <v>42541</v>
      </c>
      <c r="E4124" s="47">
        <v>18</v>
      </c>
      <c r="F4124" s="47">
        <v>23185</v>
      </c>
      <c r="G4124" s="47">
        <v>21692</v>
      </c>
    </row>
    <row r="4125" spans="3:7">
      <c r="C4125" s="49">
        <f t="shared" si="66"/>
        <v>6</v>
      </c>
      <c r="D4125" s="48">
        <v>42541</v>
      </c>
      <c r="E4125" s="47">
        <v>19</v>
      </c>
      <c r="F4125" s="47">
        <v>22356</v>
      </c>
      <c r="G4125" s="47">
        <v>21327</v>
      </c>
    </row>
    <row r="4126" spans="3:7">
      <c r="C4126" s="49">
        <f t="shared" si="66"/>
        <v>6</v>
      </c>
      <c r="D4126" s="48">
        <v>42541</v>
      </c>
      <c r="E4126" s="47">
        <v>20</v>
      </c>
      <c r="F4126" s="47">
        <v>22086</v>
      </c>
      <c r="G4126" s="47">
        <v>21057</v>
      </c>
    </row>
    <row r="4127" spans="3:7">
      <c r="C4127" s="49">
        <f t="shared" si="66"/>
        <v>6</v>
      </c>
      <c r="D4127" s="48">
        <v>42541</v>
      </c>
      <c r="E4127" s="47">
        <v>21</v>
      </c>
      <c r="F4127" s="47">
        <v>22014</v>
      </c>
      <c r="G4127" s="47">
        <v>20932</v>
      </c>
    </row>
    <row r="4128" spans="3:7">
      <c r="C4128" s="49">
        <f t="shared" si="66"/>
        <v>6</v>
      </c>
      <c r="D4128" s="48">
        <v>42541</v>
      </c>
      <c r="E4128" s="47">
        <v>22</v>
      </c>
      <c r="F4128" s="47">
        <v>20819</v>
      </c>
      <c r="G4128" s="47">
        <v>19270</v>
      </c>
    </row>
    <row r="4129" spans="3:7">
      <c r="C4129" s="49">
        <f t="shared" si="66"/>
        <v>6</v>
      </c>
      <c r="D4129" s="48">
        <v>42541</v>
      </c>
      <c r="E4129" s="47">
        <v>23</v>
      </c>
      <c r="F4129" s="47">
        <v>18932</v>
      </c>
      <c r="G4129" s="47">
        <v>17170</v>
      </c>
    </row>
    <row r="4130" spans="3:7">
      <c r="C4130" s="49">
        <f t="shared" si="66"/>
        <v>6</v>
      </c>
      <c r="D4130" s="48">
        <v>42541</v>
      </c>
      <c r="E4130" s="47">
        <v>24</v>
      </c>
      <c r="F4130" s="47">
        <v>17009</v>
      </c>
      <c r="G4130" s="47">
        <v>15244</v>
      </c>
    </row>
    <row r="4131" spans="3:7">
      <c r="C4131" s="49">
        <f t="shared" si="66"/>
        <v>6</v>
      </c>
      <c r="D4131" s="48">
        <v>42542</v>
      </c>
      <c r="E4131" s="47">
        <v>1</v>
      </c>
      <c r="F4131" s="47">
        <v>16493</v>
      </c>
      <c r="G4131" s="47">
        <v>13851</v>
      </c>
    </row>
    <row r="4132" spans="3:7">
      <c r="C4132" s="49">
        <f t="shared" si="66"/>
        <v>6</v>
      </c>
      <c r="D4132" s="48">
        <v>42542</v>
      </c>
      <c r="E4132" s="47">
        <v>2</v>
      </c>
      <c r="F4132" s="47">
        <v>16456</v>
      </c>
      <c r="G4132" s="47">
        <v>13673</v>
      </c>
    </row>
    <row r="4133" spans="3:7">
      <c r="C4133" s="49">
        <f t="shared" si="66"/>
        <v>6</v>
      </c>
      <c r="D4133" s="48">
        <v>42542</v>
      </c>
      <c r="E4133" s="47">
        <v>3</v>
      </c>
      <c r="F4133" s="47">
        <v>16088</v>
      </c>
      <c r="G4133" s="47">
        <v>13293</v>
      </c>
    </row>
    <row r="4134" spans="3:7">
      <c r="C4134" s="49">
        <f t="shared" si="66"/>
        <v>6</v>
      </c>
      <c r="D4134" s="48">
        <v>42542</v>
      </c>
      <c r="E4134" s="47">
        <v>4</v>
      </c>
      <c r="F4134" s="47">
        <v>15809</v>
      </c>
      <c r="G4134" s="47">
        <v>13194</v>
      </c>
    </row>
    <row r="4135" spans="3:7">
      <c r="C4135" s="49">
        <f t="shared" si="66"/>
        <v>6</v>
      </c>
      <c r="D4135" s="48">
        <v>42542</v>
      </c>
      <c r="E4135" s="47">
        <v>5</v>
      </c>
      <c r="F4135" s="47">
        <v>15934</v>
      </c>
      <c r="G4135" s="47">
        <v>13253</v>
      </c>
    </row>
    <row r="4136" spans="3:7">
      <c r="C4136" s="49">
        <f t="shared" si="66"/>
        <v>6</v>
      </c>
      <c r="D4136" s="48">
        <v>42542</v>
      </c>
      <c r="E4136" s="47">
        <v>6</v>
      </c>
      <c r="F4136" s="47">
        <v>16611</v>
      </c>
      <c r="G4136" s="47">
        <v>14076</v>
      </c>
    </row>
    <row r="4137" spans="3:7">
      <c r="C4137" s="49">
        <f t="shared" si="66"/>
        <v>6</v>
      </c>
      <c r="D4137" s="48">
        <v>42542</v>
      </c>
      <c r="E4137" s="47">
        <v>7</v>
      </c>
      <c r="F4137" s="47">
        <v>17844</v>
      </c>
      <c r="G4137" s="47">
        <v>15457</v>
      </c>
    </row>
    <row r="4138" spans="3:7">
      <c r="C4138" s="49">
        <f t="shared" si="66"/>
        <v>6</v>
      </c>
      <c r="D4138" s="48">
        <v>42542</v>
      </c>
      <c r="E4138" s="47">
        <v>8</v>
      </c>
      <c r="F4138" s="47">
        <v>17925</v>
      </c>
      <c r="G4138" s="47">
        <v>15935</v>
      </c>
    </row>
    <row r="4139" spans="3:7">
      <c r="C4139" s="49">
        <f t="shared" si="66"/>
        <v>6</v>
      </c>
      <c r="D4139" s="48">
        <v>42542</v>
      </c>
      <c r="E4139" s="47">
        <v>9</v>
      </c>
      <c r="F4139" s="47">
        <v>18449</v>
      </c>
      <c r="G4139" s="47">
        <v>16267</v>
      </c>
    </row>
    <row r="4140" spans="3:7">
      <c r="C4140" s="49">
        <f t="shared" si="66"/>
        <v>6</v>
      </c>
      <c r="D4140" s="48">
        <v>42542</v>
      </c>
      <c r="E4140" s="47">
        <v>10</v>
      </c>
      <c r="F4140" s="47">
        <v>18578</v>
      </c>
      <c r="G4140" s="47">
        <v>16473</v>
      </c>
    </row>
    <row r="4141" spans="3:7">
      <c r="C4141" s="49">
        <f t="shared" si="66"/>
        <v>6</v>
      </c>
      <c r="D4141" s="48">
        <v>42542</v>
      </c>
      <c r="E4141" s="47">
        <v>11</v>
      </c>
      <c r="F4141" s="47">
        <v>18874</v>
      </c>
      <c r="G4141" s="47">
        <v>16649</v>
      </c>
    </row>
    <row r="4142" spans="3:7">
      <c r="C4142" s="49">
        <f t="shared" si="66"/>
        <v>6</v>
      </c>
      <c r="D4142" s="48">
        <v>42542</v>
      </c>
      <c r="E4142" s="47">
        <v>12</v>
      </c>
      <c r="F4142" s="47">
        <v>19408</v>
      </c>
      <c r="G4142" s="47">
        <v>16841</v>
      </c>
    </row>
    <row r="4143" spans="3:7">
      <c r="C4143" s="49">
        <f t="shared" si="66"/>
        <v>6</v>
      </c>
      <c r="D4143" s="48">
        <v>42542</v>
      </c>
      <c r="E4143" s="47">
        <v>13</v>
      </c>
      <c r="F4143" s="47">
        <v>19277</v>
      </c>
      <c r="G4143" s="47">
        <v>16999</v>
      </c>
    </row>
    <row r="4144" spans="3:7">
      <c r="C4144" s="49">
        <f t="shared" si="66"/>
        <v>6</v>
      </c>
      <c r="D4144" s="48">
        <v>42542</v>
      </c>
      <c r="E4144" s="47">
        <v>14</v>
      </c>
      <c r="F4144" s="47">
        <v>19356</v>
      </c>
      <c r="G4144" s="47">
        <v>17192</v>
      </c>
    </row>
    <row r="4145" spans="3:7">
      <c r="C4145" s="49">
        <f t="shared" si="66"/>
        <v>6</v>
      </c>
      <c r="D4145" s="48">
        <v>42542</v>
      </c>
      <c r="E4145" s="47">
        <v>15</v>
      </c>
      <c r="F4145" s="47">
        <v>19551</v>
      </c>
      <c r="G4145" s="47">
        <v>17401</v>
      </c>
    </row>
    <row r="4146" spans="3:7">
      <c r="C4146" s="49">
        <f t="shared" si="66"/>
        <v>6</v>
      </c>
      <c r="D4146" s="48">
        <v>42542</v>
      </c>
      <c r="E4146" s="47">
        <v>16</v>
      </c>
      <c r="F4146" s="47">
        <v>19852</v>
      </c>
      <c r="G4146" s="47">
        <v>17890</v>
      </c>
    </row>
    <row r="4147" spans="3:7">
      <c r="C4147" s="49">
        <f t="shared" si="66"/>
        <v>6</v>
      </c>
      <c r="D4147" s="48">
        <v>42542</v>
      </c>
      <c r="E4147" s="47">
        <v>17</v>
      </c>
      <c r="F4147" s="47">
        <v>20535</v>
      </c>
      <c r="G4147" s="47">
        <v>18487</v>
      </c>
    </row>
    <row r="4148" spans="3:7">
      <c r="C4148" s="49">
        <f t="shared" si="66"/>
        <v>6</v>
      </c>
      <c r="D4148" s="48">
        <v>42542</v>
      </c>
      <c r="E4148" s="47">
        <v>18</v>
      </c>
      <c r="F4148" s="47">
        <v>20236</v>
      </c>
      <c r="G4148" s="47">
        <v>18451</v>
      </c>
    </row>
    <row r="4149" spans="3:7">
      <c r="C4149" s="49">
        <f t="shared" si="66"/>
        <v>6</v>
      </c>
      <c r="D4149" s="48">
        <v>42542</v>
      </c>
      <c r="E4149" s="47">
        <v>19</v>
      </c>
      <c r="F4149" s="47">
        <v>19800</v>
      </c>
      <c r="G4149" s="47">
        <v>18409</v>
      </c>
    </row>
    <row r="4150" spans="3:7">
      <c r="C4150" s="49">
        <f t="shared" si="66"/>
        <v>6</v>
      </c>
      <c r="D4150" s="48">
        <v>42542</v>
      </c>
      <c r="E4150" s="47">
        <v>20</v>
      </c>
      <c r="F4150" s="47">
        <v>19664</v>
      </c>
      <c r="G4150" s="47">
        <v>18187</v>
      </c>
    </row>
    <row r="4151" spans="3:7">
      <c r="C4151" s="49">
        <f t="shared" si="66"/>
        <v>6</v>
      </c>
      <c r="D4151" s="48">
        <v>42542</v>
      </c>
      <c r="E4151" s="47">
        <v>21</v>
      </c>
      <c r="F4151" s="47">
        <v>19711</v>
      </c>
      <c r="G4151" s="47">
        <v>18067</v>
      </c>
    </row>
    <row r="4152" spans="3:7">
      <c r="C4152" s="49">
        <f t="shared" si="66"/>
        <v>6</v>
      </c>
      <c r="D4152" s="48">
        <v>42542</v>
      </c>
      <c r="E4152" s="47">
        <v>22</v>
      </c>
      <c r="F4152" s="47">
        <v>18919</v>
      </c>
      <c r="G4152" s="47">
        <v>16982</v>
      </c>
    </row>
    <row r="4153" spans="3:7">
      <c r="C4153" s="49">
        <f t="shared" si="66"/>
        <v>6</v>
      </c>
      <c r="D4153" s="48">
        <v>42542</v>
      </c>
      <c r="E4153" s="47">
        <v>23</v>
      </c>
      <c r="F4153" s="47">
        <v>17469</v>
      </c>
      <c r="G4153" s="47">
        <v>15225</v>
      </c>
    </row>
    <row r="4154" spans="3:7">
      <c r="C4154" s="49">
        <f t="shared" si="66"/>
        <v>6</v>
      </c>
      <c r="D4154" s="48">
        <v>42542</v>
      </c>
      <c r="E4154" s="47">
        <v>24</v>
      </c>
      <c r="F4154" s="47">
        <v>17160</v>
      </c>
      <c r="G4154" s="47">
        <v>14318</v>
      </c>
    </row>
    <row r="4155" spans="3:7">
      <c r="C4155" s="49">
        <f t="shared" si="66"/>
        <v>6</v>
      </c>
      <c r="D4155" s="48">
        <v>42543</v>
      </c>
      <c r="E4155" s="47">
        <v>1</v>
      </c>
      <c r="F4155" s="47">
        <v>16348</v>
      </c>
      <c r="G4155" s="47">
        <v>13424</v>
      </c>
    </row>
    <row r="4156" spans="3:7">
      <c r="C4156" s="49">
        <f t="shared" si="66"/>
        <v>6</v>
      </c>
      <c r="D4156" s="48">
        <v>42543</v>
      </c>
      <c r="E4156" s="47">
        <v>2</v>
      </c>
      <c r="F4156" s="47">
        <v>15634</v>
      </c>
      <c r="G4156" s="47">
        <v>12772</v>
      </c>
    </row>
    <row r="4157" spans="3:7">
      <c r="C4157" s="49">
        <f t="shared" si="66"/>
        <v>6</v>
      </c>
      <c r="D4157" s="48">
        <v>42543</v>
      </c>
      <c r="E4157" s="47">
        <v>3</v>
      </c>
      <c r="F4157" s="47">
        <v>15472</v>
      </c>
      <c r="G4157" s="47">
        <v>12619</v>
      </c>
    </row>
    <row r="4158" spans="3:7">
      <c r="C4158" s="49">
        <f t="shared" si="66"/>
        <v>6</v>
      </c>
      <c r="D4158" s="48">
        <v>42543</v>
      </c>
      <c r="E4158" s="47">
        <v>4</v>
      </c>
      <c r="F4158" s="47">
        <v>15532</v>
      </c>
      <c r="G4158" s="47">
        <v>12547</v>
      </c>
    </row>
    <row r="4159" spans="3:7">
      <c r="C4159" s="49">
        <f t="shared" si="66"/>
        <v>6</v>
      </c>
      <c r="D4159" s="48">
        <v>42543</v>
      </c>
      <c r="E4159" s="47">
        <v>5</v>
      </c>
      <c r="F4159" s="47">
        <v>15755</v>
      </c>
      <c r="G4159" s="47">
        <v>12876</v>
      </c>
    </row>
    <row r="4160" spans="3:7">
      <c r="C4160" s="49">
        <f t="shared" si="66"/>
        <v>6</v>
      </c>
      <c r="D4160" s="48">
        <v>42543</v>
      </c>
      <c r="E4160" s="47">
        <v>6</v>
      </c>
      <c r="F4160" s="47">
        <v>16738</v>
      </c>
      <c r="G4160" s="47">
        <v>13830</v>
      </c>
    </row>
    <row r="4161" spans="3:7">
      <c r="C4161" s="49">
        <f t="shared" si="66"/>
        <v>6</v>
      </c>
      <c r="D4161" s="48">
        <v>42543</v>
      </c>
      <c r="E4161" s="47">
        <v>7</v>
      </c>
      <c r="F4161" s="47">
        <v>17841</v>
      </c>
      <c r="G4161" s="47">
        <v>15345</v>
      </c>
    </row>
    <row r="4162" spans="3:7">
      <c r="C4162" s="49">
        <f t="shared" si="66"/>
        <v>6</v>
      </c>
      <c r="D4162" s="48">
        <v>42543</v>
      </c>
      <c r="E4162" s="47">
        <v>8</v>
      </c>
      <c r="F4162" s="47">
        <v>18317</v>
      </c>
      <c r="G4162" s="47">
        <v>15947</v>
      </c>
    </row>
    <row r="4163" spans="3:7">
      <c r="C4163" s="49">
        <f t="shared" si="66"/>
        <v>6</v>
      </c>
      <c r="D4163" s="48">
        <v>42543</v>
      </c>
      <c r="E4163" s="47">
        <v>9</v>
      </c>
      <c r="F4163" s="47">
        <v>18593</v>
      </c>
      <c r="G4163" s="47">
        <v>16152</v>
      </c>
    </row>
    <row r="4164" spans="3:7">
      <c r="C4164" s="49">
        <f t="shared" ref="C4164:C4227" si="67">MONTH(D4164)</f>
        <v>6</v>
      </c>
      <c r="D4164" s="48">
        <v>42543</v>
      </c>
      <c r="E4164" s="47">
        <v>10</v>
      </c>
      <c r="F4164" s="47">
        <v>18464</v>
      </c>
      <c r="G4164" s="47">
        <v>16400</v>
      </c>
    </row>
    <row r="4165" spans="3:7">
      <c r="C4165" s="49">
        <f t="shared" si="67"/>
        <v>6</v>
      </c>
      <c r="D4165" s="48">
        <v>42543</v>
      </c>
      <c r="E4165" s="47">
        <v>11</v>
      </c>
      <c r="F4165" s="47">
        <v>18197</v>
      </c>
      <c r="G4165" s="47">
        <v>16477</v>
      </c>
    </row>
    <row r="4166" spans="3:7">
      <c r="C4166" s="49">
        <f t="shared" si="67"/>
        <v>6</v>
      </c>
      <c r="D4166" s="48">
        <v>42543</v>
      </c>
      <c r="E4166" s="47">
        <v>12</v>
      </c>
      <c r="F4166" s="47">
        <v>18597</v>
      </c>
      <c r="G4166" s="47">
        <v>16605</v>
      </c>
    </row>
    <row r="4167" spans="3:7">
      <c r="C4167" s="49">
        <f t="shared" si="67"/>
        <v>6</v>
      </c>
      <c r="D4167" s="48">
        <v>42543</v>
      </c>
      <c r="E4167" s="47">
        <v>13</v>
      </c>
      <c r="F4167" s="47">
        <v>19272</v>
      </c>
      <c r="G4167" s="47">
        <v>16789</v>
      </c>
    </row>
    <row r="4168" spans="3:7">
      <c r="C4168" s="49">
        <f t="shared" si="67"/>
        <v>6</v>
      </c>
      <c r="D4168" s="48">
        <v>42543</v>
      </c>
      <c r="E4168" s="47">
        <v>14</v>
      </c>
      <c r="F4168" s="47">
        <v>19606</v>
      </c>
      <c r="G4168" s="47">
        <v>17002</v>
      </c>
    </row>
    <row r="4169" spans="3:7">
      <c r="C4169" s="49">
        <f t="shared" si="67"/>
        <v>6</v>
      </c>
      <c r="D4169" s="48">
        <v>42543</v>
      </c>
      <c r="E4169" s="47">
        <v>15</v>
      </c>
      <c r="F4169" s="47">
        <v>19961</v>
      </c>
      <c r="G4169" s="47">
        <v>17272</v>
      </c>
    </row>
    <row r="4170" spans="3:7">
      <c r="C4170" s="49">
        <f t="shared" si="67"/>
        <v>6</v>
      </c>
      <c r="D4170" s="48">
        <v>42543</v>
      </c>
      <c r="E4170" s="47">
        <v>16</v>
      </c>
      <c r="F4170" s="47">
        <v>20318</v>
      </c>
      <c r="G4170" s="47">
        <v>17773</v>
      </c>
    </row>
    <row r="4171" spans="3:7">
      <c r="C4171" s="49">
        <f t="shared" si="67"/>
        <v>6</v>
      </c>
      <c r="D4171" s="48">
        <v>42543</v>
      </c>
      <c r="E4171" s="47">
        <v>17</v>
      </c>
      <c r="F4171" s="47">
        <v>20477</v>
      </c>
      <c r="G4171" s="47">
        <v>18150</v>
      </c>
    </row>
    <row r="4172" spans="3:7">
      <c r="C4172" s="49">
        <f t="shared" si="67"/>
        <v>6</v>
      </c>
      <c r="D4172" s="48">
        <v>42543</v>
      </c>
      <c r="E4172" s="47">
        <v>18</v>
      </c>
      <c r="F4172" s="47">
        <v>20340</v>
      </c>
      <c r="G4172" s="47">
        <v>18243</v>
      </c>
    </row>
    <row r="4173" spans="3:7">
      <c r="C4173" s="49">
        <f t="shared" si="67"/>
        <v>6</v>
      </c>
      <c r="D4173" s="48">
        <v>42543</v>
      </c>
      <c r="E4173" s="47">
        <v>19</v>
      </c>
      <c r="F4173" s="47">
        <v>20145</v>
      </c>
      <c r="G4173" s="47">
        <v>18257</v>
      </c>
    </row>
    <row r="4174" spans="3:7">
      <c r="C4174" s="49">
        <f t="shared" si="67"/>
        <v>6</v>
      </c>
      <c r="D4174" s="48">
        <v>42543</v>
      </c>
      <c r="E4174" s="47">
        <v>20</v>
      </c>
      <c r="F4174" s="47">
        <v>20086</v>
      </c>
      <c r="G4174" s="47">
        <v>18167</v>
      </c>
    </row>
    <row r="4175" spans="3:7">
      <c r="C4175" s="49">
        <f t="shared" si="67"/>
        <v>6</v>
      </c>
      <c r="D4175" s="48">
        <v>42543</v>
      </c>
      <c r="E4175" s="47">
        <v>21</v>
      </c>
      <c r="F4175" s="47">
        <v>19799</v>
      </c>
      <c r="G4175" s="47">
        <v>17790</v>
      </c>
    </row>
    <row r="4176" spans="3:7">
      <c r="C4176" s="49">
        <f t="shared" si="67"/>
        <v>6</v>
      </c>
      <c r="D4176" s="48">
        <v>42543</v>
      </c>
      <c r="E4176" s="47">
        <v>22</v>
      </c>
      <c r="F4176" s="47">
        <v>18848</v>
      </c>
      <c r="G4176" s="47">
        <v>16804</v>
      </c>
    </row>
    <row r="4177" spans="3:7">
      <c r="C4177" s="49">
        <f t="shared" si="67"/>
        <v>6</v>
      </c>
      <c r="D4177" s="48">
        <v>42543</v>
      </c>
      <c r="E4177" s="47">
        <v>23</v>
      </c>
      <c r="F4177" s="47">
        <v>17581</v>
      </c>
      <c r="G4177" s="47">
        <v>15317</v>
      </c>
    </row>
    <row r="4178" spans="3:7">
      <c r="C4178" s="49">
        <f t="shared" si="67"/>
        <v>6</v>
      </c>
      <c r="D4178" s="48">
        <v>42543</v>
      </c>
      <c r="E4178" s="47">
        <v>24</v>
      </c>
      <c r="F4178" s="47">
        <v>16826</v>
      </c>
      <c r="G4178" s="47">
        <v>14048</v>
      </c>
    </row>
    <row r="4179" spans="3:7">
      <c r="C4179" s="49">
        <f t="shared" si="67"/>
        <v>6</v>
      </c>
      <c r="D4179" s="48">
        <v>42544</v>
      </c>
      <c r="E4179" s="47">
        <v>1</v>
      </c>
      <c r="F4179" s="47">
        <v>16049</v>
      </c>
      <c r="G4179" s="47">
        <v>13220</v>
      </c>
    </row>
    <row r="4180" spans="3:7">
      <c r="C4180" s="49">
        <f t="shared" si="67"/>
        <v>6</v>
      </c>
      <c r="D4180" s="48">
        <v>42544</v>
      </c>
      <c r="E4180" s="47">
        <v>2</v>
      </c>
      <c r="F4180" s="47">
        <v>15750</v>
      </c>
      <c r="G4180" s="47">
        <v>12801</v>
      </c>
    </row>
    <row r="4181" spans="3:7">
      <c r="C4181" s="49">
        <f t="shared" si="67"/>
        <v>6</v>
      </c>
      <c r="D4181" s="48">
        <v>42544</v>
      </c>
      <c r="E4181" s="47">
        <v>3</v>
      </c>
      <c r="F4181" s="47">
        <v>15336</v>
      </c>
      <c r="G4181" s="47">
        <v>12528</v>
      </c>
    </row>
    <row r="4182" spans="3:7">
      <c r="C4182" s="49">
        <f t="shared" si="67"/>
        <v>6</v>
      </c>
      <c r="D4182" s="48">
        <v>42544</v>
      </c>
      <c r="E4182" s="47">
        <v>4</v>
      </c>
      <c r="F4182" s="47">
        <v>15458</v>
      </c>
      <c r="G4182" s="47">
        <v>12440</v>
      </c>
    </row>
    <row r="4183" spans="3:7">
      <c r="C4183" s="49">
        <f t="shared" si="67"/>
        <v>6</v>
      </c>
      <c r="D4183" s="48">
        <v>42544</v>
      </c>
      <c r="E4183" s="47">
        <v>5</v>
      </c>
      <c r="F4183" s="47">
        <v>15658</v>
      </c>
      <c r="G4183" s="47">
        <v>12645</v>
      </c>
    </row>
    <row r="4184" spans="3:7">
      <c r="C4184" s="49">
        <f t="shared" si="67"/>
        <v>6</v>
      </c>
      <c r="D4184" s="48">
        <v>42544</v>
      </c>
      <c r="E4184" s="47">
        <v>6</v>
      </c>
      <c r="F4184" s="47">
        <v>15977</v>
      </c>
      <c r="G4184" s="47">
        <v>13477</v>
      </c>
    </row>
    <row r="4185" spans="3:7">
      <c r="C4185" s="49">
        <f t="shared" si="67"/>
        <v>6</v>
      </c>
      <c r="D4185" s="48">
        <v>42544</v>
      </c>
      <c r="E4185" s="47">
        <v>7</v>
      </c>
      <c r="F4185" s="47">
        <v>17421</v>
      </c>
      <c r="G4185" s="47">
        <v>14765</v>
      </c>
    </row>
    <row r="4186" spans="3:7">
      <c r="C4186" s="49">
        <f t="shared" si="67"/>
        <v>6</v>
      </c>
      <c r="D4186" s="48">
        <v>42544</v>
      </c>
      <c r="E4186" s="47">
        <v>8</v>
      </c>
      <c r="F4186" s="47">
        <v>17828</v>
      </c>
      <c r="G4186" s="47">
        <v>15341</v>
      </c>
    </row>
    <row r="4187" spans="3:7">
      <c r="C4187" s="49">
        <f t="shared" si="67"/>
        <v>6</v>
      </c>
      <c r="D4187" s="48">
        <v>42544</v>
      </c>
      <c r="E4187" s="47">
        <v>9</v>
      </c>
      <c r="F4187" s="47">
        <v>18646</v>
      </c>
      <c r="G4187" s="47">
        <v>16058</v>
      </c>
    </row>
    <row r="4188" spans="3:7">
      <c r="C4188" s="49">
        <f t="shared" si="67"/>
        <v>6</v>
      </c>
      <c r="D4188" s="48">
        <v>42544</v>
      </c>
      <c r="E4188" s="47">
        <v>10</v>
      </c>
      <c r="F4188" s="47">
        <v>18879</v>
      </c>
      <c r="G4188" s="47">
        <v>16410</v>
      </c>
    </row>
    <row r="4189" spans="3:7">
      <c r="C4189" s="49">
        <f t="shared" si="67"/>
        <v>6</v>
      </c>
      <c r="D4189" s="48">
        <v>42544</v>
      </c>
      <c r="E4189" s="47">
        <v>11</v>
      </c>
      <c r="F4189" s="47">
        <v>19081</v>
      </c>
      <c r="G4189" s="47">
        <v>16455</v>
      </c>
    </row>
    <row r="4190" spans="3:7">
      <c r="C4190" s="49">
        <f t="shared" si="67"/>
        <v>6</v>
      </c>
      <c r="D4190" s="48">
        <v>42544</v>
      </c>
      <c r="E4190" s="47">
        <v>12</v>
      </c>
      <c r="F4190" s="47">
        <v>19260</v>
      </c>
      <c r="G4190" s="47">
        <v>16684</v>
      </c>
    </row>
    <row r="4191" spans="3:7">
      <c r="C4191" s="49">
        <f t="shared" si="67"/>
        <v>6</v>
      </c>
      <c r="D4191" s="48">
        <v>42544</v>
      </c>
      <c r="E4191" s="47">
        <v>13</v>
      </c>
      <c r="F4191" s="47">
        <v>19124</v>
      </c>
      <c r="G4191" s="47">
        <v>16866</v>
      </c>
    </row>
    <row r="4192" spans="3:7">
      <c r="C4192" s="49">
        <f t="shared" si="67"/>
        <v>6</v>
      </c>
      <c r="D4192" s="48">
        <v>42544</v>
      </c>
      <c r="E4192" s="47">
        <v>14</v>
      </c>
      <c r="F4192" s="47">
        <v>19181</v>
      </c>
      <c r="G4192" s="47">
        <v>17008</v>
      </c>
    </row>
    <row r="4193" spans="3:7">
      <c r="C4193" s="49">
        <f t="shared" si="67"/>
        <v>6</v>
      </c>
      <c r="D4193" s="48">
        <v>42544</v>
      </c>
      <c r="E4193" s="47">
        <v>15</v>
      </c>
      <c r="F4193" s="47">
        <v>19073</v>
      </c>
      <c r="G4193" s="47">
        <v>16983</v>
      </c>
    </row>
    <row r="4194" spans="3:7">
      <c r="C4194" s="49">
        <f t="shared" si="67"/>
        <v>6</v>
      </c>
      <c r="D4194" s="48">
        <v>42544</v>
      </c>
      <c r="E4194" s="47">
        <v>16</v>
      </c>
      <c r="F4194" s="47">
        <v>19074</v>
      </c>
      <c r="G4194" s="47">
        <v>17185</v>
      </c>
    </row>
    <row r="4195" spans="3:7">
      <c r="C4195" s="49">
        <f t="shared" si="67"/>
        <v>6</v>
      </c>
      <c r="D4195" s="48">
        <v>42544</v>
      </c>
      <c r="E4195" s="47">
        <v>17</v>
      </c>
      <c r="F4195" s="47">
        <v>19295</v>
      </c>
      <c r="G4195" s="47">
        <v>17426</v>
      </c>
    </row>
    <row r="4196" spans="3:7">
      <c r="C4196" s="49">
        <f t="shared" si="67"/>
        <v>6</v>
      </c>
      <c r="D4196" s="48">
        <v>42544</v>
      </c>
      <c r="E4196" s="47">
        <v>18</v>
      </c>
      <c r="F4196" s="47">
        <v>19701</v>
      </c>
      <c r="G4196" s="47">
        <v>17774</v>
      </c>
    </row>
    <row r="4197" spans="3:7">
      <c r="C4197" s="49">
        <f t="shared" si="67"/>
        <v>6</v>
      </c>
      <c r="D4197" s="48">
        <v>42544</v>
      </c>
      <c r="E4197" s="47">
        <v>19</v>
      </c>
      <c r="F4197" s="47">
        <v>19874</v>
      </c>
      <c r="G4197" s="47">
        <v>18066</v>
      </c>
    </row>
    <row r="4198" spans="3:7">
      <c r="C4198" s="49">
        <f t="shared" si="67"/>
        <v>6</v>
      </c>
      <c r="D4198" s="48">
        <v>42544</v>
      </c>
      <c r="E4198" s="47">
        <v>20</v>
      </c>
      <c r="F4198" s="47">
        <v>19716</v>
      </c>
      <c r="G4198" s="47">
        <v>17938</v>
      </c>
    </row>
    <row r="4199" spans="3:7">
      <c r="C4199" s="49">
        <f t="shared" si="67"/>
        <v>6</v>
      </c>
      <c r="D4199" s="48">
        <v>42544</v>
      </c>
      <c r="E4199" s="47">
        <v>21</v>
      </c>
      <c r="F4199" s="47">
        <v>19608</v>
      </c>
      <c r="G4199" s="47">
        <v>17561</v>
      </c>
    </row>
    <row r="4200" spans="3:7">
      <c r="C4200" s="49">
        <f t="shared" si="67"/>
        <v>6</v>
      </c>
      <c r="D4200" s="48">
        <v>42544</v>
      </c>
      <c r="E4200" s="47">
        <v>22</v>
      </c>
      <c r="F4200" s="47">
        <v>18805</v>
      </c>
      <c r="G4200" s="47">
        <v>16490</v>
      </c>
    </row>
    <row r="4201" spans="3:7">
      <c r="C4201" s="49">
        <f t="shared" si="67"/>
        <v>6</v>
      </c>
      <c r="D4201" s="48">
        <v>42544</v>
      </c>
      <c r="E4201" s="47">
        <v>23</v>
      </c>
      <c r="F4201" s="47">
        <v>17497</v>
      </c>
      <c r="G4201" s="47">
        <v>15100</v>
      </c>
    </row>
    <row r="4202" spans="3:7">
      <c r="C4202" s="49">
        <f t="shared" si="67"/>
        <v>6</v>
      </c>
      <c r="D4202" s="48">
        <v>42544</v>
      </c>
      <c r="E4202" s="47">
        <v>24</v>
      </c>
      <c r="F4202" s="47">
        <v>16542</v>
      </c>
      <c r="G4202" s="47">
        <v>14008</v>
      </c>
    </row>
    <row r="4203" spans="3:7">
      <c r="C4203" s="49">
        <f t="shared" si="67"/>
        <v>6</v>
      </c>
      <c r="D4203" s="48">
        <v>42545</v>
      </c>
      <c r="E4203" s="47">
        <v>1</v>
      </c>
      <c r="F4203" s="47">
        <v>16080</v>
      </c>
      <c r="G4203" s="47">
        <v>13206</v>
      </c>
    </row>
    <row r="4204" spans="3:7">
      <c r="C4204" s="49">
        <f t="shared" si="67"/>
        <v>6</v>
      </c>
      <c r="D4204" s="48">
        <v>42545</v>
      </c>
      <c r="E4204" s="47">
        <v>2</v>
      </c>
      <c r="F4204" s="47">
        <v>15402</v>
      </c>
      <c r="G4204" s="47">
        <v>12615</v>
      </c>
    </row>
    <row r="4205" spans="3:7">
      <c r="C4205" s="49">
        <f t="shared" si="67"/>
        <v>6</v>
      </c>
      <c r="D4205" s="48">
        <v>42545</v>
      </c>
      <c r="E4205" s="47">
        <v>3</v>
      </c>
      <c r="F4205" s="47">
        <v>15317</v>
      </c>
      <c r="G4205" s="47">
        <v>12472</v>
      </c>
    </row>
    <row r="4206" spans="3:7">
      <c r="C4206" s="49">
        <f t="shared" si="67"/>
        <v>6</v>
      </c>
      <c r="D4206" s="48">
        <v>42545</v>
      </c>
      <c r="E4206" s="47">
        <v>4</v>
      </c>
      <c r="F4206" s="47">
        <v>15326</v>
      </c>
      <c r="G4206" s="47">
        <v>12416</v>
      </c>
    </row>
    <row r="4207" spans="3:7">
      <c r="C4207" s="49">
        <f t="shared" si="67"/>
        <v>6</v>
      </c>
      <c r="D4207" s="48">
        <v>42545</v>
      </c>
      <c r="E4207" s="47">
        <v>5</v>
      </c>
      <c r="F4207" s="47">
        <v>15647</v>
      </c>
      <c r="G4207" s="47">
        <v>12688</v>
      </c>
    </row>
    <row r="4208" spans="3:7">
      <c r="C4208" s="49">
        <f t="shared" si="67"/>
        <v>6</v>
      </c>
      <c r="D4208" s="48">
        <v>42545</v>
      </c>
      <c r="E4208" s="47">
        <v>6</v>
      </c>
      <c r="F4208" s="47">
        <v>16440</v>
      </c>
      <c r="G4208" s="47">
        <v>13636</v>
      </c>
    </row>
    <row r="4209" spans="3:7">
      <c r="C4209" s="49">
        <f t="shared" si="67"/>
        <v>6</v>
      </c>
      <c r="D4209" s="48">
        <v>42545</v>
      </c>
      <c r="E4209" s="47">
        <v>7</v>
      </c>
      <c r="F4209" s="47">
        <v>17510</v>
      </c>
      <c r="G4209" s="47">
        <v>15173</v>
      </c>
    </row>
    <row r="4210" spans="3:7">
      <c r="C4210" s="49">
        <f t="shared" si="67"/>
        <v>6</v>
      </c>
      <c r="D4210" s="48">
        <v>42545</v>
      </c>
      <c r="E4210" s="47">
        <v>8</v>
      </c>
      <c r="F4210" s="47">
        <v>18007</v>
      </c>
      <c r="G4210" s="47">
        <v>15783</v>
      </c>
    </row>
    <row r="4211" spans="3:7">
      <c r="C4211" s="49">
        <f t="shared" si="67"/>
        <v>6</v>
      </c>
      <c r="D4211" s="48">
        <v>42545</v>
      </c>
      <c r="E4211" s="47">
        <v>9</v>
      </c>
      <c r="F4211" s="47">
        <v>18347</v>
      </c>
      <c r="G4211" s="47">
        <v>16155</v>
      </c>
    </row>
    <row r="4212" spans="3:7">
      <c r="C4212" s="49">
        <f t="shared" si="67"/>
        <v>6</v>
      </c>
      <c r="D4212" s="48">
        <v>42545</v>
      </c>
      <c r="E4212" s="47">
        <v>10</v>
      </c>
      <c r="F4212" s="47">
        <v>18826</v>
      </c>
      <c r="G4212" s="47">
        <v>16534</v>
      </c>
    </row>
    <row r="4213" spans="3:7">
      <c r="C4213" s="49">
        <f t="shared" si="67"/>
        <v>6</v>
      </c>
      <c r="D4213" s="48">
        <v>42545</v>
      </c>
      <c r="E4213" s="47">
        <v>11</v>
      </c>
      <c r="F4213" s="47">
        <v>19154</v>
      </c>
      <c r="G4213" s="47">
        <v>16854</v>
      </c>
    </row>
    <row r="4214" spans="3:7">
      <c r="C4214" s="49">
        <f t="shared" si="67"/>
        <v>6</v>
      </c>
      <c r="D4214" s="48">
        <v>42545</v>
      </c>
      <c r="E4214" s="47">
        <v>12</v>
      </c>
      <c r="F4214" s="47">
        <v>19455</v>
      </c>
      <c r="G4214" s="47">
        <v>17097</v>
      </c>
    </row>
    <row r="4215" spans="3:7">
      <c r="C4215" s="49">
        <f t="shared" si="67"/>
        <v>6</v>
      </c>
      <c r="D4215" s="48">
        <v>42545</v>
      </c>
      <c r="E4215" s="47">
        <v>13</v>
      </c>
      <c r="F4215" s="47">
        <v>19692</v>
      </c>
      <c r="G4215" s="47">
        <v>17416</v>
      </c>
    </row>
    <row r="4216" spans="3:7">
      <c r="C4216" s="49">
        <f t="shared" si="67"/>
        <v>6</v>
      </c>
      <c r="D4216" s="48">
        <v>42545</v>
      </c>
      <c r="E4216" s="47">
        <v>14</v>
      </c>
      <c r="F4216" s="47">
        <v>19613</v>
      </c>
      <c r="G4216" s="47">
        <v>17619</v>
      </c>
    </row>
    <row r="4217" spans="3:7">
      <c r="C4217" s="49">
        <f t="shared" si="67"/>
        <v>6</v>
      </c>
      <c r="D4217" s="48">
        <v>42545</v>
      </c>
      <c r="E4217" s="47">
        <v>15</v>
      </c>
      <c r="F4217" s="47">
        <v>19922</v>
      </c>
      <c r="G4217" s="47">
        <v>17884</v>
      </c>
    </row>
    <row r="4218" spans="3:7">
      <c r="C4218" s="49">
        <f t="shared" si="67"/>
        <v>6</v>
      </c>
      <c r="D4218" s="48">
        <v>42545</v>
      </c>
      <c r="E4218" s="47">
        <v>16</v>
      </c>
      <c r="F4218" s="47">
        <v>20693</v>
      </c>
      <c r="G4218" s="47">
        <v>18297</v>
      </c>
    </row>
    <row r="4219" spans="3:7">
      <c r="C4219" s="49">
        <f t="shared" si="67"/>
        <v>6</v>
      </c>
      <c r="D4219" s="48">
        <v>42545</v>
      </c>
      <c r="E4219" s="47">
        <v>17</v>
      </c>
      <c r="F4219" s="47">
        <v>21438</v>
      </c>
      <c r="G4219" s="47">
        <v>18755</v>
      </c>
    </row>
    <row r="4220" spans="3:7">
      <c r="C4220" s="49">
        <f t="shared" si="67"/>
        <v>6</v>
      </c>
      <c r="D4220" s="48">
        <v>42545</v>
      </c>
      <c r="E4220" s="47">
        <v>18</v>
      </c>
      <c r="F4220" s="47">
        <v>21097</v>
      </c>
      <c r="G4220" s="47">
        <v>18977</v>
      </c>
    </row>
    <row r="4221" spans="3:7">
      <c r="C4221" s="49">
        <f t="shared" si="67"/>
        <v>6</v>
      </c>
      <c r="D4221" s="48">
        <v>42545</v>
      </c>
      <c r="E4221" s="47">
        <v>19</v>
      </c>
      <c r="F4221" s="47">
        <v>21171</v>
      </c>
      <c r="G4221" s="47">
        <v>19090</v>
      </c>
    </row>
    <row r="4222" spans="3:7">
      <c r="C4222" s="49">
        <f t="shared" si="67"/>
        <v>6</v>
      </c>
      <c r="D4222" s="48">
        <v>42545</v>
      </c>
      <c r="E4222" s="47">
        <v>20</v>
      </c>
      <c r="F4222" s="47">
        <v>20437</v>
      </c>
      <c r="G4222" s="47">
        <v>18624</v>
      </c>
    </row>
    <row r="4223" spans="3:7">
      <c r="C4223" s="49">
        <f t="shared" si="67"/>
        <v>6</v>
      </c>
      <c r="D4223" s="48">
        <v>42545</v>
      </c>
      <c r="E4223" s="47">
        <v>21</v>
      </c>
      <c r="F4223" s="47">
        <v>20127</v>
      </c>
      <c r="G4223" s="47">
        <v>18151</v>
      </c>
    </row>
    <row r="4224" spans="3:7">
      <c r="C4224" s="49">
        <f t="shared" si="67"/>
        <v>6</v>
      </c>
      <c r="D4224" s="48">
        <v>42545</v>
      </c>
      <c r="E4224" s="47">
        <v>22</v>
      </c>
      <c r="F4224" s="47">
        <v>18963</v>
      </c>
      <c r="G4224" s="47">
        <v>17041</v>
      </c>
    </row>
    <row r="4225" spans="3:7">
      <c r="C4225" s="49">
        <f t="shared" si="67"/>
        <v>6</v>
      </c>
      <c r="D4225" s="48">
        <v>42545</v>
      </c>
      <c r="E4225" s="47">
        <v>23</v>
      </c>
      <c r="F4225" s="47">
        <v>17696</v>
      </c>
      <c r="G4225" s="47">
        <v>15336</v>
      </c>
    </row>
    <row r="4226" spans="3:7">
      <c r="C4226" s="49">
        <f t="shared" si="67"/>
        <v>6</v>
      </c>
      <c r="D4226" s="48">
        <v>42545</v>
      </c>
      <c r="E4226" s="47">
        <v>24</v>
      </c>
      <c r="F4226" s="47">
        <v>17085</v>
      </c>
      <c r="G4226" s="47">
        <v>14302</v>
      </c>
    </row>
    <row r="4227" spans="3:7">
      <c r="C4227" s="49">
        <f t="shared" si="67"/>
        <v>6</v>
      </c>
      <c r="D4227" s="48">
        <v>42546</v>
      </c>
      <c r="E4227" s="47">
        <v>1</v>
      </c>
      <c r="F4227" s="47">
        <v>16318</v>
      </c>
      <c r="G4227" s="47">
        <v>13479</v>
      </c>
    </row>
    <row r="4228" spans="3:7">
      <c r="C4228" s="49">
        <f t="shared" ref="C4228:C4291" si="68">MONTH(D4228)</f>
        <v>6</v>
      </c>
      <c r="D4228" s="48">
        <v>42546</v>
      </c>
      <c r="E4228" s="47">
        <v>2</v>
      </c>
      <c r="F4228" s="47">
        <v>15748</v>
      </c>
      <c r="G4228" s="47">
        <v>12914</v>
      </c>
    </row>
    <row r="4229" spans="3:7">
      <c r="C4229" s="49">
        <f t="shared" si="68"/>
        <v>6</v>
      </c>
      <c r="D4229" s="48">
        <v>42546</v>
      </c>
      <c r="E4229" s="47">
        <v>3</v>
      </c>
      <c r="F4229" s="47">
        <v>15343</v>
      </c>
      <c r="G4229" s="47">
        <v>12560</v>
      </c>
    </row>
    <row r="4230" spans="3:7">
      <c r="C4230" s="49">
        <f t="shared" si="68"/>
        <v>6</v>
      </c>
      <c r="D4230" s="48">
        <v>42546</v>
      </c>
      <c r="E4230" s="47">
        <v>4</v>
      </c>
      <c r="F4230" s="47">
        <v>15247</v>
      </c>
      <c r="G4230" s="47">
        <v>12315</v>
      </c>
    </row>
    <row r="4231" spans="3:7">
      <c r="C4231" s="49">
        <f t="shared" si="68"/>
        <v>6</v>
      </c>
      <c r="D4231" s="48">
        <v>42546</v>
      </c>
      <c r="E4231" s="47">
        <v>5</v>
      </c>
      <c r="F4231" s="47">
        <v>15048</v>
      </c>
      <c r="G4231" s="47">
        <v>12217</v>
      </c>
    </row>
    <row r="4232" spans="3:7">
      <c r="C4232" s="49">
        <f t="shared" si="68"/>
        <v>6</v>
      </c>
      <c r="D4232" s="48">
        <v>42546</v>
      </c>
      <c r="E4232" s="47">
        <v>6</v>
      </c>
      <c r="F4232" s="47">
        <v>15126</v>
      </c>
      <c r="G4232" s="47">
        <v>12396</v>
      </c>
    </row>
    <row r="4233" spans="3:7">
      <c r="C4233" s="49">
        <f t="shared" si="68"/>
        <v>6</v>
      </c>
      <c r="D4233" s="48">
        <v>42546</v>
      </c>
      <c r="E4233" s="47">
        <v>7</v>
      </c>
      <c r="F4233" s="47">
        <v>16152</v>
      </c>
      <c r="G4233" s="47">
        <v>13222</v>
      </c>
    </row>
    <row r="4234" spans="3:7">
      <c r="C4234" s="49">
        <f t="shared" si="68"/>
        <v>6</v>
      </c>
      <c r="D4234" s="48">
        <v>42546</v>
      </c>
      <c r="E4234" s="47">
        <v>8</v>
      </c>
      <c r="F4234" s="47">
        <v>16672</v>
      </c>
      <c r="G4234" s="47">
        <v>14292</v>
      </c>
    </row>
    <row r="4235" spans="3:7">
      <c r="C4235" s="49">
        <f t="shared" si="68"/>
        <v>6</v>
      </c>
      <c r="D4235" s="48">
        <v>42546</v>
      </c>
      <c r="E4235" s="47">
        <v>9</v>
      </c>
      <c r="F4235" s="47">
        <v>17534</v>
      </c>
      <c r="G4235" s="47">
        <v>15315</v>
      </c>
    </row>
    <row r="4236" spans="3:7">
      <c r="C4236" s="49">
        <f t="shared" si="68"/>
        <v>6</v>
      </c>
      <c r="D4236" s="48">
        <v>42546</v>
      </c>
      <c r="E4236" s="47">
        <v>10</v>
      </c>
      <c r="F4236" s="47">
        <v>18380</v>
      </c>
      <c r="G4236" s="47">
        <v>15920</v>
      </c>
    </row>
    <row r="4237" spans="3:7">
      <c r="C4237" s="49">
        <f t="shared" si="68"/>
        <v>6</v>
      </c>
      <c r="D4237" s="48">
        <v>42546</v>
      </c>
      <c r="E4237" s="47">
        <v>11</v>
      </c>
      <c r="F4237" s="47">
        <v>19053</v>
      </c>
      <c r="G4237" s="47">
        <v>16347</v>
      </c>
    </row>
    <row r="4238" spans="3:7">
      <c r="C4238" s="49">
        <f t="shared" si="68"/>
        <v>6</v>
      </c>
      <c r="D4238" s="48">
        <v>42546</v>
      </c>
      <c r="E4238" s="47">
        <v>12</v>
      </c>
      <c r="F4238" s="47">
        <v>19653</v>
      </c>
      <c r="G4238" s="47">
        <v>16778</v>
      </c>
    </row>
    <row r="4239" spans="3:7">
      <c r="C4239" s="49">
        <f t="shared" si="68"/>
        <v>6</v>
      </c>
      <c r="D4239" s="48">
        <v>42546</v>
      </c>
      <c r="E4239" s="47">
        <v>13</v>
      </c>
      <c r="F4239" s="47">
        <v>19799</v>
      </c>
      <c r="G4239" s="47">
        <v>17094</v>
      </c>
    </row>
    <row r="4240" spans="3:7">
      <c r="C4240" s="49">
        <f t="shared" si="68"/>
        <v>6</v>
      </c>
      <c r="D4240" s="48">
        <v>42546</v>
      </c>
      <c r="E4240" s="47">
        <v>14</v>
      </c>
      <c r="F4240" s="47">
        <v>19951</v>
      </c>
      <c r="G4240" s="47">
        <v>17329</v>
      </c>
    </row>
    <row r="4241" spans="3:7">
      <c r="C4241" s="49">
        <f t="shared" si="68"/>
        <v>6</v>
      </c>
      <c r="D4241" s="48">
        <v>42546</v>
      </c>
      <c r="E4241" s="47">
        <v>15</v>
      </c>
      <c r="F4241" s="47">
        <v>20226</v>
      </c>
      <c r="G4241" s="47">
        <v>17668</v>
      </c>
    </row>
    <row r="4242" spans="3:7">
      <c r="C4242" s="49">
        <f t="shared" si="68"/>
        <v>6</v>
      </c>
      <c r="D4242" s="48">
        <v>42546</v>
      </c>
      <c r="E4242" s="47">
        <v>16</v>
      </c>
      <c r="F4242" s="47">
        <v>20894</v>
      </c>
      <c r="G4242" s="47">
        <v>18258</v>
      </c>
    </row>
    <row r="4243" spans="3:7">
      <c r="C4243" s="49">
        <f t="shared" si="68"/>
        <v>6</v>
      </c>
      <c r="D4243" s="48">
        <v>42546</v>
      </c>
      <c r="E4243" s="47">
        <v>17</v>
      </c>
      <c r="F4243" s="47">
        <v>21042</v>
      </c>
      <c r="G4243" s="47">
        <v>18800</v>
      </c>
    </row>
    <row r="4244" spans="3:7">
      <c r="C4244" s="49">
        <f t="shared" si="68"/>
        <v>6</v>
      </c>
      <c r="D4244" s="48">
        <v>42546</v>
      </c>
      <c r="E4244" s="47">
        <v>18</v>
      </c>
      <c r="F4244" s="47">
        <v>21526</v>
      </c>
      <c r="G4244" s="47">
        <v>19048</v>
      </c>
    </row>
    <row r="4245" spans="3:7">
      <c r="C4245" s="49">
        <f t="shared" si="68"/>
        <v>6</v>
      </c>
      <c r="D4245" s="48">
        <v>42546</v>
      </c>
      <c r="E4245" s="47">
        <v>19</v>
      </c>
      <c r="F4245" s="47">
        <v>21475</v>
      </c>
      <c r="G4245" s="47">
        <v>18832</v>
      </c>
    </row>
    <row r="4246" spans="3:7">
      <c r="C4246" s="49">
        <f t="shared" si="68"/>
        <v>6</v>
      </c>
      <c r="D4246" s="48">
        <v>42546</v>
      </c>
      <c r="E4246" s="47">
        <v>20</v>
      </c>
      <c r="F4246" s="47">
        <v>20819</v>
      </c>
      <c r="G4246" s="47">
        <v>18282</v>
      </c>
    </row>
    <row r="4247" spans="3:7">
      <c r="C4247" s="49">
        <f t="shared" si="68"/>
        <v>6</v>
      </c>
      <c r="D4247" s="48">
        <v>42546</v>
      </c>
      <c r="E4247" s="47">
        <v>21</v>
      </c>
      <c r="F4247" s="47">
        <v>20288</v>
      </c>
      <c r="G4247" s="47">
        <v>17794</v>
      </c>
    </row>
    <row r="4248" spans="3:7">
      <c r="C4248" s="49">
        <f t="shared" si="68"/>
        <v>6</v>
      </c>
      <c r="D4248" s="48">
        <v>42546</v>
      </c>
      <c r="E4248" s="47">
        <v>22</v>
      </c>
      <c r="F4248" s="47">
        <v>19437</v>
      </c>
      <c r="G4248" s="47">
        <v>17024</v>
      </c>
    </row>
    <row r="4249" spans="3:7">
      <c r="C4249" s="49">
        <f t="shared" si="68"/>
        <v>6</v>
      </c>
      <c r="D4249" s="48">
        <v>42546</v>
      </c>
      <c r="E4249" s="47">
        <v>23</v>
      </c>
      <c r="F4249" s="47">
        <v>18322</v>
      </c>
      <c r="G4249" s="47">
        <v>15596</v>
      </c>
    </row>
    <row r="4250" spans="3:7">
      <c r="C4250" s="49">
        <f t="shared" si="68"/>
        <v>6</v>
      </c>
      <c r="D4250" s="48">
        <v>42546</v>
      </c>
      <c r="E4250" s="47">
        <v>24</v>
      </c>
      <c r="F4250" s="47">
        <v>17305</v>
      </c>
      <c r="G4250" s="47">
        <v>14373</v>
      </c>
    </row>
    <row r="4251" spans="3:7">
      <c r="C4251" s="49">
        <f t="shared" si="68"/>
        <v>6</v>
      </c>
      <c r="D4251" s="48">
        <v>42547</v>
      </c>
      <c r="E4251" s="47">
        <v>1</v>
      </c>
      <c r="F4251" s="47">
        <v>16712</v>
      </c>
      <c r="G4251" s="47">
        <v>13562</v>
      </c>
    </row>
    <row r="4252" spans="3:7">
      <c r="C4252" s="49">
        <f t="shared" si="68"/>
        <v>6</v>
      </c>
      <c r="D4252" s="48">
        <v>42547</v>
      </c>
      <c r="E4252" s="47">
        <v>2</v>
      </c>
      <c r="F4252" s="47">
        <v>16225</v>
      </c>
      <c r="G4252" s="47">
        <v>12975</v>
      </c>
    </row>
    <row r="4253" spans="3:7">
      <c r="C4253" s="49">
        <f t="shared" si="68"/>
        <v>6</v>
      </c>
      <c r="D4253" s="48">
        <v>42547</v>
      </c>
      <c r="E4253" s="47">
        <v>3</v>
      </c>
      <c r="F4253" s="47">
        <v>15832</v>
      </c>
      <c r="G4253" s="47">
        <v>12616</v>
      </c>
    </row>
    <row r="4254" spans="3:7">
      <c r="C4254" s="49">
        <f t="shared" si="68"/>
        <v>6</v>
      </c>
      <c r="D4254" s="48">
        <v>42547</v>
      </c>
      <c r="E4254" s="47">
        <v>4</v>
      </c>
      <c r="F4254" s="47">
        <v>15446</v>
      </c>
      <c r="G4254" s="47">
        <v>12403</v>
      </c>
    </row>
    <row r="4255" spans="3:7">
      <c r="C4255" s="49">
        <f t="shared" si="68"/>
        <v>6</v>
      </c>
      <c r="D4255" s="48">
        <v>42547</v>
      </c>
      <c r="E4255" s="47">
        <v>5</v>
      </c>
      <c r="F4255" s="47">
        <v>15197</v>
      </c>
      <c r="G4255" s="47">
        <v>12134</v>
      </c>
    </row>
    <row r="4256" spans="3:7">
      <c r="C4256" s="49">
        <f t="shared" si="68"/>
        <v>6</v>
      </c>
      <c r="D4256" s="48">
        <v>42547</v>
      </c>
      <c r="E4256" s="47">
        <v>6</v>
      </c>
      <c r="F4256" s="47">
        <v>15012</v>
      </c>
      <c r="G4256" s="47">
        <v>11964</v>
      </c>
    </row>
    <row r="4257" spans="3:7">
      <c r="C4257" s="49">
        <f t="shared" si="68"/>
        <v>6</v>
      </c>
      <c r="D4257" s="48">
        <v>42547</v>
      </c>
      <c r="E4257" s="47">
        <v>7</v>
      </c>
      <c r="F4257" s="47">
        <v>15700</v>
      </c>
      <c r="G4257" s="47">
        <v>12778</v>
      </c>
    </row>
    <row r="4258" spans="3:7">
      <c r="C4258" s="49">
        <f t="shared" si="68"/>
        <v>6</v>
      </c>
      <c r="D4258" s="48">
        <v>42547</v>
      </c>
      <c r="E4258" s="47">
        <v>8</v>
      </c>
      <c r="F4258" s="47">
        <v>16795</v>
      </c>
      <c r="G4258" s="47">
        <v>14113</v>
      </c>
    </row>
    <row r="4259" spans="3:7">
      <c r="C4259" s="49">
        <f t="shared" si="68"/>
        <v>6</v>
      </c>
      <c r="D4259" s="48">
        <v>42547</v>
      </c>
      <c r="E4259" s="47">
        <v>9</v>
      </c>
      <c r="F4259" s="47">
        <v>18024</v>
      </c>
      <c r="G4259" s="47">
        <v>15320</v>
      </c>
    </row>
    <row r="4260" spans="3:7">
      <c r="C4260" s="49">
        <f t="shared" si="68"/>
        <v>6</v>
      </c>
      <c r="D4260" s="48">
        <v>42547</v>
      </c>
      <c r="E4260" s="47">
        <v>10</v>
      </c>
      <c r="F4260" s="47">
        <v>18786</v>
      </c>
      <c r="G4260" s="47">
        <v>16312</v>
      </c>
    </row>
    <row r="4261" spans="3:7">
      <c r="C4261" s="49">
        <f t="shared" si="68"/>
        <v>6</v>
      </c>
      <c r="D4261" s="48">
        <v>42547</v>
      </c>
      <c r="E4261" s="47">
        <v>11</v>
      </c>
      <c r="F4261" s="47">
        <v>19444</v>
      </c>
      <c r="G4261" s="47">
        <v>17140</v>
      </c>
    </row>
    <row r="4262" spans="3:7">
      <c r="C4262" s="49">
        <f t="shared" si="68"/>
        <v>6</v>
      </c>
      <c r="D4262" s="48">
        <v>42547</v>
      </c>
      <c r="E4262" s="47">
        <v>12</v>
      </c>
      <c r="F4262" s="47">
        <v>20299</v>
      </c>
      <c r="G4262" s="47">
        <v>17944</v>
      </c>
    </row>
    <row r="4263" spans="3:7">
      <c r="C4263" s="49">
        <f t="shared" si="68"/>
        <v>6</v>
      </c>
      <c r="D4263" s="48">
        <v>42547</v>
      </c>
      <c r="E4263" s="47">
        <v>13</v>
      </c>
      <c r="F4263" s="47">
        <v>21238</v>
      </c>
      <c r="G4263" s="47">
        <v>18678</v>
      </c>
    </row>
    <row r="4264" spans="3:7">
      <c r="C4264" s="49">
        <f t="shared" si="68"/>
        <v>6</v>
      </c>
      <c r="D4264" s="48">
        <v>42547</v>
      </c>
      <c r="E4264" s="47">
        <v>14</v>
      </c>
      <c r="F4264" s="47">
        <v>21545</v>
      </c>
      <c r="G4264" s="47">
        <v>19009</v>
      </c>
    </row>
    <row r="4265" spans="3:7">
      <c r="C4265" s="49">
        <f t="shared" si="68"/>
        <v>6</v>
      </c>
      <c r="D4265" s="48">
        <v>42547</v>
      </c>
      <c r="E4265" s="47">
        <v>15</v>
      </c>
      <c r="F4265" s="47">
        <v>21965</v>
      </c>
      <c r="G4265" s="47">
        <v>19333</v>
      </c>
    </row>
    <row r="4266" spans="3:7">
      <c r="C4266" s="49">
        <f t="shared" si="68"/>
        <v>6</v>
      </c>
      <c r="D4266" s="48">
        <v>42547</v>
      </c>
      <c r="E4266" s="47">
        <v>16</v>
      </c>
      <c r="F4266" s="47">
        <v>22293</v>
      </c>
      <c r="G4266" s="47">
        <v>19679</v>
      </c>
    </row>
    <row r="4267" spans="3:7">
      <c r="C4267" s="49">
        <f t="shared" si="68"/>
        <v>6</v>
      </c>
      <c r="D4267" s="48">
        <v>42547</v>
      </c>
      <c r="E4267" s="47">
        <v>17</v>
      </c>
      <c r="F4267" s="47">
        <v>22257</v>
      </c>
      <c r="G4267" s="47">
        <v>19997</v>
      </c>
    </row>
    <row r="4268" spans="3:7">
      <c r="C4268" s="49">
        <f t="shared" si="68"/>
        <v>6</v>
      </c>
      <c r="D4268" s="48">
        <v>42547</v>
      </c>
      <c r="E4268" s="47">
        <v>18</v>
      </c>
      <c r="F4268" s="47">
        <v>22306</v>
      </c>
      <c r="G4268" s="47">
        <v>20096</v>
      </c>
    </row>
    <row r="4269" spans="3:7">
      <c r="C4269" s="49">
        <f t="shared" si="68"/>
        <v>6</v>
      </c>
      <c r="D4269" s="48">
        <v>42547</v>
      </c>
      <c r="E4269" s="47">
        <v>19</v>
      </c>
      <c r="F4269" s="47">
        <v>22074</v>
      </c>
      <c r="G4269" s="47">
        <v>19994</v>
      </c>
    </row>
    <row r="4270" spans="3:7">
      <c r="C4270" s="49">
        <f t="shared" si="68"/>
        <v>6</v>
      </c>
      <c r="D4270" s="48">
        <v>42547</v>
      </c>
      <c r="E4270" s="47">
        <v>20</v>
      </c>
      <c r="F4270" s="47">
        <v>21937</v>
      </c>
      <c r="G4270" s="47">
        <v>19812</v>
      </c>
    </row>
    <row r="4271" spans="3:7">
      <c r="C4271" s="49">
        <f t="shared" si="68"/>
        <v>6</v>
      </c>
      <c r="D4271" s="48">
        <v>42547</v>
      </c>
      <c r="E4271" s="47">
        <v>21</v>
      </c>
      <c r="F4271" s="47">
        <v>22142</v>
      </c>
      <c r="G4271" s="47">
        <v>19926</v>
      </c>
    </row>
    <row r="4272" spans="3:7">
      <c r="C4272" s="49">
        <f t="shared" si="68"/>
        <v>6</v>
      </c>
      <c r="D4272" s="48">
        <v>42547</v>
      </c>
      <c r="E4272" s="47">
        <v>22</v>
      </c>
      <c r="F4272" s="47">
        <v>21173</v>
      </c>
      <c r="G4272" s="47">
        <v>18849</v>
      </c>
    </row>
    <row r="4273" spans="3:7">
      <c r="C4273" s="49">
        <f t="shared" si="68"/>
        <v>6</v>
      </c>
      <c r="D4273" s="48">
        <v>42547</v>
      </c>
      <c r="E4273" s="47">
        <v>23</v>
      </c>
      <c r="F4273" s="47">
        <v>19891</v>
      </c>
      <c r="G4273" s="47">
        <v>17409</v>
      </c>
    </row>
    <row r="4274" spans="3:7">
      <c r="C4274" s="49">
        <f t="shared" si="68"/>
        <v>6</v>
      </c>
      <c r="D4274" s="48">
        <v>42547</v>
      </c>
      <c r="E4274" s="47">
        <v>24</v>
      </c>
      <c r="F4274" s="47">
        <v>18638</v>
      </c>
      <c r="G4274" s="47">
        <v>16164</v>
      </c>
    </row>
    <row r="4275" spans="3:7">
      <c r="C4275" s="49">
        <f t="shared" si="68"/>
        <v>6</v>
      </c>
      <c r="D4275" s="48">
        <v>42548</v>
      </c>
      <c r="E4275" s="47">
        <v>1</v>
      </c>
      <c r="F4275" s="47">
        <v>18250</v>
      </c>
      <c r="G4275" s="47">
        <v>15366</v>
      </c>
    </row>
    <row r="4276" spans="3:7">
      <c r="C4276" s="49">
        <f t="shared" si="68"/>
        <v>6</v>
      </c>
      <c r="D4276" s="48">
        <v>42548</v>
      </c>
      <c r="E4276" s="47">
        <v>2</v>
      </c>
      <c r="F4276" s="47">
        <v>17637</v>
      </c>
      <c r="G4276" s="47">
        <v>14804</v>
      </c>
    </row>
    <row r="4277" spans="3:7">
      <c r="C4277" s="49">
        <f t="shared" si="68"/>
        <v>6</v>
      </c>
      <c r="D4277" s="48">
        <v>42548</v>
      </c>
      <c r="E4277" s="47">
        <v>3</v>
      </c>
      <c r="F4277" s="47">
        <v>16963</v>
      </c>
      <c r="G4277" s="47">
        <v>14528</v>
      </c>
    </row>
    <row r="4278" spans="3:7">
      <c r="C4278" s="49">
        <f t="shared" si="68"/>
        <v>6</v>
      </c>
      <c r="D4278" s="48">
        <v>42548</v>
      </c>
      <c r="E4278" s="47">
        <v>4</v>
      </c>
      <c r="F4278" s="47">
        <v>16689</v>
      </c>
      <c r="G4278" s="47">
        <v>14473</v>
      </c>
    </row>
    <row r="4279" spans="3:7">
      <c r="C4279" s="49">
        <f t="shared" si="68"/>
        <v>6</v>
      </c>
      <c r="D4279" s="48">
        <v>42548</v>
      </c>
      <c r="E4279" s="47">
        <v>5</v>
      </c>
      <c r="F4279" s="47">
        <v>17050</v>
      </c>
      <c r="G4279" s="47">
        <v>14754</v>
      </c>
    </row>
    <row r="4280" spans="3:7">
      <c r="C4280" s="49">
        <f t="shared" si="68"/>
        <v>6</v>
      </c>
      <c r="D4280" s="48">
        <v>42548</v>
      </c>
      <c r="E4280" s="47">
        <v>6</v>
      </c>
      <c r="F4280" s="47">
        <v>17804</v>
      </c>
      <c r="G4280" s="47">
        <v>15784</v>
      </c>
    </row>
    <row r="4281" spans="3:7">
      <c r="C4281" s="49">
        <f t="shared" si="68"/>
        <v>6</v>
      </c>
      <c r="D4281" s="48">
        <v>42548</v>
      </c>
      <c r="E4281" s="47">
        <v>7</v>
      </c>
      <c r="F4281" s="47">
        <v>19670</v>
      </c>
      <c r="G4281" s="47">
        <v>17787</v>
      </c>
    </row>
    <row r="4282" spans="3:7">
      <c r="C4282" s="49">
        <f t="shared" si="68"/>
        <v>6</v>
      </c>
      <c r="D4282" s="48">
        <v>42548</v>
      </c>
      <c r="E4282" s="47">
        <v>8</v>
      </c>
      <c r="F4282" s="47">
        <v>20362</v>
      </c>
      <c r="G4282" s="47">
        <v>18950</v>
      </c>
    </row>
    <row r="4283" spans="3:7">
      <c r="C4283" s="49">
        <f t="shared" si="68"/>
        <v>6</v>
      </c>
      <c r="D4283" s="48">
        <v>42548</v>
      </c>
      <c r="E4283" s="47">
        <v>9</v>
      </c>
      <c r="F4283" s="47">
        <v>21394</v>
      </c>
      <c r="G4283" s="47">
        <v>19742</v>
      </c>
    </row>
    <row r="4284" spans="3:7">
      <c r="C4284" s="49">
        <f t="shared" si="68"/>
        <v>6</v>
      </c>
      <c r="D4284" s="48">
        <v>42548</v>
      </c>
      <c r="E4284" s="47">
        <v>10</v>
      </c>
      <c r="F4284" s="47">
        <v>22094</v>
      </c>
      <c r="G4284" s="47">
        <v>20336</v>
      </c>
    </row>
    <row r="4285" spans="3:7">
      <c r="C4285" s="49">
        <f t="shared" si="68"/>
        <v>6</v>
      </c>
      <c r="D4285" s="48">
        <v>42548</v>
      </c>
      <c r="E4285" s="47">
        <v>11</v>
      </c>
      <c r="F4285" s="47">
        <v>22326</v>
      </c>
      <c r="G4285" s="47">
        <v>20606</v>
      </c>
    </row>
    <row r="4286" spans="3:7">
      <c r="C4286" s="49">
        <f t="shared" si="68"/>
        <v>6</v>
      </c>
      <c r="D4286" s="48">
        <v>42548</v>
      </c>
      <c r="E4286" s="47">
        <v>12</v>
      </c>
      <c r="F4286" s="47">
        <v>22502</v>
      </c>
      <c r="G4286" s="47">
        <v>20758</v>
      </c>
    </row>
    <row r="4287" spans="3:7">
      <c r="C4287" s="49">
        <f t="shared" si="68"/>
        <v>6</v>
      </c>
      <c r="D4287" s="48">
        <v>42548</v>
      </c>
      <c r="E4287" s="47">
        <v>13</v>
      </c>
      <c r="F4287" s="47">
        <v>22506</v>
      </c>
      <c r="G4287" s="47">
        <v>20755</v>
      </c>
    </row>
    <row r="4288" spans="3:7">
      <c r="C4288" s="49">
        <f t="shared" si="68"/>
        <v>6</v>
      </c>
      <c r="D4288" s="48">
        <v>42548</v>
      </c>
      <c r="E4288" s="47">
        <v>14</v>
      </c>
      <c r="F4288" s="47">
        <v>22211</v>
      </c>
      <c r="G4288" s="47">
        <v>20568</v>
      </c>
    </row>
    <row r="4289" spans="3:7">
      <c r="C4289" s="49">
        <f t="shared" si="68"/>
        <v>6</v>
      </c>
      <c r="D4289" s="48">
        <v>42548</v>
      </c>
      <c r="E4289" s="47">
        <v>15</v>
      </c>
      <c r="F4289" s="47">
        <v>22341</v>
      </c>
      <c r="G4289" s="47">
        <v>20743</v>
      </c>
    </row>
    <row r="4290" spans="3:7">
      <c r="C4290" s="49">
        <f t="shared" si="68"/>
        <v>6</v>
      </c>
      <c r="D4290" s="48">
        <v>42548</v>
      </c>
      <c r="E4290" s="47">
        <v>16</v>
      </c>
      <c r="F4290" s="47">
        <v>22580</v>
      </c>
      <c r="G4290" s="47">
        <v>20937</v>
      </c>
    </row>
    <row r="4291" spans="3:7">
      <c r="C4291" s="49">
        <f t="shared" si="68"/>
        <v>6</v>
      </c>
      <c r="D4291" s="48">
        <v>42548</v>
      </c>
      <c r="E4291" s="47">
        <v>17</v>
      </c>
      <c r="F4291" s="47">
        <v>23226</v>
      </c>
      <c r="G4291" s="47">
        <v>21582</v>
      </c>
    </row>
    <row r="4292" spans="3:7">
      <c r="C4292" s="49">
        <f t="shared" ref="C4292:C4355" si="69">MONTH(D4292)</f>
        <v>6</v>
      </c>
      <c r="D4292" s="48">
        <v>42548</v>
      </c>
      <c r="E4292" s="47">
        <v>18</v>
      </c>
      <c r="F4292" s="47">
        <v>23085</v>
      </c>
      <c r="G4292" s="47">
        <v>21546</v>
      </c>
    </row>
    <row r="4293" spans="3:7">
      <c r="C4293" s="49">
        <f t="shared" si="69"/>
        <v>6</v>
      </c>
      <c r="D4293" s="48">
        <v>42548</v>
      </c>
      <c r="E4293" s="47">
        <v>19</v>
      </c>
      <c r="F4293" s="47">
        <v>22767</v>
      </c>
      <c r="G4293" s="47">
        <v>21275</v>
      </c>
    </row>
    <row r="4294" spans="3:7">
      <c r="C4294" s="49">
        <f t="shared" si="69"/>
        <v>6</v>
      </c>
      <c r="D4294" s="48">
        <v>42548</v>
      </c>
      <c r="E4294" s="47">
        <v>20</v>
      </c>
      <c r="F4294" s="47">
        <v>22446</v>
      </c>
      <c r="G4294" s="47">
        <v>20878</v>
      </c>
    </row>
    <row r="4295" spans="3:7">
      <c r="C4295" s="49">
        <f t="shared" si="69"/>
        <v>6</v>
      </c>
      <c r="D4295" s="48">
        <v>42548</v>
      </c>
      <c r="E4295" s="47">
        <v>21</v>
      </c>
      <c r="F4295" s="47">
        <v>22196</v>
      </c>
      <c r="G4295" s="47">
        <v>20514</v>
      </c>
    </row>
    <row r="4296" spans="3:7">
      <c r="C4296" s="49">
        <f t="shared" si="69"/>
        <v>6</v>
      </c>
      <c r="D4296" s="48">
        <v>42548</v>
      </c>
      <c r="E4296" s="47">
        <v>22</v>
      </c>
      <c r="F4296" s="47">
        <v>20968</v>
      </c>
      <c r="G4296" s="47">
        <v>19249</v>
      </c>
    </row>
    <row r="4297" spans="3:7">
      <c r="C4297" s="49">
        <f t="shared" si="69"/>
        <v>6</v>
      </c>
      <c r="D4297" s="48">
        <v>42548</v>
      </c>
      <c r="E4297" s="47">
        <v>23</v>
      </c>
      <c r="F4297" s="47">
        <v>19518</v>
      </c>
      <c r="G4297" s="47">
        <v>17486</v>
      </c>
    </row>
    <row r="4298" spans="3:7">
      <c r="C4298" s="49">
        <f t="shared" si="69"/>
        <v>6</v>
      </c>
      <c r="D4298" s="48">
        <v>42548</v>
      </c>
      <c r="E4298" s="47">
        <v>24</v>
      </c>
      <c r="F4298" s="47">
        <v>18470</v>
      </c>
      <c r="G4298" s="47">
        <v>15982</v>
      </c>
    </row>
    <row r="4299" spans="3:7">
      <c r="C4299" s="49">
        <f t="shared" si="69"/>
        <v>6</v>
      </c>
      <c r="D4299" s="48">
        <v>42549</v>
      </c>
      <c r="E4299" s="47">
        <v>1</v>
      </c>
      <c r="F4299" s="47">
        <v>16945</v>
      </c>
      <c r="G4299" s="47">
        <v>15004</v>
      </c>
    </row>
    <row r="4300" spans="3:7">
      <c r="C4300" s="49">
        <f t="shared" si="69"/>
        <v>6</v>
      </c>
      <c r="D4300" s="48">
        <v>42549</v>
      </c>
      <c r="E4300" s="47">
        <v>2</v>
      </c>
      <c r="F4300" s="47">
        <v>16380</v>
      </c>
      <c r="G4300" s="47">
        <v>14394</v>
      </c>
    </row>
    <row r="4301" spans="3:7">
      <c r="C4301" s="49">
        <f t="shared" si="69"/>
        <v>6</v>
      </c>
      <c r="D4301" s="48">
        <v>42549</v>
      </c>
      <c r="E4301" s="47">
        <v>3</v>
      </c>
      <c r="F4301" s="47">
        <v>16158</v>
      </c>
      <c r="G4301" s="47">
        <v>13978</v>
      </c>
    </row>
    <row r="4302" spans="3:7">
      <c r="C4302" s="49">
        <f t="shared" si="69"/>
        <v>6</v>
      </c>
      <c r="D4302" s="48">
        <v>42549</v>
      </c>
      <c r="E4302" s="47">
        <v>4</v>
      </c>
      <c r="F4302" s="47">
        <v>16139</v>
      </c>
      <c r="G4302" s="47">
        <v>13781</v>
      </c>
    </row>
    <row r="4303" spans="3:7">
      <c r="C4303" s="49">
        <f t="shared" si="69"/>
        <v>6</v>
      </c>
      <c r="D4303" s="48">
        <v>42549</v>
      </c>
      <c r="E4303" s="47">
        <v>5</v>
      </c>
      <c r="F4303" s="47">
        <v>16555</v>
      </c>
      <c r="G4303" s="47">
        <v>13969</v>
      </c>
    </row>
    <row r="4304" spans="3:7">
      <c r="C4304" s="49">
        <f t="shared" si="69"/>
        <v>6</v>
      </c>
      <c r="D4304" s="48">
        <v>42549</v>
      </c>
      <c r="E4304" s="47">
        <v>6</v>
      </c>
      <c r="F4304" s="47">
        <v>17067</v>
      </c>
      <c r="G4304" s="47">
        <v>14811</v>
      </c>
    </row>
    <row r="4305" spans="3:7">
      <c r="C4305" s="49">
        <f t="shared" si="69"/>
        <v>6</v>
      </c>
      <c r="D4305" s="48">
        <v>42549</v>
      </c>
      <c r="E4305" s="47">
        <v>7</v>
      </c>
      <c r="F4305" s="47">
        <v>18192</v>
      </c>
      <c r="G4305" s="47">
        <v>16173</v>
      </c>
    </row>
    <row r="4306" spans="3:7">
      <c r="C4306" s="49">
        <f t="shared" si="69"/>
        <v>6</v>
      </c>
      <c r="D4306" s="48">
        <v>42549</v>
      </c>
      <c r="E4306" s="47">
        <v>8</v>
      </c>
      <c r="F4306" s="47">
        <v>18917</v>
      </c>
      <c r="G4306" s="47">
        <v>16796</v>
      </c>
    </row>
    <row r="4307" spans="3:7">
      <c r="C4307" s="49">
        <f t="shared" si="69"/>
        <v>6</v>
      </c>
      <c r="D4307" s="48">
        <v>42549</v>
      </c>
      <c r="E4307" s="47">
        <v>9</v>
      </c>
      <c r="F4307" s="47">
        <v>18948</v>
      </c>
      <c r="G4307" s="47">
        <v>16961</v>
      </c>
    </row>
    <row r="4308" spans="3:7">
      <c r="C4308" s="49">
        <f t="shared" si="69"/>
        <v>6</v>
      </c>
      <c r="D4308" s="48">
        <v>42549</v>
      </c>
      <c r="E4308" s="47">
        <v>10</v>
      </c>
      <c r="F4308" s="47">
        <v>18913</v>
      </c>
      <c r="G4308" s="47">
        <v>16930</v>
      </c>
    </row>
    <row r="4309" spans="3:7">
      <c r="C4309" s="49">
        <f t="shared" si="69"/>
        <v>6</v>
      </c>
      <c r="D4309" s="48">
        <v>42549</v>
      </c>
      <c r="E4309" s="47">
        <v>11</v>
      </c>
      <c r="F4309" s="47">
        <v>19321</v>
      </c>
      <c r="G4309" s="47">
        <v>17305</v>
      </c>
    </row>
    <row r="4310" spans="3:7">
      <c r="C4310" s="49">
        <f t="shared" si="69"/>
        <v>6</v>
      </c>
      <c r="D4310" s="48">
        <v>42549</v>
      </c>
      <c r="E4310" s="47">
        <v>12</v>
      </c>
      <c r="F4310" s="47">
        <v>19532</v>
      </c>
      <c r="G4310" s="47">
        <v>17383</v>
      </c>
    </row>
    <row r="4311" spans="3:7">
      <c r="C4311" s="49">
        <f t="shared" si="69"/>
        <v>6</v>
      </c>
      <c r="D4311" s="48">
        <v>42549</v>
      </c>
      <c r="E4311" s="47">
        <v>13</v>
      </c>
      <c r="F4311" s="47">
        <v>19833</v>
      </c>
      <c r="G4311" s="47">
        <v>17533</v>
      </c>
    </row>
    <row r="4312" spans="3:7">
      <c r="C4312" s="49">
        <f t="shared" si="69"/>
        <v>6</v>
      </c>
      <c r="D4312" s="48">
        <v>42549</v>
      </c>
      <c r="E4312" s="47">
        <v>14</v>
      </c>
      <c r="F4312" s="47">
        <v>19858</v>
      </c>
      <c r="G4312" s="47">
        <v>17588</v>
      </c>
    </row>
    <row r="4313" spans="3:7">
      <c r="C4313" s="49">
        <f t="shared" si="69"/>
        <v>6</v>
      </c>
      <c r="D4313" s="48">
        <v>42549</v>
      </c>
      <c r="E4313" s="47">
        <v>15</v>
      </c>
      <c r="F4313" s="47">
        <v>20084</v>
      </c>
      <c r="G4313" s="47">
        <v>17687</v>
      </c>
    </row>
    <row r="4314" spans="3:7">
      <c r="C4314" s="49">
        <f t="shared" si="69"/>
        <v>6</v>
      </c>
      <c r="D4314" s="48">
        <v>42549</v>
      </c>
      <c r="E4314" s="47">
        <v>16</v>
      </c>
      <c r="F4314" s="47">
        <v>19929</v>
      </c>
      <c r="G4314" s="47">
        <v>17770</v>
      </c>
    </row>
    <row r="4315" spans="3:7">
      <c r="C4315" s="49">
        <f t="shared" si="69"/>
        <v>6</v>
      </c>
      <c r="D4315" s="48">
        <v>42549</v>
      </c>
      <c r="E4315" s="47">
        <v>17</v>
      </c>
      <c r="F4315" s="47">
        <v>19721</v>
      </c>
      <c r="G4315" s="47">
        <v>17781</v>
      </c>
    </row>
    <row r="4316" spans="3:7">
      <c r="C4316" s="49">
        <f t="shared" si="69"/>
        <v>6</v>
      </c>
      <c r="D4316" s="48">
        <v>42549</v>
      </c>
      <c r="E4316" s="47">
        <v>18</v>
      </c>
      <c r="F4316" s="47">
        <v>19621</v>
      </c>
      <c r="G4316" s="47">
        <v>17496</v>
      </c>
    </row>
    <row r="4317" spans="3:7">
      <c r="C4317" s="49">
        <f t="shared" si="69"/>
        <v>6</v>
      </c>
      <c r="D4317" s="48">
        <v>42549</v>
      </c>
      <c r="E4317" s="47">
        <v>19</v>
      </c>
      <c r="F4317" s="47">
        <v>19513</v>
      </c>
      <c r="G4317" s="47">
        <v>17429</v>
      </c>
    </row>
    <row r="4318" spans="3:7">
      <c r="C4318" s="49">
        <f t="shared" si="69"/>
        <v>6</v>
      </c>
      <c r="D4318" s="48">
        <v>42549</v>
      </c>
      <c r="E4318" s="47">
        <v>20</v>
      </c>
      <c r="F4318" s="47">
        <v>19562</v>
      </c>
      <c r="G4318" s="47">
        <v>17320</v>
      </c>
    </row>
    <row r="4319" spans="3:7">
      <c r="C4319" s="49">
        <f t="shared" si="69"/>
        <v>6</v>
      </c>
      <c r="D4319" s="48">
        <v>42549</v>
      </c>
      <c r="E4319" s="47">
        <v>21</v>
      </c>
      <c r="F4319" s="47">
        <v>19343</v>
      </c>
      <c r="G4319" s="47">
        <v>17282</v>
      </c>
    </row>
    <row r="4320" spans="3:7">
      <c r="C4320" s="49">
        <f t="shared" si="69"/>
        <v>6</v>
      </c>
      <c r="D4320" s="48">
        <v>42549</v>
      </c>
      <c r="E4320" s="47">
        <v>22</v>
      </c>
      <c r="F4320" s="47">
        <v>18273</v>
      </c>
      <c r="G4320" s="47">
        <v>16277</v>
      </c>
    </row>
    <row r="4321" spans="3:7">
      <c r="C4321" s="49">
        <f t="shared" si="69"/>
        <v>6</v>
      </c>
      <c r="D4321" s="48">
        <v>42549</v>
      </c>
      <c r="E4321" s="47">
        <v>23</v>
      </c>
      <c r="F4321" s="47">
        <v>16893</v>
      </c>
      <c r="G4321" s="47">
        <v>14808</v>
      </c>
    </row>
    <row r="4322" spans="3:7">
      <c r="C4322" s="49">
        <f t="shared" si="69"/>
        <v>6</v>
      </c>
      <c r="D4322" s="48">
        <v>42549</v>
      </c>
      <c r="E4322" s="47">
        <v>24</v>
      </c>
      <c r="F4322" s="47">
        <v>15957</v>
      </c>
      <c r="G4322" s="47">
        <v>13769</v>
      </c>
    </row>
    <row r="4323" spans="3:7">
      <c r="C4323" s="49">
        <f t="shared" si="69"/>
        <v>6</v>
      </c>
      <c r="D4323" s="48">
        <v>42550</v>
      </c>
      <c r="E4323" s="47">
        <v>1</v>
      </c>
      <c r="F4323" s="47">
        <v>15637</v>
      </c>
      <c r="G4323" s="47">
        <v>13126</v>
      </c>
    </row>
    <row r="4324" spans="3:7">
      <c r="C4324" s="49">
        <f t="shared" si="69"/>
        <v>6</v>
      </c>
      <c r="D4324" s="48">
        <v>42550</v>
      </c>
      <c r="E4324" s="47">
        <v>2</v>
      </c>
      <c r="F4324" s="47">
        <v>15179</v>
      </c>
      <c r="G4324" s="47">
        <v>12687</v>
      </c>
    </row>
    <row r="4325" spans="3:7">
      <c r="C4325" s="49">
        <f t="shared" si="69"/>
        <v>6</v>
      </c>
      <c r="D4325" s="48">
        <v>42550</v>
      </c>
      <c r="E4325" s="47">
        <v>3</v>
      </c>
      <c r="F4325" s="47">
        <v>15328</v>
      </c>
      <c r="G4325" s="47">
        <v>12489</v>
      </c>
    </row>
    <row r="4326" spans="3:7">
      <c r="C4326" s="49">
        <f t="shared" si="69"/>
        <v>6</v>
      </c>
      <c r="D4326" s="48">
        <v>42550</v>
      </c>
      <c r="E4326" s="47">
        <v>4</v>
      </c>
      <c r="F4326" s="47">
        <v>15338</v>
      </c>
      <c r="G4326" s="47">
        <v>12462</v>
      </c>
    </row>
    <row r="4327" spans="3:7">
      <c r="C4327" s="49">
        <f t="shared" si="69"/>
        <v>6</v>
      </c>
      <c r="D4327" s="48">
        <v>42550</v>
      </c>
      <c r="E4327" s="47">
        <v>5</v>
      </c>
      <c r="F4327" s="47">
        <v>15488</v>
      </c>
      <c r="G4327" s="47">
        <v>12657</v>
      </c>
    </row>
    <row r="4328" spans="3:7">
      <c r="C4328" s="49">
        <f t="shared" si="69"/>
        <v>6</v>
      </c>
      <c r="D4328" s="48">
        <v>42550</v>
      </c>
      <c r="E4328" s="47">
        <v>6</v>
      </c>
      <c r="F4328" s="47">
        <v>15925</v>
      </c>
      <c r="G4328" s="47">
        <v>13558</v>
      </c>
    </row>
    <row r="4329" spans="3:7">
      <c r="C4329" s="49">
        <f t="shared" si="69"/>
        <v>6</v>
      </c>
      <c r="D4329" s="48">
        <v>42550</v>
      </c>
      <c r="E4329" s="47">
        <v>7</v>
      </c>
      <c r="F4329" s="47">
        <v>17417</v>
      </c>
      <c r="G4329" s="47">
        <v>15017</v>
      </c>
    </row>
    <row r="4330" spans="3:7">
      <c r="C4330" s="49">
        <f t="shared" si="69"/>
        <v>6</v>
      </c>
      <c r="D4330" s="48">
        <v>42550</v>
      </c>
      <c r="E4330" s="47">
        <v>8</v>
      </c>
      <c r="F4330" s="47">
        <v>17710</v>
      </c>
      <c r="G4330" s="47">
        <v>15638</v>
      </c>
    </row>
    <row r="4331" spans="3:7">
      <c r="C4331" s="49">
        <f t="shared" si="69"/>
        <v>6</v>
      </c>
      <c r="D4331" s="48">
        <v>42550</v>
      </c>
      <c r="E4331" s="47">
        <v>9</v>
      </c>
      <c r="F4331" s="47">
        <v>17950</v>
      </c>
      <c r="G4331" s="47">
        <v>15793</v>
      </c>
    </row>
    <row r="4332" spans="3:7">
      <c r="C4332" s="49">
        <f t="shared" si="69"/>
        <v>6</v>
      </c>
      <c r="D4332" s="48">
        <v>42550</v>
      </c>
      <c r="E4332" s="47">
        <v>10</v>
      </c>
      <c r="F4332" s="47">
        <v>18175</v>
      </c>
      <c r="G4332" s="47">
        <v>16112</v>
      </c>
    </row>
    <row r="4333" spans="3:7">
      <c r="C4333" s="49">
        <f t="shared" si="69"/>
        <v>6</v>
      </c>
      <c r="D4333" s="48">
        <v>42550</v>
      </c>
      <c r="E4333" s="47">
        <v>11</v>
      </c>
      <c r="F4333" s="47">
        <v>18464</v>
      </c>
      <c r="G4333" s="47">
        <v>16372</v>
      </c>
    </row>
    <row r="4334" spans="3:7">
      <c r="C4334" s="49">
        <f t="shared" si="69"/>
        <v>6</v>
      </c>
      <c r="D4334" s="48">
        <v>42550</v>
      </c>
      <c r="E4334" s="47">
        <v>12</v>
      </c>
      <c r="F4334" s="47">
        <v>18742</v>
      </c>
      <c r="G4334" s="47">
        <v>16385</v>
      </c>
    </row>
    <row r="4335" spans="3:7">
      <c r="C4335" s="49">
        <f t="shared" si="69"/>
        <v>6</v>
      </c>
      <c r="D4335" s="48">
        <v>42550</v>
      </c>
      <c r="E4335" s="47">
        <v>13</v>
      </c>
      <c r="F4335" s="47">
        <v>19084</v>
      </c>
      <c r="G4335" s="47">
        <v>16627</v>
      </c>
    </row>
    <row r="4336" spans="3:7">
      <c r="C4336" s="49">
        <f t="shared" si="69"/>
        <v>6</v>
      </c>
      <c r="D4336" s="48">
        <v>42550</v>
      </c>
      <c r="E4336" s="47">
        <v>14</v>
      </c>
      <c r="F4336" s="47">
        <v>19263</v>
      </c>
      <c r="G4336" s="47">
        <v>16887</v>
      </c>
    </row>
    <row r="4337" spans="3:7">
      <c r="C4337" s="49">
        <f t="shared" si="69"/>
        <v>6</v>
      </c>
      <c r="D4337" s="48">
        <v>42550</v>
      </c>
      <c r="E4337" s="47">
        <v>15</v>
      </c>
      <c r="F4337" s="47">
        <v>19617</v>
      </c>
      <c r="G4337" s="47">
        <v>17090</v>
      </c>
    </row>
    <row r="4338" spans="3:7">
      <c r="C4338" s="49">
        <f t="shared" si="69"/>
        <v>6</v>
      </c>
      <c r="D4338" s="48">
        <v>42550</v>
      </c>
      <c r="E4338" s="47">
        <v>16</v>
      </c>
      <c r="F4338" s="47">
        <v>19565</v>
      </c>
      <c r="G4338" s="47">
        <v>17235</v>
      </c>
    </row>
    <row r="4339" spans="3:7">
      <c r="C4339" s="49">
        <f t="shared" si="69"/>
        <v>6</v>
      </c>
      <c r="D4339" s="48">
        <v>42550</v>
      </c>
      <c r="E4339" s="47">
        <v>17</v>
      </c>
      <c r="F4339" s="47">
        <v>20173</v>
      </c>
      <c r="G4339" s="47">
        <v>17700</v>
      </c>
    </row>
    <row r="4340" spans="3:7">
      <c r="C4340" s="49">
        <f t="shared" si="69"/>
        <v>6</v>
      </c>
      <c r="D4340" s="48">
        <v>42550</v>
      </c>
      <c r="E4340" s="47">
        <v>18</v>
      </c>
      <c r="F4340" s="47">
        <v>20682</v>
      </c>
      <c r="G4340" s="47">
        <v>18142</v>
      </c>
    </row>
    <row r="4341" spans="3:7">
      <c r="C4341" s="49">
        <f t="shared" si="69"/>
        <v>6</v>
      </c>
      <c r="D4341" s="48">
        <v>42550</v>
      </c>
      <c r="E4341" s="47">
        <v>19</v>
      </c>
      <c r="F4341" s="47">
        <v>20677</v>
      </c>
      <c r="G4341" s="47">
        <v>18256</v>
      </c>
    </row>
    <row r="4342" spans="3:7">
      <c r="C4342" s="49">
        <f t="shared" si="69"/>
        <v>6</v>
      </c>
      <c r="D4342" s="48">
        <v>42550</v>
      </c>
      <c r="E4342" s="47">
        <v>20</v>
      </c>
      <c r="F4342" s="47">
        <v>20180</v>
      </c>
      <c r="G4342" s="47">
        <v>18101</v>
      </c>
    </row>
    <row r="4343" spans="3:7">
      <c r="C4343" s="49">
        <f t="shared" si="69"/>
        <v>6</v>
      </c>
      <c r="D4343" s="48">
        <v>42550</v>
      </c>
      <c r="E4343" s="47">
        <v>21</v>
      </c>
      <c r="F4343" s="47">
        <v>19634</v>
      </c>
      <c r="G4343" s="47">
        <v>17691</v>
      </c>
    </row>
    <row r="4344" spans="3:7">
      <c r="C4344" s="49">
        <f t="shared" si="69"/>
        <v>6</v>
      </c>
      <c r="D4344" s="48">
        <v>42550</v>
      </c>
      <c r="E4344" s="47">
        <v>22</v>
      </c>
      <c r="F4344" s="47">
        <v>18498</v>
      </c>
      <c r="G4344" s="47">
        <v>16654</v>
      </c>
    </row>
    <row r="4345" spans="3:7">
      <c r="C4345" s="49">
        <f t="shared" si="69"/>
        <v>6</v>
      </c>
      <c r="D4345" s="48">
        <v>42550</v>
      </c>
      <c r="E4345" s="47">
        <v>23</v>
      </c>
      <c r="F4345" s="47">
        <v>16997</v>
      </c>
      <c r="G4345" s="47">
        <v>15356</v>
      </c>
    </row>
    <row r="4346" spans="3:7">
      <c r="C4346" s="49">
        <f t="shared" si="69"/>
        <v>6</v>
      </c>
      <c r="D4346" s="48">
        <v>42550</v>
      </c>
      <c r="E4346" s="47">
        <v>24</v>
      </c>
      <c r="F4346" s="47">
        <v>16007</v>
      </c>
      <c r="G4346" s="47">
        <v>14058</v>
      </c>
    </row>
    <row r="4347" spans="3:7">
      <c r="C4347" s="49">
        <f t="shared" si="69"/>
        <v>6</v>
      </c>
      <c r="D4347" s="48">
        <v>42551</v>
      </c>
      <c r="E4347" s="47">
        <v>1</v>
      </c>
      <c r="F4347" s="47">
        <v>15622</v>
      </c>
      <c r="G4347" s="47">
        <v>13307</v>
      </c>
    </row>
    <row r="4348" spans="3:7">
      <c r="C4348" s="49">
        <f t="shared" si="69"/>
        <v>6</v>
      </c>
      <c r="D4348" s="48">
        <v>42551</v>
      </c>
      <c r="E4348" s="47">
        <v>2</v>
      </c>
      <c r="F4348" s="47">
        <v>15376</v>
      </c>
      <c r="G4348" s="47">
        <v>12828</v>
      </c>
    </row>
    <row r="4349" spans="3:7">
      <c r="C4349" s="49">
        <f t="shared" si="69"/>
        <v>6</v>
      </c>
      <c r="D4349" s="48">
        <v>42551</v>
      </c>
      <c r="E4349" s="47">
        <v>3</v>
      </c>
      <c r="F4349" s="47">
        <v>15032</v>
      </c>
      <c r="G4349" s="47">
        <v>12570</v>
      </c>
    </row>
    <row r="4350" spans="3:7">
      <c r="C4350" s="49">
        <f t="shared" si="69"/>
        <v>6</v>
      </c>
      <c r="D4350" s="48">
        <v>42551</v>
      </c>
      <c r="E4350" s="47">
        <v>4</v>
      </c>
      <c r="F4350" s="47">
        <v>15046</v>
      </c>
      <c r="G4350" s="47">
        <v>12486</v>
      </c>
    </row>
    <row r="4351" spans="3:7">
      <c r="C4351" s="49">
        <f t="shared" si="69"/>
        <v>6</v>
      </c>
      <c r="D4351" s="48">
        <v>42551</v>
      </c>
      <c r="E4351" s="47">
        <v>5</v>
      </c>
      <c r="F4351" s="47">
        <v>15702</v>
      </c>
      <c r="G4351" s="47">
        <v>12764</v>
      </c>
    </row>
    <row r="4352" spans="3:7">
      <c r="C4352" s="49">
        <f t="shared" si="69"/>
        <v>6</v>
      </c>
      <c r="D4352" s="48">
        <v>42551</v>
      </c>
      <c r="E4352" s="47">
        <v>6</v>
      </c>
      <c r="F4352" s="47">
        <v>16355</v>
      </c>
      <c r="G4352" s="47">
        <v>13597</v>
      </c>
    </row>
    <row r="4353" spans="3:7">
      <c r="C4353" s="49">
        <f t="shared" si="69"/>
        <v>6</v>
      </c>
      <c r="D4353" s="48">
        <v>42551</v>
      </c>
      <c r="E4353" s="47">
        <v>7</v>
      </c>
      <c r="F4353" s="47">
        <v>17223</v>
      </c>
      <c r="G4353" s="47">
        <v>14824</v>
      </c>
    </row>
    <row r="4354" spans="3:7">
      <c r="C4354" s="49">
        <f t="shared" si="69"/>
        <v>6</v>
      </c>
      <c r="D4354" s="48">
        <v>42551</v>
      </c>
      <c r="E4354" s="47">
        <v>8</v>
      </c>
      <c r="F4354" s="47">
        <v>17382</v>
      </c>
      <c r="G4354" s="47">
        <v>15387</v>
      </c>
    </row>
    <row r="4355" spans="3:7">
      <c r="C4355" s="49">
        <f t="shared" si="69"/>
        <v>6</v>
      </c>
      <c r="D4355" s="48">
        <v>42551</v>
      </c>
      <c r="E4355" s="47">
        <v>9</v>
      </c>
      <c r="F4355" s="47">
        <v>18155</v>
      </c>
      <c r="G4355" s="47">
        <v>16071</v>
      </c>
    </row>
    <row r="4356" spans="3:7">
      <c r="C4356" s="49">
        <f t="shared" ref="C4356:C4419" si="70">MONTH(D4356)</f>
        <v>6</v>
      </c>
      <c r="D4356" s="48">
        <v>42551</v>
      </c>
      <c r="E4356" s="47">
        <v>10</v>
      </c>
      <c r="F4356" s="47">
        <v>18501</v>
      </c>
      <c r="G4356" s="47">
        <v>16416</v>
      </c>
    </row>
    <row r="4357" spans="3:7">
      <c r="C4357" s="49">
        <f t="shared" si="70"/>
        <v>6</v>
      </c>
      <c r="D4357" s="48">
        <v>42551</v>
      </c>
      <c r="E4357" s="47">
        <v>11</v>
      </c>
      <c r="F4357" s="47">
        <v>18639</v>
      </c>
      <c r="G4357" s="47">
        <v>16674</v>
      </c>
    </row>
    <row r="4358" spans="3:7">
      <c r="C4358" s="49">
        <f t="shared" si="70"/>
        <v>6</v>
      </c>
      <c r="D4358" s="48">
        <v>42551</v>
      </c>
      <c r="E4358" s="47">
        <v>12</v>
      </c>
      <c r="F4358" s="47">
        <v>18981</v>
      </c>
      <c r="G4358" s="47">
        <v>16814</v>
      </c>
    </row>
    <row r="4359" spans="3:7">
      <c r="C4359" s="49">
        <f t="shared" si="70"/>
        <v>6</v>
      </c>
      <c r="D4359" s="48">
        <v>42551</v>
      </c>
      <c r="E4359" s="47">
        <v>13</v>
      </c>
      <c r="F4359" s="47">
        <v>19088</v>
      </c>
      <c r="G4359" s="47">
        <v>16921</v>
      </c>
    </row>
    <row r="4360" spans="3:7">
      <c r="C4360" s="49">
        <f t="shared" si="70"/>
        <v>6</v>
      </c>
      <c r="D4360" s="48">
        <v>42551</v>
      </c>
      <c r="E4360" s="47">
        <v>14</v>
      </c>
      <c r="F4360" s="47">
        <v>19369</v>
      </c>
      <c r="G4360" s="47">
        <v>17169</v>
      </c>
    </row>
    <row r="4361" spans="3:7">
      <c r="C4361" s="49">
        <f t="shared" si="70"/>
        <v>6</v>
      </c>
      <c r="D4361" s="48">
        <v>42551</v>
      </c>
      <c r="E4361" s="47">
        <v>15</v>
      </c>
      <c r="F4361" s="47">
        <v>19922</v>
      </c>
      <c r="G4361" s="47">
        <v>17600</v>
      </c>
    </row>
    <row r="4362" spans="3:7">
      <c r="C4362" s="49">
        <f t="shared" si="70"/>
        <v>6</v>
      </c>
      <c r="D4362" s="48">
        <v>42551</v>
      </c>
      <c r="E4362" s="47">
        <v>16</v>
      </c>
      <c r="F4362" s="47">
        <v>19997</v>
      </c>
      <c r="G4362" s="47">
        <v>17880</v>
      </c>
    </row>
    <row r="4363" spans="3:7">
      <c r="C4363" s="49">
        <f t="shared" si="70"/>
        <v>6</v>
      </c>
      <c r="D4363" s="48">
        <v>42551</v>
      </c>
      <c r="E4363" s="47">
        <v>17</v>
      </c>
      <c r="F4363" s="47">
        <v>20554</v>
      </c>
      <c r="G4363" s="47">
        <v>18364</v>
      </c>
    </row>
    <row r="4364" spans="3:7">
      <c r="C4364" s="49">
        <f t="shared" si="70"/>
        <v>6</v>
      </c>
      <c r="D4364" s="48">
        <v>42551</v>
      </c>
      <c r="E4364" s="47">
        <v>18</v>
      </c>
      <c r="F4364" s="47">
        <v>20505</v>
      </c>
      <c r="G4364" s="47">
        <v>18471</v>
      </c>
    </row>
    <row r="4365" spans="3:7">
      <c r="C4365" s="49">
        <f t="shared" si="70"/>
        <v>6</v>
      </c>
      <c r="D4365" s="48">
        <v>42551</v>
      </c>
      <c r="E4365" s="47">
        <v>19</v>
      </c>
      <c r="F4365" s="47">
        <v>20516</v>
      </c>
      <c r="G4365" s="47">
        <v>18532</v>
      </c>
    </row>
    <row r="4366" spans="3:7">
      <c r="C4366" s="49">
        <f t="shared" si="70"/>
        <v>6</v>
      </c>
      <c r="D4366" s="48">
        <v>42551</v>
      </c>
      <c r="E4366" s="47">
        <v>20</v>
      </c>
      <c r="F4366" s="47">
        <v>19596</v>
      </c>
      <c r="G4366" s="47">
        <v>17916</v>
      </c>
    </row>
    <row r="4367" spans="3:7">
      <c r="C4367" s="49">
        <f t="shared" si="70"/>
        <v>6</v>
      </c>
      <c r="D4367" s="48">
        <v>42551</v>
      </c>
      <c r="E4367" s="47">
        <v>21</v>
      </c>
      <c r="F4367" s="47">
        <v>19506</v>
      </c>
      <c r="G4367" s="47">
        <v>17552</v>
      </c>
    </row>
    <row r="4368" spans="3:7">
      <c r="C4368" s="49">
        <f t="shared" si="70"/>
        <v>6</v>
      </c>
      <c r="D4368" s="48">
        <v>42551</v>
      </c>
      <c r="E4368" s="47">
        <v>22</v>
      </c>
      <c r="F4368" s="47">
        <v>18453</v>
      </c>
      <c r="G4368" s="47">
        <v>16566</v>
      </c>
    </row>
    <row r="4369" spans="3:7">
      <c r="C4369" s="49">
        <f t="shared" si="70"/>
        <v>6</v>
      </c>
      <c r="D4369" s="48">
        <v>42551</v>
      </c>
      <c r="E4369" s="47">
        <v>23</v>
      </c>
      <c r="F4369" s="47">
        <v>16756</v>
      </c>
      <c r="G4369" s="47">
        <v>14919</v>
      </c>
    </row>
    <row r="4370" spans="3:7">
      <c r="C4370" s="49">
        <f t="shared" si="70"/>
        <v>6</v>
      </c>
      <c r="D4370" s="48">
        <v>42551</v>
      </c>
      <c r="E4370" s="47">
        <v>24</v>
      </c>
      <c r="F4370" s="47">
        <v>16404</v>
      </c>
      <c r="G4370" s="47">
        <v>13796</v>
      </c>
    </row>
    <row r="4371" spans="3:7">
      <c r="C4371" s="49">
        <f t="shared" si="70"/>
        <v>7</v>
      </c>
      <c r="D4371" s="48">
        <v>42552</v>
      </c>
      <c r="E4371" s="47">
        <v>1</v>
      </c>
      <c r="F4371" s="47">
        <v>15872</v>
      </c>
      <c r="G4371" s="47">
        <v>12836</v>
      </c>
    </row>
    <row r="4372" spans="3:7">
      <c r="C4372" s="49">
        <f t="shared" si="70"/>
        <v>7</v>
      </c>
      <c r="D4372" s="48">
        <v>42552</v>
      </c>
      <c r="E4372" s="47">
        <v>2</v>
      </c>
      <c r="F4372" s="47">
        <v>15570</v>
      </c>
      <c r="G4372" s="47">
        <v>12502</v>
      </c>
    </row>
    <row r="4373" spans="3:7">
      <c r="C4373" s="49">
        <f t="shared" si="70"/>
        <v>7</v>
      </c>
      <c r="D4373" s="48">
        <v>42552</v>
      </c>
      <c r="E4373" s="47">
        <v>3</v>
      </c>
      <c r="F4373" s="47">
        <v>15119</v>
      </c>
      <c r="G4373" s="47">
        <v>12134</v>
      </c>
    </row>
    <row r="4374" spans="3:7">
      <c r="C4374" s="49">
        <f t="shared" si="70"/>
        <v>7</v>
      </c>
      <c r="D4374" s="48">
        <v>42552</v>
      </c>
      <c r="E4374" s="47">
        <v>4</v>
      </c>
      <c r="F4374" s="47">
        <v>14792</v>
      </c>
      <c r="G4374" s="47">
        <v>11838</v>
      </c>
    </row>
    <row r="4375" spans="3:7">
      <c r="C4375" s="49">
        <f t="shared" si="70"/>
        <v>7</v>
      </c>
      <c r="D4375" s="48">
        <v>42552</v>
      </c>
      <c r="E4375" s="47">
        <v>5</v>
      </c>
      <c r="F4375" s="47">
        <v>14657</v>
      </c>
      <c r="G4375" s="47">
        <v>11728</v>
      </c>
    </row>
    <row r="4376" spans="3:7">
      <c r="C4376" s="49">
        <f t="shared" si="70"/>
        <v>7</v>
      </c>
      <c r="D4376" s="48">
        <v>42552</v>
      </c>
      <c r="E4376" s="47">
        <v>6</v>
      </c>
      <c r="F4376" s="47">
        <v>14677</v>
      </c>
      <c r="G4376" s="47">
        <v>11723</v>
      </c>
    </row>
    <row r="4377" spans="3:7">
      <c r="C4377" s="49">
        <f t="shared" si="70"/>
        <v>7</v>
      </c>
      <c r="D4377" s="48">
        <v>42552</v>
      </c>
      <c r="E4377" s="47">
        <v>7</v>
      </c>
      <c r="F4377" s="47">
        <v>14808</v>
      </c>
      <c r="G4377" s="47">
        <v>12104</v>
      </c>
    </row>
    <row r="4378" spans="3:7">
      <c r="C4378" s="49">
        <f t="shared" si="70"/>
        <v>7</v>
      </c>
      <c r="D4378" s="48">
        <v>42552</v>
      </c>
      <c r="E4378" s="47">
        <v>8</v>
      </c>
      <c r="F4378" s="47">
        <v>15526</v>
      </c>
      <c r="G4378" s="47">
        <v>12839</v>
      </c>
    </row>
    <row r="4379" spans="3:7">
      <c r="C4379" s="49">
        <f t="shared" si="70"/>
        <v>7</v>
      </c>
      <c r="D4379" s="48">
        <v>42552</v>
      </c>
      <c r="E4379" s="47">
        <v>9</v>
      </c>
      <c r="F4379" s="47">
        <v>16103</v>
      </c>
      <c r="G4379" s="47">
        <v>13455</v>
      </c>
    </row>
    <row r="4380" spans="3:7">
      <c r="C4380" s="49">
        <f t="shared" si="70"/>
        <v>7</v>
      </c>
      <c r="D4380" s="48">
        <v>42552</v>
      </c>
      <c r="E4380" s="47">
        <v>10</v>
      </c>
      <c r="F4380" s="47">
        <v>16529</v>
      </c>
      <c r="G4380" s="47">
        <v>13762</v>
      </c>
    </row>
    <row r="4381" spans="3:7">
      <c r="C4381" s="49">
        <f t="shared" si="70"/>
        <v>7</v>
      </c>
      <c r="D4381" s="48">
        <v>42552</v>
      </c>
      <c r="E4381" s="47">
        <v>11</v>
      </c>
      <c r="F4381" s="47">
        <v>16882</v>
      </c>
      <c r="G4381" s="47">
        <v>14085</v>
      </c>
    </row>
    <row r="4382" spans="3:7">
      <c r="C4382" s="49">
        <f t="shared" si="70"/>
        <v>7</v>
      </c>
      <c r="D4382" s="48">
        <v>42552</v>
      </c>
      <c r="E4382" s="47">
        <v>12</v>
      </c>
      <c r="F4382" s="47">
        <v>17117</v>
      </c>
      <c r="G4382" s="47">
        <v>14317</v>
      </c>
    </row>
    <row r="4383" spans="3:7">
      <c r="C4383" s="49">
        <f t="shared" si="70"/>
        <v>7</v>
      </c>
      <c r="D4383" s="48">
        <v>42552</v>
      </c>
      <c r="E4383" s="47">
        <v>13</v>
      </c>
      <c r="F4383" s="47">
        <v>17175</v>
      </c>
      <c r="G4383" s="47">
        <v>14375</v>
      </c>
    </row>
    <row r="4384" spans="3:7">
      <c r="C4384" s="49">
        <f t="shared" si="70"/>
        <v>7</v>
      </c>
      <c r="D4384" s="48">
        <v>42552</v>
      </c>
      <c r="E4384" s="47">
        <v>14</v>
      </c>
      <c r="F4384" s="47">
        <v>16995</v>
      </c>
      <c r="G4384" s="47">
        <v>14190</v>
      </c>
    </row>
    <row r="4385" spans="3:7">
      <c r="C4385" s="49">
        <f t="shared" si="70"/>
        <v>7</v>
      </c>
      <c r="D4385" s="48">
        <v>42552</v>
      </c>
      <c r="E4385" s="47">
        <v>15</v>
      </c>
      <c r="F4385" s="47">
        <v>17017</v>
      </c>
      <c r="G4385" s="47">
        <v>14279</v>
      </c>
    </row>
    <row r="4386" spans="3:7">
      <c r="C4386" s="49">
        <f t="shared" si="70"/>
        <v>7</v>
      </c>
      <c r="D4386" s="48">
        <v>42552</v>
      </c>
      <c r="E4386" s="47">
        <v>16</v>
      </c>
      <c r="F4386" s="47">
        <v>16944</v>
      </c>
      <c r="G4386" s="47">
        <v>14153</v>
      </c>
    </row>
    <row r="4387" spans="3:7">
      <c r="C4387" s="49">
        <f t="shared" si="70"/>
        <v>7</v>
      </c>
      <c r="D4387" s="48">
        <v>42552</v>
      </c>
      <c r="E4387" s="47">
        <v>17</v>
      </c>
      <c r="F4387" s="47">
        <v>17345</v>
      </c>
      <c r="G4387" s="47">
        <v>14540</v>
      </c>
    </row>
    <row r="4388" spans="3:7">
      <c r="C4388" s="49">
        <f t="shared" si="70"/>
        <v>7</v>
      </c>
      <c r="D4388" s="48">
        <v>42552</v>
      </c>
      <c r="E4388" s="47">
        <v>18</v>
      </c>
      <c r="F4388" s="47">
        <v>17181</v>
      </c>
      <c r="G4388" s="47">
        <v>14495</v>
      </c>
    </row>
    <row r="4389" spans="3:7">
      <c r="C4389" s="49">
        <f t="shared" si="70"/>
        <v>7</v>
      </c>
      <c r="D4389" s="48">
        <v>42552</v>
      </c>
      <c r="E4389" s="47">
        <v>19</v>
      </c>
      <c r="F4389" s="47">
        <v>17602</v>
      </c>
      <c r="G4389" s="47">
        <v>14456</v>
      </c>
    </row>
    <row r="4390" spans="3:7">
      <c r="C4390" s="49">
        <f t="shared" si="70"/>
        <v>7</v>
      </c>
      <c r="D4390" s="48">
        <v>42552</v>
      </c>
      <c r="E4390" s="47">
        <v>20</v>
      </c>
      <c r="F4390" s="47">
        <v>17355</v>
      </c>
      <c r="G4390" s="47">
        <v>14223</v>
      </c>
    </row>
    <row r="4391" spans="3:7">
      <c r="C4391" s="49">
        <f t="shared" si="70"/>
        <v>7</v>
      </c>
      <c r="D4391" s="48">
        <v>42552</v>
      </c>
      <c r="E4391" s="47">
        <v>21</v>
      </c>
      <c r="F4391" s="47">
        <v>17201</v>
      </c>
      <c r="G4391" s="47">
        <v>14171</v>
      </c>
    </row>
    <row r="4392" spans="3:7">
      <c r="C4392" s="49">
        <f t="shared" si="70"/>
        <v>7</v>
      </c>
      <c r="D4392" s="48">
        <v>42552</v>
      </c>
      <c r="E4392" s="47">
        <v>22</v>
      </c>
      <c r="F4392" s="47">
        <v>16766</v>
      </c>
      <c r="G4392" s="47">
        <v>13747</v>
      </c>
    </row>
    <row r="4393" spans="3:7">
      <c r="C4393" s="49">
        <f t="shared" si="70"/>
        <v>7</v>
      </c>
      <c r="D4393" s="48">
        <v>42552</v>
      </c>
      <c r="E4393" s="47">
        <v>23</v>
      </c>
      <c r="F4393" s="47">
        <v>15970</v>
      </c>
      <c r="G4393" s="47">
        <v>12917</v>
      </c>
    </row>
    <row r="4394" spans="3:7">
      <c r="C4394" s="49">
        <f t="shared" si="70"/>
        <v>7</v>
      </c>
      <c r="D4394" s="48">
        <v>42552</v>
      </c>
      <c r="E4394" s="47">
        <v>24</v>
      </c>
      <c r="F4394" s="47">
        <v>15709</v>
      </c>
      <c r="G4394" s="47">
        <v>12320</v>
      </c>
    </row>
    <row r="4395" spans="3:7">
      <c r="C4395" s="49">
        <f t="shared" si="70"/>
        <v>7</v>
      </c>
      <c r="D4395" s="48">
        <v>42553</v>
      </c>
      <c r="E4395" s="47">
        <v>1</v>
      </c>
      <c r="F4395" s="47">
        <v>15090</v>
      </c>
      <c r="G4395" s="47">
        <v>11680</v>
      </c>
    </row>
    <row r="4396" spans="3:7">
      <c r="C4396" s="49">
        <f t="shared" si="70"/>
        <v>7</v>
      </c>
      <c r="D4396" s="48">
        <v>42553</v>
      </c>
      <c r="E4396" s="47">
        <v>2</v>
      </c>
      <c r="F4396" s="47">
        <v>14827</v>
      </c>
      <c r="G4396" s="47">
        <v>11333</v>
      </c>
    </row>
    <row r="4397" spans="3:7">
      <c r="C4397" s="49">
        <f t="shared" si="70"/>
        <v>7</v>
      </c>
      <c r="D4397" s="48">
        <v>42553</v>
      </c>
      <c r="E4397" s="47">
        <v>3</v>
      </c>
      <c r="F4397" s="47">
        <v>14526</v>
      </c>
      <c r="G4397" s="47">
        <v>11128</v>
      </c>
    </row>
    <row r="4398" spans="3:7">
      <c r="C4398" s="49">
        <f t="shared" si="70"/>
        <v>7</v>
      </c>
      <c r="D4398" s="48">
        <v>42553</v>
      </c>
      <c r="E4398" s="47">
        <v>4</v>
      </c>
      <c r="F4398" s="47">
        <v>14549</v>
      </c>
      <c r="G4398" s="47">
        <v>11030</v>
      </c>
    </row>
    <row r="4399" spans="3:7">
      <c r="C4399" s="49">
        <f t="shared" si="70"/>
        <v>7</v>
      </c>
      <c r="D4399" s="48">
        <v>42553</v>
      </c>
      <c r="E4399" s="47">
        <v>5</v>
      </c>
      <c r="F4399" s="47">
        <v>14576</v>
      </c>
      <c r="G4399" s="47">
        <v>11028</v>
      </c>
    </row>
    <row r="4400" spans="3:7">
      <c r="C4400" s="49">
        <f t="shared" si="70"/>
        <v>7</v>
      </c>
      <c r="D4400" s="48">
        <v>42553</v>
      </c>
      <c r="E4400" s="47">
        <v>6</v>
      </c>
      <c r="F4400" s="47">
        <v>14359</v>
      </c>
      <c r="G4400" s="47">
        <v>10985</v>
      </c>
    </row>
    <row r="4401" spans="3:7">
      <c r="C4401" s="49">
        <f t="shared" si="70"/>
        <v>7</v>
      </c>
      <c r="D4401" s="48">
        <v>42553</v>
      </c>
      <c r="E4401" s="47">
        <v>7</v>
      </c>
      <c r="F4401" s="47">
        <v>14634</v>
      </c>
      <c r="G4401" s="47">
        <v>11639</v>
      </c>
    </row>
    <row r="4402" spans="3:7">
      <c r="C4402" s="49">
        <f t="shared" si="70"/>
        <v>7</v>
      </c>
      <c r="D4402" s="48">
        <v>42553</v>
      </c>
      <c r="E4402" s="47">
        <v>8</v>
      </c>
      <c r="F4402" s="47">
        <v>15284</v>
      </c>
      <c r="G4402" s="47">
        <v>12306</v>
      </c>
    </row>
    <row r="4403" spans="3:7">
      <c r="C4403" s="49">
        <f t="shared" si="70"/>
        <v>7</v>
      </c>
      <c r="D4403" s="48">
        <v>42553</v>
      </c>
      <c r="E4403" s="47">
        <v>9</v>
      </c>
      <c r="F4403" s="47">
        <v>15596</v>
      </c>
      <c r="G4403" s="47">
        <v>12817</v>
      </c>
    </row>
    <row r="4404" spans="3:7">
      <c r="C4404" s="49">
        <f t="shared" si="70"/>
        <v>7</v>
      </c>
      <c r="D4404" s="48">
        <v>42553</v>
      </c>
      <c r="E4404" s="47">
        <v>10</v>
      </c>
      <c r="F4404" s="47">
        <v>15965</v>
      </c>
      <c r="G4404" s="47">
        <v>13031</v>
      </c>
    </row>
    <row r="4405" spans="3:7">
      <c r="C4405" s="49">
        <f t="shared" si="70"/>
        <v>7</v>
      </c>
      <c r="D4405" s="48">
        <v>42553</v>
      </c>
      <c r="E4405" s="47">
        <v>11</v>
      </c>
      <c r="F4405" s="47">
        <v>16207</v>
      </c>
      <c r="G4405" s="47">
        <v>13282</v>
      </c>
    </row>
    <row r="4406" spans="3:7">
      <c r="C4406" s="49">
        <f t="shared" si="70"/>
        <v>7</v>
      </c>
      <c r="D4406" s="48">
        <v>42553</v>
      </c>
      <c r="E4406" s="47">
        <v>12</v>
      </c>
      <c r="F4406" s="47">
        <v>16335</v>
      </c>
      <c r="G4406" s="47">
        <v>13362</v>
      </c>
    </row>
    <row r="4407" spans="3:7">
      <c r="C4407" s="49">
        <f t="shared" si="70"/>
        <v>7</v>
      </c>
      <c r="D4407" s="48">
        <v>42553</v>
      </c>
      <c r="E4407" s="47">
        <v>13</v>
      </c>
      <c r="F4407" s="47">
        <v>16359</v>
      </c>
      <c r="G4407" s="47">
        <v>13422</v>
      </c>
    </row>
    <row r="4408" spans="3:7">
      <c r="C4408" s="49">
        <f t="shared" si="70"/>
        <v>7</v>
      </c>
      <c r="D4408" s="48">
        <v>42553</v>
      </c>
      <c r="E4408" s="47">
        <v>14</v>
      </c>
      <c r="F4408" s="47">
        <v>16461</v>
      </c>
      <c r="G4408" s="47">
        <v>13542</v>
      </c>
    </row>
    <row r="4409" spans="3:7">
      <c r="C4409" s="49">
        <f t="shared" si="70"/>
        <v>7</v>
      </c>
      <c r="D4409" s="48">
        <v>42553</v>
      </c>
      <c r="E4409" s="47">
        <v>15</v>
      </c>
      <c r="F4409" s="47">
        <v>16697</v>
      </c>
      <c r="G4409" s="47">
        <v>13716</v>
      </c>
    </row>
    <row r="4410" spans="3:7">
      <c r="C4410" s="49">
        <f t="shared" si="70"/>
        <v>7</v>
      </c>
      <c r="D4410" s="48">
        <v>42553</v>
      </c>
      <c r="E4410" s="47">
        <v>16</v>
      </c>
      <c r="F4410" s="47">
        <v>16945</v>
      </c>
      <c r="G4410" s="47">
        <v>14090</v>
      </c>
    </row>
    <row r="4411" spans="3:7">
      <c r="C4411" s="49">
        <f t="shared" si="70"/>
        <v>7</v>
      </c>
      <c r="D4411" s="48">
        <v>42553</v>
      </c>
      <c r="E4411" s="47">
        <v>17</v>
      </c>
      <c r="F4411" s="47">
        <v>17238</v>
      </c>
      <c r="G4411" s="47">
        <v>14622</v>
      </c>
    </row>
    <row r="4412" spans="3:7">
      <c r="C4412" s="49">
        <f t="shared" si="70"/>
        <v>7</v>
      </c>
      <c r="D4412" s="48">
        <v>42553</v>
      </c>
      <c r="E4412" s="47">
        <v>18</v>
      </c>
      <c r="F4412" s="47">
        <v>17520</v>
      </c>
      <c r="G4412" s="47">
        <v>14937</v>
      </c>
    </row>
    <row r="4413" spans="3:7">
      <c r="C4413" s="49">
        <f t="shared" si="70"/>
        <v>7</v>
      </c>
      <c r="D4413" s="48">
        <v>42553</v>
      </c>
      <c r="E4413" s="47">
        <v>19</v>
      </c>
      <c r="F4413" s="47">
        <v>17451</v>
      </c>
      <c r="G4413" s="47">
        <v>15011</v>
      </c>
    </row>
    <row r="4414" spans="3:7">
      <c r="C4414" s="49">
        <f t="shared" si="70"/>
        <v>7</v>
      </c>
      <c r="D4414" s="48">
        <v>42553</v>
      </c>
      <c r="E4414" s="47">
        <v>20</v>
      </c>
      <c r="F4414" s="47">
        <v>17344</v>
      </c>
      <c r="G4414" s="47">
        <v>14880</v>
      </c>
    </row>
    <row r="4415" spans="3:7">
      <c r="C4415" s="49">
        <f t="shared" si="70"/>
        <v>7</v>
      </c>
      <c r="D4415" s="48">
        <v>42553</v>
      </c>
      <c r="E4415" s="47">
        <v>21</v>
      </c>
      <c r="F4415" s="47">
        <v>17262</v>
      </c>
      <c r="G4415" s="47">
        <v>14825</v>
      </c>
    </row>
    <row r="4416" spans="3:7">
      <c r="C4416" s="49">
        <f t="shared" si="70"/>
        <v>7</v>
      </c>
      <c r="D4416" s="48">
        <v>42553</v>
      </c>
      <c r="E4416" s="47">
        <v>22</v>
      </c>
      <c r="F4416" s="47">
        <v>16786</v>
      </c>
      <c r="G4416" s="47">
        <v>14292</v>
      </c>
    </row>
    <row r="4417" spans="3:7">
      <c r="C4417" s="49">
        <f t="shared" si="70"/>
        <v>7</v>
      </c>
      <c r="D4417" s="48">
        <v>42553</v>
      </c>
      <c r="E4417" s="47">
        <v>23</v>
      </c>
      <c r="F4417" s="47">
        <v>16376</v>
      </c>
      <c r="G4417" s="47">
        <v>13473</v>
      </c>
    </row>
    <row r="4418" spans="3:7">
      <c r="C4418" s="49">
        <f t="shared" si="70"/>
        <v>7</v>
      </c>
      <c r="D4418" s="48">
        <v>42553</v>
      </c>
      <c r="E4418" s="47">
        <v>24</v>
      </c>
      <c r="F4418" s="47">
        <v>15459</v>
      </c>
      <c r="G4418" s="47">
        <v>12547</v>
      </c>
    </row>
    <row r="4419" spans="3:7">
      <c r="C4419" s="49">
        <f t="shared" si="70"/>
        <v>7</v>
      </c>
      <c r="D4419" s="48">
        <v>42554</v>
      </c>
      <c r="E4419" s="47">
        <v>1</v>
      </c>
      <c r="F4419" s="47">
        <v>14759</v>
      </c>
      <c r="G4419" s="47">
        <v>11872</v>
      </c>
    </row>
    <row r="4420" spans="3:7">
      <c r="C4420" s="49">
        <f t="shared" ref="C4420:C4483" si="71">MONTH(D4420)</f>
        <v>7</v>
      </c>
      <c r="D4420" s="48">
        <v>42554</v>
      </c>
      <c r="E4420" s="47">
        <v>2</v>
      </c>
      <c r="F4420" s="47">
        <v>14380</v>
      </c>
      <c r="G4420" s="47">
        <v>11481</v>
      </c>
    </row>
    <row r="4421" spans="3:7">
      <c r="C4421" s="49">
        <f t="shared" si="71"/>
        <v>7</v>
      </c>
      <c r="D4421" s="48">
        <v>42554</v>
      </c>
      <c r="E4421" s="47">
        <v>3</v>
      </c>
      <c r="F4421" s="47">
        <v>14172</v>
      </c>
      <c r="G4421" s="47">
        <v>11259</v>
      </c>
    </row>
    <row r="4422" spans="3:7">
      <c r="C4422" s="49">
        <f t="shared" si="71"/>
        <v>7</v>
      </c>
      <c r="D4422" s="48">
        <v>42554</v>
      </c>
      <c r="E4422" s="47">
        <v>4</v>
      </c>
      <c r="F4422" s="47">
        <v>14365</v>
      </c>
      <c r="G4422" s="47">
        <v>11199</v>
      </c>
    </row>
    <row r="4423" spans="3:7">
      <c r="C4423" s="49">
        <f t="shared" si="71"/>
        <v>7</v>
      </c>
      <c r="D4423" s="48">
        <v>42554</v>
      </c>
      <c r="E4423" s="47">
        <v>5</v>
      </c>
      <c r="F4423" s="47">
        <v>14248</v>
      </c>
      <c r="G4423" s="47">
        <v>11150</v>
      </c>
    </row>
    <row r="4424" spans="3:7">
      <c r="C4424" s="49">
        <f t="shared" si="71"/>
        <v>7</v>
      </c>
      <c r="D4424" s="48">
        <v>42554</v>
      </c>
      <c r="E4424" s="47">
        <v>6</v>
      </c>
      <c r="F4424" s="47">
        <v>13932</v>
      </c>
      <c r="G4424" s="47">
        <v>11034</v>
      </c>
    </row>
    <row r="4425" spans="3:7">
      <c r="C4425" s="49">
        <f t="shared" si="71"/>
        <v>7</v>
      </c>
      <c r="D4425" s="48">
        <v>42554</v>
      </c>
      <c r="E4425" s="47">
        <v>7</v>
      </c>
      <c r="F4425" s="47">
        <v>14094</v>
      </c>
      <c r="G4425" s="47">
        <v>11561</v>
      </c>
    </row>
    <row r="4426" spans="3:7">
      <c r="C4426" s="49">
        <f t="shared" si="71"/>
        <v>7</v>
      </c>
      <c r="D4426" s="48">
        <v>42554</v>
      </c>
      <c r="E4426" s="47">
        <v>8</v>
      </c>
      <c r="F4426" s="47">
        <v>14543</v>
      </c>
      <c r="G4426" s="47">
        <v>12264</v>
      </c>
    </row>
    <row r="4427" spans="3:7">
      <c r="C4427" s="49">
        <f t="shared" si="71"/>
        <v>7</v>
      </c>
      <c r="D4427" s="48">
        <v>42554</v>
      </c>
      <c r="E4427" s="47">
        <v>9</v>
      </c>
      <c r="F4427" s="47">
        <v>15170</v>
      </c>
      <c r="G4427" s="47">
        <v>12928</v>
      </c>
    </row>
    <row r="4428" spans="3:7">
      <c r="C4428" s="49">
        <f t="shared" si="71"/>
        <v>7</v>
      </c>
      <c r="D4428" s="48">
        <v>42554</v>
      </c>
      <c r="E4428" s="47">
        <v>10</v>
      </c>
      <c r="F4428" s="47">
        <v>15949</v>
      </c>
      <c r="G4428" s="47">
        <v>13434</v>
      </c>
    </row>
    <row r="4429" spans="3:7">
      <c r="C4429" s="49">
        <f t="shared" si="71"/>
        <v>7</v>
      </c>
      <c r="D4429" s="48">
        <v>42554</v>
      </c>
      <c r="E4429" s="47">
        <v>11</v>
      </c>
      <c r="F4429" s="47">
        <v>16480</v>
      </c>
      <c r="G4429" s="47">
        <v>13839</v>
      </c>
    </row>
    <row r="4430" spans="3:7">
      <c r="C4430" s="49">
        <f t="shared" si="71"/>
        <v>7</v>
      </c>
      <c r="D4430" s="48">
        <v>42554</v>
      </c>
      <c r="E4430" s="47">
        <v>12</v>
      </c>
      <c r="F4430" s="47">
        <v>16676</v>
      </c>
      <c r="G4430" s="47">
        <v>14232</v>
      </c>
    </row>
    <row r="4431" spans="3:7">
      <c r="C4431" s="49">
        <f t="shared" si="71"/>
        <v>7</v>
      </c>
      <c r="D4431" s="48">
        <v>42554</v>
      </c>
      <c r="E4431" s="47">
        <v>13</v>
      </c>
      <c r="F4431" s="47">
        <v>16729</v>
      </c>
      <c r="G4431" s="47">
        <v>14466</v>
      </c>
    </row>
    <row r="4432" spans="3:7">
      <c r="C4432" s="49">
        <f t="shared" si="71"/>
        <v>7</v>
      </c>
      <c r="D4432" s="48">
        <v>42554</v>
      </c>
      <c r="E4432" s="47">
        <v>14</v>
      </c>
      <c r="F4432" s="47">
        <v>16952</v>
      </c>
      <c r="G4432" s="47">
        <v>14678</v>
      </c>
    </row>
    <row r="4433" spans="3:7">
      <c r="C4433" s="49">
        <f t="shared" si="71"/>
        <v>7</v>
      </c>
      <c r="D4433" s="48">
        <v>42554</v>
      </c>
      <c r="E4433" s="47">
        <v>15</v>
      </c>
      <c r="F4433" s="47">
        <v>17388</v>
      </c>
      <c r="G4433" s="47">
        <v>14994</v>
      </c>
    </row>
    <row r="4434" spans="3:7">
      <c r="C4434" s="49">
        <f t="shared" si="71"/>
        <v>7</v>
      </c>
      <c r="D4434" s="48">
        <v>42554</v>
      </c>
      <c r="E4434" s="47">
        <v>16</v>
      </c>
      <c r="F4434" s="47">
        <v>17933</v>
      </c>
      <c r="G4434" s="47">
        <v>15565</v>
      </c>
    </row>
    <row r="4435" spans="3:7">
      <c r="C4435" s="49">
        <f t="shared" si="71"/>
        <v>7</v>
      </c>
      <c r="D4435" s="48">
        <v>42554</v>
      </c>
      <c r="E4435" s="47">
        <v>17</v>
      </c>
      <c r="F4435" s="47">
        <v>18487</v>
      </c>
      <c r="G4435" s="47">
        <v>16225</v>
      </c>
    </row>
    <row r="4436" spans="3:7">
      <c r="C4436" s="49">
        <f t="shared" si="71"/>
        <v>7</v>
      </c>
      <c r="D4436" s="48">
        <v>42554</v>
      </c>
      <c r="E4436" s="47">
        <v>18</v>
      </c>
      <c r="F4436" s="47">
        <v>18515</v>
      </c>
      <c r="G4436" s="47">
        <v>16601</v>
      </c>
    </row>
    <row r="4437" spans="3:7">
      <c r="C4437" s="49">
        <f t="shared" si="71"/>
        <v>7</v>
      </c>
      <c r="D4437" s="48">
        <v>42554</v>
      </c>
      <c r="E4437" s="47">
        <v>19</v>
      </c>
      <c r="F4437" s="47">
        <v>18776</v>
      </c>
      <c r="G4437" s="47">
        <v>16859</v>
      </c>
    </row>
    <row r="4438" spans="3:7">
      <c r="C4438" s="49">
        <f t="shared" si="71"/>
        <v>7</v>
      </c>
      <c r="D4438" s="48">
        <v>42554</v>
      </c>
      <c r="E4438" s="47">
        <v>20</v>
      </c>
      <c r="F4438" s="47">
        <v>18464</v>
      </c>
      <c r="G4438" s="47">
        <v>16721</v>
      </c>
    </row>
    <row r="4439" spans="3:7">
      <c r="C4439" s="49">
        <f t="shared" si="71"/>
        <v>7</v>
      </c>
      <c r="D4439" s="48">
        <v>42554</v>
      </c>
      <c r="E4439" s="47">
        <v>21</v>
      </c>
      <c r="F4439" s="47">
        <v>18247</v>
      </c>
      <c r="G4439" s="47">
        <v>16626</v>
      </c>
    </row>
    <row r="4440" spans="3:7">
      <c r="C4440" s="49">
        <f t="shared" si="71"/>
        <v>7</v>
      </c>
      <c r="D4440" s="48">
        <v>42554</v>
      </c>
      <c r="E4440" s="47">
        <v>22</v>
      </c>
      <c r="F4440" s="47">
        <v>17749</v>
      </c>
      <c r="G4440" s="47">
        <v>15881</v>
      </c>
    </row>
    <row r="4441" spans="3:7">
      <c r="C4441" s="49">
        <f t="shared" si="71"/>
        <v>7</v>
      </c>
      <c r="D4441" s="48">
        <v>42554</v>
      </c>
      <c r="E4441" s="47">
        <v>23</v>
      </c>
      <c r="F4441" s="47">
        <v>16978</v>
      </c>
      <c r="G4441" s="47">
        <v>14698</v>
      </c>
    </row>
    <row r="4442" spans="3:7">
      <c r="C4442" s="49">
        <f t="shared" si="71"/>
        <v>7</v>
      </c>
      <c r="D4442" s="48">
        <v>42554</v>
      </c>
      <c r="E4442" s="47">
        <v>24</v>
      </c>
      <c r="F4442" s="47">
        <v>15770</v>
      </c>
      <c r="G4442" s="47">
        <v>13519</v>
      </c>
    </row>
    <row r="4443" spans="3:7">
      <c r="C4443" s="49">
        <f t="shared" si="71"/>
        <v>7</v>
      </c>
      <c r="D4443" s="48">
        <v>42555</v>
      </c>
      <c r="E4443" s="47">
        <v>1</v>
      </c>
      <c r="F4443" s="47">
        <v>15006</v>
      </c>
      <c r="G4443" s="47">
        <v>12830</v>
      </c>
    </row>
    <row r="4444" spans="3:7">
      <c r="C4444" s="49">
        <f t="shared" si="71"/>
        <v>7</v>
      </c>
      <c r="D4444" s="48">
        <v>42555</v>
      </c>
      <c r="E4444" s="47">
        <v>2</v>
      </c>
      <c r="F4444" s="47">
        <v>14838</v>
      </c>
      <c r="G4444" s="47">
        <v>12410</v>
      </c>
    </row>
    <row r="4445" spans="3:7">
      <c r="C4445" s="49">
        <f t="shared" si="71"/>
        <v>7</v>
      </c>
      <c r="D4445" s="48">
        <v>42555</v>
      </c>
      <c r="E4445" s="47">
        <v>3</v>
      </c>
      <c r="F4445" s="47">
        <v>14904</v>
      </c>
      <c r="G4445" s="47">
        <v>12208</v>
      </c>
    </row>
    <row r="4446" spans="3:7">
      <c r="C4446" s="49">
        <f t="shared" si="71"/>
        <v>7</v>
      </c>
      <c r="D4446" s="48">
        <v>42555</v>
      </c>
      <c r="E4446" s="47">
        <v>4</v>
      </c>
      <c r="F4446" s="47">
        <v>15203</v>
      </c>
      <c r="G4446" s="47">
        <v>12181</v>
      </c>
    </row>
    <row r="4447" spans="3:7">
      <c r="C4447" s="49">
        <f t="shared" si="71"/>
        <v>7</v>
      </c>
      <c r="D4447" s="48">
        <v>42555</v>
      </c>
      <c r="E4447" s="47">
        <v>5</v>
      </c>
      <c r="F4447" s="47">
        <v>15157</v>
      </c>
      <c r="G4447" s="47">
        <v>12447</v>
      </c>
    </row>
    <row r="4448" spans="3:7">
      <c r="C4448" s="49">
        <f t="shared" si="71"/>
        <v>7</v>
      </c>
      <c r="D4448" s="48">
        <v>42555</v>
      </c>
      <c r="E4448" s="47">
        <v>6</v>
      </c>
      <c r="F4448" s="47">
        <v>15154</v>
      </c>
      <c r="G4448" s="47">
        <v>13143</v>
      </c>
    </row>
    <row r="4449" spans="3:7">
      <c r="C4449" s="49">
        <f t="shared" si="71"/>
        <v>7</v>
      </c>
      <c r="D4449" s="48">
        <v>42555</v>
      </c>
      <c r="E4449" s="47">
        <v>7</v>
      </c>
      <c r="F4449" s="47">
        <v>15865</v>
      </c>
      <c r="G4449" s="47">
        <v>14544</v>
      </c>
    </row>
    <row r="4450" spans="3:7">
      <c r="C4450" s="49">
        <f t="shared" si="71"/>
        <v>7</v>
      </c>
      <c r="D4450" s="48">
        <v>42555</v>
      </c>
      <c r="E4450" s="47">
        <v>8</v>
      </c>
      <c r="F4450" s="47">
        <v>17054</v>
      </c>
      <c r="G4450" s="47">
        <v>15478</v>
      </c>
    </row>
    <row r="4451" spans="3:7">
      <c r="C4451" s="49">
        <f t="shared" si="71"/>
        <v>7</v>
      </c>
      <c r="D4451" s="48">
        <v>42555</v>
      </c>
      <c r="E4451" s="47">
        <v>9</v>
      </c>
      <c r="F4451" s="47">
        <v>18250</v>
      </c>
      <c r="G4451" s="47">
        <v>16190</v>
      </c>
    </row>
    <row r="4452" spans="3:7">
      <c r="C4452" s="49">
        <f t="shared" si="71"/>
        <v>7</v>
      </c>
      <c r="D4452" s="48">
        <v>42555</v>
      </c>
      <c r="E4452" s="47">
        <v>10</v>
      </c>
      <c r="F4452" s="47">
        <v>18734</v>
      </c>
      <c r="G4452" s="47">
        <v>16643</v>
      </c>
    </row>
    <row r="4453" spans="3:7">
      <c r="C4453" s="49">
        <f t="shared" si="71"/>
        <v>7</v>
      </c>
      <c r="D4453" s="48">
        <v>42555</v>
      </c>
      <c r="E4453" s="47">
        <v>11</v>
      </c>
      <c r="F4453" s="47">
        <v>18886</v>
      </c>
      <c r="G4453" s="47">
        <v>17039</v>
      </c>
    </row>
    <row r="4454" spans="3:7">
      <c r="C4454" s="49">
        <f t="shared" si="71"/>
        <v>7</v>
      </c>
      <c r="D4454" s="48">
        <v>42555</v>
      </c>
      <c r="E4454" s="47">
        <v>12</v>
      </c>
      <c r="F4454" s="47">
        <v>19154</v>
      </c>
      <c r="G4454" s="47">
        <v>17355</v>
      </c>
    </row>
    <row r="4455" spans="3:7">
      <c r="C4455" s="49">
        <f t="shared" si="71"/>
        <v>7</v>
      </c>
      <c r="D4455" s="48">
        <v>42555</v>
      </c>
      <c r="E4455" s="47">
        <v>13</v>
      </c>
      <c r="F4455" s="47">
        <v>19699</v>
      </c>
      <c r="G4455" s="47">
        <v>17784</v>
      </c>
    </row>
    <row r="4456" spans="3:7">
      <c r="C4456" s="49">
        <f t="shared" si="71"/>
        <v>7</v>
      </c>
      <c r="D4456" s="48">
        <v>42555</v>
      </c>
      <c r="E4456" s="47">
        <v>14</v>
      </c>
      <c r="F4456" s="47">
        <v>19856</v>
      </c>
      <c r="G4456" s="47">
        <v>18075</v>
      </c>
    </row>
    <row r="4457" spans="3:7">
      <c r="C4457" s="49">
        <f t="shared" si="71"/>
        <v>7</v>
      </c>
      <c r="D4457" s="48">
        <v>42555</v>
      </c>
      <c r="E4457" s="47">
        <v>15</v>
      </c>
      <c r="F4457" s="47">
        <v>20258</v>
      </c>
      <c r="G4457" s="47">
        <v>18487</v>
      </c>
    </row>
    <row r="4458" spans="3:7">
      <c r="C4458" s="49">
        <f t="shared" si="71"/>
        <v>7</v>
      </c>
      <c r="D4458" s="48">
        <v>42555</v>
      </c>
      <c r="E4458" s="47">
        <v>16</v>
      </c>
      <c r="F4458" s="47">
        <v>20828</v>
      </c>
      <c r="G4458" s="47">
        <v>19158</v>
      </c>
    </row>
    <row r="4459" spans="3:7">
      <c r="C4459" s="49">
        <f t="shared" si="71"/>
        <v>7</v>
      </c>
      <c r="D4459" s="48">
        <v>42555</v>
      </c>
      <c r="E4459" s="47">
        <v>17</v>
      </c>
      <c r="F4459" s="47">
        <v>21110</v>
      </c>
      <c r="G4459" s="47">
        <v>19588</v>
      </c>
    </row>
    <row r="4460" spans="3:7">
      <c r="C4460" s="49">
        <f t="shared" si="71"/>
        <v>7</v>
      </c>
      <c r="D4460" s="48">
        <v>42555</v>
      </c>
      <c r="E4460" s="47">
        <v>18</v>
      </c>
      <c r="F4460" s="47">
        <v>21037</v>
      </c>
      <c r="G4460" s="47">
        <v>19662</v>
      </c>
    </row>
    <row r="4461" spans="3:7">
      <c r="C4461" s="49">
        <f t="shared" si="71"/>
        <v>7</v>
      </c>
      <c r="D4461" s="48">
        <v>42555</v>
      </c>
      <c r="E4461" s="47">
        <v>19</v>
      </c>
      <c r="F4461" s="47">
        <v>21072</v>
      </c>
      <c r="G4461" s="47">
        <v>19639</v>
      </c>
    </row>
    <row r="4462" spans="3:7">
      <c r="C4462" s="49">
        <f t="shared" si="71"/>
        <v>7</v>
      </c>
      <c r="D4462" s="48">
        <v>42555</v>
      </c>
      <c r="E4462" s="47">
        <v>20</v>
      </c>
      <c r="F4462" s="47">
        <v>20813</v>
      </c>
      <c r="G4462" s="47">
        <v>19381</v>
      </c>
    </row>
    <row r="4463" spans="3:7">
      <c r="C4463" s="49">
        <f t="shared" si="71"/>
        <v>7</v>
      </c>
      <c r="D4463" s="48">
        <v>42555</v>
      </c>
      <c r="E4463" s="47">
        <v>21</v>
      </c>
      <c r="F4463" s="47">
        <v>20269</v>
      </c>
      <c r="G4463" s="47">
        <v>18943</v>
      </c>
    </row>
    <row r="4464" spans="3:7">
      <c r="C4464" s="49">
        <f t="shared" si="71"/>
        <v>7</v>
      </c>
      <c r="D4464" s="48">
        <v>42555</v>
      </c>
      <c r="E4464" s="47">
        <v>22</v>
      </c>
      <c r="F4464" s="47">
        <v>18971</v>
      </c>
      <c r="G4464" s="47">
        <v>17795</v>
      </c>
    </row>
    <row r="4465" spans="3:7">
      <c r="C4465" s="49">
        <f t="shared" si="71"/>
        <v>7</v>
      </c>
      <c r="D4465" s="48">
        <v>42555</v>
      </c>
      <c r="E4465" s="47">
        <v>23</v>
      </c>
      <c r="F4465" s="47">
        <v>17791</v>
      </c>
      <c r="G4465" s="47">
        <v>16174</v>
      </c>
    </row>
    <row r="4466" spans="3:7">
      <c r="C4466" s="49">
        <f t="shared" si="71"/>
        <v>7</v>
      </c>
      <c r="D4466" s="48">
        <v>42555</v>
      </c>
      <c r="E4466" s="47">
        <v>24</v>
      </c>
      <c r="F4466" s="47">
        <v>16679</v>
      </c>
      <c r="G4466" s="47">
        <v>14757</v>
      </c>
    </row>
    <row r="4467" spans="3:7">
      <c r="C4467" s="49">
        <f t="shared" si="71"/>
        <v>7</v>
      </c>
      <c r="D4467" s="48">
        <v>42556</v>
      </c>
      <c r="E4467" s="47">
        <v>1</v>
      </c>
      <c r="F4467" s="47">
        <v>16431</v>
      </c>
      <c r="G4467" s="47">
        <v>13916</v>
      </c>
    </row>
    <row r="4468" spans="3:7">
      <c r="C4468" s="49">
        <f t="shared" si="71"/>
        <v>7</v>
      </c>
      <c r="D4468" s="48">
        <v>42556</v>
      </c>
      <c r="E4468" s="47">
        <v>2</v>
      </c>
      <c r="F4468" s="47">
        <v>16025</v>
      </c>
      <c r="G4468" s="47">
        <v>13403</v>
      </c>
    </row>
    <row r="4469" spans="3:7">
      <c r="C4469" s="49">
        <f t="shared" si="71"/>
        <v>7</v>
      </c>
      <c r="D4469" s="48">
        <v>42556</v>
      </c>
      <c r="E4469" s="47">
        <v>3</v>
      </c>
      <c r="F4469" s="47">
        <v>15897</v>
      </c>
      <c r="G4469" s="47">
        <v>13113</v>
      </c>
    </row>
    <row r="4470" spans="3:7">
      <c r="C4470" s="49">
        <f t="shared" si="71"/>
        <v>7</v>
      </c>
      <c r="D4470" s="48">
        <v>42556</v>
      </c>
      <c r="E4470" s="47">
        <v>4</v>
      </c>
      <c r="F4470" s="47">
        <v>15843</v>
      </c>
      <c r="G4470" s="47">
        <v>13054</v>
      </c>
    </row>
    <row r="4471" spans="3:7">
      <c r="C4471" s="49">
        <f t="shared" si="71"/>
        <v>7</v>
      </c>
      <c r="D4471" s="48">
        <v>42556</v>
      </c>
      <c r="E4471" s="47">
        <v>5</v>
      </c>
      <c r="F4471" s="47">
        <v>16279</v>
      </c>
      <c r="G4471" s="47">
        <v>13302</v>
      </c>
    </row>
    <row r="4472" spans="3:7">
      <c r="C4472" s="49">
        <f t="shared" si="71"/>
        <v>7</v>
      </c>
      <c r="D4472" s="48">
        <v>42556</v>
      </c>
      <c r="E4472" s="47">
        <v>6</v>
      </c>
      <c r="F4472" s="47">
        <v>16490</v>
      </c>
      <c r="G4472" s="47">
        <v>14124</v>
      </c>
    </row>
    <row r="4473" spans="3:7">
      <c r="C4473" s="49">
        <f t="shared" si="71"/>
        <v>7</v>
      </c>
      <c r="D4473" s="48">
        <v>42556</v>
      </c>
      <c r="E4473" s="47">
        <v>7</v>
      </c>
      <c r="F4473" s="47">
        <v>17689</v>
      </c>
      <c r="G4473" s="47">
        <v>15619</v>
      </c>
    </row>
    <row r="4474" spans="3:7">
      <c r="C4474" s="49">
        <f t="shared" si="71"/>
        <v>7</v>
      </c>
      <c r="D4474" s="48">
        <v>42556</v>
      </c>
      <c r="E4474" s="47">
        <v>8</v>
      </c>
      <c r="F4474" s="47">
        <v>18937</v>
      </c>
      <c r="G4474" s="47">
        <v>16759</v>
      </c>
    </row>
    <row r="4475" spans="3:7">
      <c r="C4475" s="49">
        <f t="shared" si="71"/>
        <v>7</v>
      </c>
      <c r="D4475" s="48">
        <v>42556</v>
      </c>
      <c r="E4475" s="47">
        <v>9</v>
      </c>
      <c r="F4475" s="47">
        <v>19784</v>
      </c>
      <c r="G4475" s="47">
        <v>17543</v>
      </c>
    </row>
    <row r="4476" spans="3:7">
      <c r="C4476" s="49">
        <f t="shared" si="71"/>
        <v>7</v>
      </c>
      <c r="D4476" s="48">
        <v>42556</v>
      </c>
      <c r="E4476" s="47">
        <v>10</v>
      </c>
      <c r="F4476" s="47">
        <v>20523</v>
      </c>
      <c r="G4476" s="47">
        <v>18264</v>
      </c>
    </row>
    <row r="4477" spans="3:7">
      <c r="C4477" s="49">
        <f t="shared" si="71"/>
        <v>7</v>
      </c>
      <c r="D4477" s="48">
        <v>42556</v>
      </c>
      <c r="E4477" s="47">
        <v>11</v>
      </c>
      <c r="F4477" s="47">
        <v>20791</v>
      </c>
      <c r="G4477" s="47">
        <v>18869</v>
      </c>
    </row>
    <row r="4478" spans="3:7">
      <c r="C4478" s="49">
        <f t="shared" si="71"/>
        <v>7</v>
      </c>
      <c r="D4478" s="48">
        <v>42556</v>
      </c>
      <c r="E4478" s="47">
        <v>12</v>
      </c>
      <c r="F4478" s="47">
        <v>21440</v>
      </c>
      <c r="G4478" s="47">
        <v>19217</v>
      </c>
    </row>
    <row r="4479" spans="3:7">
      <c r="C4479" s="49">
        <f t="shared" si="71"/>
        <v>7</v>
      </c>
      <c r="D4479" s="48">
        <v>42556</v>
      </c>
      <c r="E4479" s="47">
        <v>13</v>
      </c>
      <c r="F4479" s="47">
        <v>22002</v>
      </c>
      <c r="G4479" s="47">
        <v>19678</v>
      </c>
    </row>
    <row r="4480" spans="3:7">
      <c r="C4480" s="49">
        <f t="shared" si="71"/>
        <v>7</v>
      </c>
      <c r="D4480" s="48">
        <v>42556</v>
      </c>
      <c r="E4480" s="47">
        <v>14</v>
      </c>
      <c r="F4480" s="47">
        <v>22168</v>
      </c>
      <c r="G4480" s="47">
        <v>19862</v>
      </c>
    </row>
    <row r="4481" spans="3:7">
      <c r="C4481" s="49">
        <f t="shared" si="71"/>
        <v>7</v>
      </c>
      <c r="D4481" s="48">
        <v>42556</v>
      </c>
      <c r="E4481" s="47">
        <v>15</v>
      </c>
      <c r="F4481" s="47">
        <v>22511</v>
      </c>
      <c r="G4481" s="47">
        <v>20151</v>
      </c>
    </row>
    <row r="4482" spans="3:7">
      <c r="C4482" s="49">
        <f t="shared" si="71"/>
        <v>7</v>
      </c>
      <c r="D4482" s="48">
        <v>42556</v>
      </c>
      <c r="E4482" s="47">
        <v>16</v>
      </c>
      <c r="F4482" s="47">
        <v>22767</v>
      </c>
      <c r="G4482" s="47">
        <v>20373</v>
      </c>
    </row>
    <row r="4483" spans="3:7">
      <c r="C4483" s="49">
        <f t="shared" si="71"/>
        <v>7</v>
      </c>
      <c r="D4483" s="48">
        <v>42556</v>
      </c>
      <c r="E4483" s="47">
        <v>17</v>
      </c>
      <c r="F4483" s="47">
        <v>22901</v>
      </c>
      <c r="G4483" s="47">
        <v>20647</v>
      </c>
    </row>
    <row r="4484" spans="3:7">
      <c r="C4484" s="49">
        <f t="shared" ref="C4484:C4547" si="72">MONTH(D4484)</f>
        <v>7</v>
      </c>
      <c r="D4484" s="48">
        <v>42556</v>
      </c>
      <c r="E4484" s="47">
        <v>18</v>
      </c>
      <c r="F4484" s="47">
        <v>22898</v>
      </c>
      <c r="G4484" s="47">
        <v>20770</v>
      </c>
    </row>
    <row r="4485" spans="3:7">
      <c r="C4485" s="49">
        <f t="shared" si="72"/>
        <v>7</v>
      </c>
      <c r="D4485" s="48">
        <v>42556</v>
      </c>
      <c r="E4485" s="47">
        <v>19</v>
      </c>
      <c r="F4485" s="47">
        <v>23111</v>
      </c>
      <c r="G4485" s="47">
        <v>20914</v>
      </c>
    </row>
    <row r="4486" spans="3:7">
      <c r="C4486" s="49">
        <f t="shared" si="72"/>
        <v>7</v>
      </c>
      <c r="D4486" s="48">
        <v>42556</v>
      </c>
      <c r="E4486" s="47">
        <v>20</v>
      </c>
      <c r="F4486" s="47">
        <v>22900</v>
      </c>
      <c r="G4486" s="47">
        <v>20673</v>
      </c>
    </row>
    <row r="4487" spans="3:7">
      <c r="C4487" s="49">
        <f t="shared" si="72"/>
        <v>7</v>
      </c>
      <c r="D4487" s="48">
        <v>42556</v>
      </c>
      <c r="E4487" s="47">
        <v>21</v>
      </c>
      <c r="F4487" s="47">
        <v>22675</v>
      </c>
      <c r="G4487" s="47">
        <v>20446</v>
      </c>
    </row>
    <row r="4488" spans="3:7">
      <c r="C4488" s="49">
        <f t="shared" si="72"/>
        <v>7</v>
      </c>
      <c r="D4488" s="48">
        <v>42556</v>
      </c>
      <c r="E4488" s="47">
        <v>22</v>
      </c>
      <c r="F4488" s="47">
        <v>21640</v>
      </c>
      <c r="G4488" s="47">
        <v>19347</v>
      </c>
    </row>
    <row r="4489" spans="3:7">
      <c r="C4489" s="49">
        <f t="shared" si="72"/>
        <v>7</v>
      </c>
      <c r="D4489" s="48">
        <v>42556</v>
      </c>
      <c r="E4489" s="47">
        <v>23</v>
      </c>
      <c r="F4489" s="47">
        <v>20514</v>
      </c>
      <c r="G4489" s="47">
        <v>17892</v>
      </c>
    </row>
    <row r="4490" spans="3:7">
      <c r="C4490" s="49">
        <f t="shared" si="72"/>
        <v>7</v>
      </c>
      <c r="D4490" s="48">
        <v>42556</v>
      </c>
      <c r="E4490" s="47">
        <v>24</v>
      </c>
      <c r="F4490" s="47">
        <v>18839</v>
      </c>
      <c r="G4490" s="47">
        <v>16370</v>
      </c>
    </row>
    <row r="4491" spans="3:7">
      <c r="C4491" s="49">
        <f t="shared" si="72"/>
        <v>7</v>
      </c>
      <c r="D4491" s="48">
        <v>42557</v>
      </c>
      <c r="E4491" s="47">
        <v>1</v>
      </c>
      <c r="F4491" s="47">
        <v>18054</v>
      </c>
      <c r="G4491" s="47">
        <v>15294</v>
      </c>
    </row>
    <row r="4492" spans="3:7">
      <c r="C4492" s="49">
        <f t="shared" si="72"/>
        <v>7</v>
      </c>
      <c r="D4492" s="48">
        <v>42557</v>
      </c>
      <c r="E4492" s="47">
        <v>2</v>
      </c>
      <c r="F4492" s="47">
        <v>17384</v>
      </c>
      <c r="G4492" s="47">
        <v>14546</v>
      </c>
    </row>
    <row r="4493" spans="3:7">
      <c r="C4493" s="49">
        <f t="shared" si="72"/>
        <v>7</v>
      </c>
      <c r="D4493" s="48">
        <v>42557</v>
      </c>
      <c r="E4493" s="47">
        <v>3</v>
      </c>
      <c r="F4493" s="47">
        <v>17064</v>
      </c>
      <c r="G4493" s="47">
        <v>14031</v>
      </c>
    </row>
    <row r="4494" spans="3:7">
      <c r="C4494" s="49">
        <f t="shared" si="72"/>
        <v>7</v>
      </c>
      <c r="D4494" s="48">
        <v>42557</v>
      </c>
      <c r="E4494" s="47">
        <v>4</v>
      </c>
      <c r="F4494" s="47">
        <v>16883</v>
      </c>
      <c r="G4494" s="47">
        <v>13906</v>
      </c>
    </row>
    <row r="4495" spans="3:7">
      <c r="C4495" s="49">
        <f t="shared" si="72"/>
        <v>7</v>
      </c>
      <c r="D4495" s="48">
        <v>42557</v>
      </c>
      <c r="E4495" s="47">
        <v>5</v>
      </c>
      <c r="F4495" s="47">
        <v>17106</v>
      </c>
      <c r="G4495" s="47">
        <v>14080</v>
      </c>
    </row>
    <row r="4496" spans="3:7">
      <c r="C4496" s="49">
        <f t="shared" si="72"/>
        <v>7</v>
      </c>
      <c r="D4496" s="48">
        <v>42557</v>
      </c>
      <c r="E4496" s="47">
        <v>6</v>
      </c>
      <c r="F4496" s="47">
        <v>17356</v>
      </c>
      <c r="G4496" s="47">
        <v>14787</v>
      </c>
    </row>
    <row r="4497" spans="3:7">
      <c r="C4497" s="49">
        <f t="shared" si="72"/>
        <v>7</v>
      </c>
      <c r="D4497" s="48">
        <v>42557</v>
      </c>
      <c r="E4497" s="47">
        <v>7</v>
      </c>
      <c r="F4497" s="47">
        <v>18813</v>
      </c>
      <c r="G4497" s="47">
        <v>16532</v>
      </c>
    </row>
    <row r="4498" spans="3:7">
      <c r="C4498" s="49">
        <f t="shared" si="72"/>
        <v>7</v>
      </c>
      <c r="D4498" s="48">
        <v>42557</v>
      </c>
      <c r="E4498" s="47">
        <v>8</v>
      </c>
      <c r="F4498" s="47">
        <v>19914</v>
      </c>
      <c r="G4498" s="47">
        <v>17849</v>
      </c>
    </row>
    <row r="4499" spans="3:7">
      <c r="C4499" s="49">
        <f t="shared" si="72"/>
        <v>7</v>
      </c>
      <c r="D4499" s="48">
        <v>42557</v>
      </c>
      <c r="E4499" s="47">
        <v>9</v>
      </c>
      <c r="F4499" s="47">
        <v>21142</v>
      </c>
      <c r="G4499" s="47">
        <v>18726</v>
      </c>
    </row>
    <row r="4500" spans="3:7">
      <c r="C4500" s="49">
        <f t="shared" si="72"/>
        <v>7</v>
      </c>
      <c r="D4500" s="48">
        <v>42557</v>
      </c>
      <c r="E4500" s="47">
        <v>10</v>
      </c>
      <c r="F4500" s="47">
        <v>21594</v>
      </c>
      <c r="G4500" s="47">
        <v>19342</v>
      </c>
    </row>
    <row r="4501" spans="3:7">
      <c r="C4501" s="49">
        <f t="shared" si="72"/>
        <v>7</v>
      </c>
      <c r="D4501" s="48">
        <v>42557</v>
      </c>
      <c r="E4501" s="47">
        <v>11</v>
      </c>
      <c r="F4501" s="47">
        <v>21355</v>
      </c>
      <c r="G4501" s="47">
        <v>19844</v>
      </c>
    </row>
    <row r="4502" spans="3:7">
      <c r="C4502" s="49">
        <f t="shared" si="72"/>
        <v>7</v>
      </c>
      <c r="D4502" s="48">
        <v>42557</v>
      </c>
      <c r="E4502" s="47">
        <v>12</v>
      </c>
      <c r="F4502" s="47">
        <v>21996</v>
      </c>
      <c r="G4502" s="47">
        <v>20216</v>
      </c>
    </row>
    <row r="4503" spans="3:7">
      <c r="C4503" s="49">
        <f t="shared" si="72"/>
        <v>7</v>
      </c>
      <c r="D4503" s="48">
        <v>42557</v>
      </c>
      <c r="E4503" s="47">
        <v>13</v>
      </c>
      <c r="F4503" s="47">
        <v>22426</v>
      </c>
      <c r="G4503" s="47">
        <v>20508</v>
      </c>
    </row>
    <row r="4504" spans="3:7">
      <c r="C4504" s="49">
        <f t="shared" si="72"/>
        <v>7</v>
      </c>
      <c r="D4504" s="48">
        <v>42557</v>
      </c>
      <c r="E4504" s="47">
        <v>14</v>
      </c>
      <c r="F4504" s="47">
        <v>23066</v>
      </c>
      <c r="G4504" s="47">
        <v>20770</v>
      </c>
    </row>
    <row r="4505" spans="3:7">
      <c r="C4505" s="49">
        <f t="shared" si="72"/>
        <v>7</v>
      </c>
      <c r="D4505" s="48">
        <v>42557</v>
      </c>
      <c r="E4505" s="47">
        <v>15</v>
      </c>
      <c r="F4505" s="47">
        <v>23796</v>
      </c>
      <c r="G4505" s="47">
        <v>21188</v>
      </c>
    </row>
    <row r="4506" spans="3:7">
      <c r="C4506" s="49">
        <f t="shared" si="72"/>
        <v>7</v>
      </c>
      <c r="D4506" s="48">
        <v>42557</v>
      </c>
      <c r="E4506" s="47">
        <v>16</v>
      </c>
      <c r="F4506" s="47">
        <v>23833</v>
      </c>
      <c r="G4506" s="47">
        <v>21312</v>
      </c>
    </row>
    <row r="4507" spans="3:7">
      <c r="C4507" s="49">
        <f t="shared" si="72"/>
        <v>7</v>
      </c>
      <c r="D4507" s="48">
        <v>42557</v>
      </c>
      <c r="E4507" s="47">
        <v>17</v>
      </c>
      <c r="F4507" s="47">
        <v>23254</v>
      </c>
      <c r="G4507" s="47">
        <v>21247</v>
      </c>
    </row>
    <row r="4508" spans="3:7">
      <c r="C4508" s="49">
        <f t="shared" si="72"/>
        <v>7</v>
      </c>
      <c r="D4508" s="48">
        <v>42557</v>
      </c>
      <c r="E4508" s="47">
        <v>18</v>
      </c>
      <c r="F4508" s="47">
        <v>22388</v>
      </c>
      <c r="G4508" s="47">
        <v>20920</v>
      </c>
    </row>
    <row r="4509" spans="3:7">
      <c r="C4509" s="49">
        <f t="shared" si="72"/>
        <v>7</v>
      </c>
      <c r="D4509" s="48">
        <v>42557</v>
      </c>
      <c r="E4509" s="47">
        <v>19</v>
      </c>
      <c r="F4509" s="47">
        <v>22305</v>
      </c>
      <c r="G4509" s="47">
        <v>20722</v>
      </c>
    </row>
    <row r="4510" spans="3:7">
      <c r="C4510" s="49">
        <f t="shared" si="72"/>
        <v>7</v>
      </c>
      <c r="D4510" s="48">
        <v>42557</v>
      </c>
      <c r="E4510" s="47">
        <v>20</v>
      </c>
      <c r="F4510" s="47">
        <v>22293</v>
      </c>
      <c r="G4510" s="47">
        <v>20733</v>
      </c>
    </row>
    <row r="4511" spans="3:7">
      <c r="C4511" s="49">
        <f t="shared" si="72"/>
        <v>7</v>
      </c>
      <c r="D4511" s="48">
        <v>42557</v>
      </c>
      <c r="E4511" s="47">
        <v>21</v>
      </c>
      <c r="F4511" s="47">
        <v>22928</v>
      </c>
      <c r="G4511" s="47">
        <v>20851</v>
      </c>
    </row>
    <row r="4512" spans="3:7">
      <c r="C4512" s="49">
        <f t="shared" si="72"/>
        <v>7</v>
      </c>
      <c r="D4512" s="48">
        <v>42557</v>
      </c>
      <c r="E4512" s="47">
        <v>22</v>
      </c>
      <c r="F4512" s="47">
        <v>21826</v>
      </c>
      <c r="G4512" s="47">
        <v>19807</v>
      </c>
    </row>
    <row r="4513" spans="3:7">
      <c r="C4513" s="49">
        <f t="shared" si="72"/>
        <v>7</v>
      </c>
      <c r="D4513" s="48">
        <v>42557</v>
      </c>
      <c r="E4513" s="47">
        <v>23</v>
      </c>
      <c r="F4513" s="47">
        <v>20098</v>
      </c>
      <c r="G4513" s="47">
        <v>18203</v>
      </c>
    </row>
    <row r="4514" spans="3:7">
      <c r="C4514" s="49">
        <f t="shared" si="72"/>
        <v>7</v>
      </c>
      <c r="D4514" s="48">
        <v>42557</v>
      </c>
      <c r="E4514" s="47">
        <v>24</v>
      </c>
      <c r="F4514" s="47">
        <v>18687</v>
      </c>
      <c r="G4514" s="47">
        <v>16803</v>
      </c>
    </row>
    <row r="4515" spans="3:7">
      <c r="C4515" s="49">
        <f t="shared" si="72"/>
        <v>7</v>
      </c>
      <c r="D4515" s="48">
        <v>42558</v>
      </c>
      <c r="E4515" s="47">
        <v>1</v>
      </c>
      <c r="F4515" s="47">
        <v>17919</v>
      </c>
      <c r="G4515" s="47">
        <v>15895</v>
      </c>
    </row>
    <row r="4516" spans="3:7">
      <c r="C4516" s="49">
        <f t="shared" si="72"/>
        <v>7</v>
      </c>
      <c r="D4516" s="48">
        <v>42558</v>
      </c>
      <c r="E4516" s="47">
        <v>2</v>
      </c>
      <c r="F4516" s="47">
        <v>17356</v>
      </c>
      <c r="G4516" s="47">
        <v>15245</v>
      </c>
    </row>
    <row r="4517" spans="3:7">
      <c r="C4517" s="49">
        <f t="shared" si="72"/>
        <v>7</v>
      </c>
      <c r="D4517" s="48">
        <v>42558</v>
      </c>
      <c r="E4517" s="47">
        <v>3</v>
      </c>
      <c r="F4517" s="47">
        <v>17206</v>
      </c>
      <c r="G4517" s="47">
        <v>14824</v>
      </c>
    </row>
    <row r="4518" spans="3:7">
      <c r="C4518" s="49">
        <f t="shared" si="72"/>
        <v>7</v>
      </c>
      <c r="D4518" s="48">
        <v>42558</v>
      </c>
      <c r="E4518" s="47">
        <v>4</v>
      </c>
      <c r="F4518" s="47">
        <v>17022</v>
      </c>
      <c r="G4518" s="47">
        <v>14689</v>
      </c>
    </row>
    <row r="4519" spans="3:7">
      <c r="C4519" s="49">
        <f t="shared" si="72"/>
        <v>7</v>
      </c>
      <c r="D4519" s="48">
        <v>42558</v>
      </c>
      <c r="E4519" s="47">
        <v>5</v>
      </c>
      <c r="F4519" s="47">
        <v>17290</v>
      </c>
      <c r="G4519" s="47">
        <v>14918</v>
      </c>
    </row>
    <row r="4520" spans="3:7">
      <c r="C4520" s="49">
        <f t="shared" si="72"/>
        <v>7</v>
      </c>
      <c r="D4520" s="48">
        <v>42558</v>
      </c>
      <c r="E4520" s="47">
        <v>6</v>
      </c>
      <c r="F4520" s="47">
        <v>17842</v>
      </c>
      <c r="G4520" s="47">
        <v>15863</v>
      </c>
    </row>
    <row r="4521" spans="3:7">
      <c r="C4521" s="49">
        <f t="shared" si="72"/>
        <v>7</v>
      </c>
      <c r="D4521" s="48">
        <v>42558</v>
      </c>
      <c r="E4521" s="47">
        <v>7</v>
      </c>
      <c r="F4521" s="47">
        <v>19816</v>
      </c>
      <c r="G4521" s="47">
        <v>17526</v>
      </c>
    </row>
    <row r="4522" spans="3:7">
      <c r="C4522" s="49">
        <f t="shared" si="72"/>
        <v>7</v>
      </c>
      <c r="D4522" s="48">
        <v>42558</v>
      </c>
      <c r="E4522" s="47">
        <v>8</v>
      </c>
      <c r="F4522" s="47">
        <v>20779</v>
      </c>
      <c r="G4522" s="47">
        <v>18689</v>
      </c>
    </row>
    <row r="4523" spans="3:7">
      <c r="C4523" s="49">
        <f t="shared" si="72"/>
        <v>7</v>
      </c>
      <c r="D4523" s="48">
        <v>42558</v>
      </c>
      <c r="E4523" s="47">
        <v>9</v>
      </c>
      <c r="F4523" s="47">
        <v>21507</v>
      </c>
      <c r="G4523" s="47">
        <v>19346</v>
      </c>
    </row>
    <row r="4524" spans="3:7">
      <c r="C4524" s="49">
        <f t="shared" si="72"/>
        <v>7</v>
      </c>
      <c r="D4524" s="48">
        <v>42558</v>
      </c>
      <c r="E4524" s="47">
        <v>10</v>
      </c>
      <c r="F4524" s="47">
        <v>22105</v>
      </c>
      <c r="G4524" s="47">
        <v>20071</v>
      </c>
    </row>
    <row r="4525" spans="3:7">
      <c r="C4525" s="49">
        <f t="shared" si="72"/>
        <v>7</v>
      </c>
      <c r="D4525" s="48">
        <v>42558</v>
      </c>
      <c r="E4525" s="47">
        <v>11</v>
      </c>
      <c r="F4525" s="47">
        <v>22996</v>
      </c>
      <c r="G4525" s="47">
        <v>20829</v>
      </c>
    </row>
    <row r="4526" spans="3:7">
      <c r="C4526" s="49">
        <f t="shared" si="72"/>
        <v>7</v>
      </c>
      <c r="D4526" s="48">
        <v>42558</v>
      </c>
      <c r="E4526" s="47">
        <v>12</v>
      </c>
      <c r="F4526" s="47">
        <v>22818</v>
      </c>
      <c r="G4526" s="47">
        <v>21167</v>
      </c>
    </row>
    <row r="4527" spans="3:7">
      <c r="C4527" s="49">
        <f t="shared" si="72"/>
        <v>7</v>
      </c>
      <c r="D4527" s="48">
        <v>42558</v>
      </c>
      <c r="E4527" s="47">
        <v>13</v>
      </c>
      <c r="F4527" s="47">
        <v>22977</v>
      </c>
      <c r="G4527" s="47">
        <v>21182</v>
      </c>
    </row>
    <row r="4528" spans="3:7">
      <c r="C4528" s="49">
        <f t="shared" si="72"/>
        <v>7</v>
      </c>
      <c r="D4528" s="48">
        <v>42558</v>
      </c>
      <c r="E4528" s="47">
        <v>14</v>
      </c>
      <c r="F4528" s="47">
        <v>22930</v>
      </c>
      <c r="G4528" s="47">
        <v>20750</v>
      </c>
    </row>
    <row r="4529" spans="3:7">
      <c r="C4529" s="49">
        <f t="shared" si="72"/>
        <v>7</v>
      </c>
      <c r="D4529" s="48">
        <v>42558</v>
      </c>
      <c r="E4529" s="47">
        <v>15</v>
      </c>
      <c r="F4529" s="47">
        <v>22655</v>
      </c>
      <c r="G4529" s="47">
        <v>20711</v>
      </c>
    </row>
    <row r="4530" spans="3:7">
      <c r="C4530" s="49">
        <f t="shared" si="72"/>
        <v>7</v>
      </c>
      <c r="D4530" s="48">
        <v>42558</v>
      </c>
      <c r="E4530" s="47">
        <v>16</v>
      </c>
      <c r="F4530" s="47">
        <v>23502</v>
      </c>
      <c r="G4530" s="47">
        <v>21214</v>
      </c>
    </row>
    <row r="4531" spans="3:7">
      <c r="C4531" s="49">
        <f t="shared" si="72"/>
        <v>7</v>
      </c>
      <c r="D4531" s="48">
        <v>42558</v>
      </c>
      <c r="E4531" s="47">
        <v>17</v>
      </c>
      <c r="F4531" s="47">
        <v>23704</v>
      </c>
      <c r="G4531" s="47">
        <v>21368</v>
      </c>
    </row>
    <row r="4532" spans="3:7">
      <c r="C4532" s="49">
        <f t="shared" si="72"/>
        <v>7</v>
      </c>
      <c r="D4532" s="48">
        <v>42558</v>
      </c>
      <c r="E4532" s="47">
        <v>18</v>
      </c>
      <c r="F4532" s="47">
        <v>23596</v>
      </c>
      <c r="G4532" s="47">
        <v>21262</v>
      </c>
    </row>
    <row r="4533" spans="3:7">
      <c r="C4533" s="49">
        <f t="shared" si="72"/>
        <v>7</v>
      </c>
      <c r="D4533" s="48">
        <v>42558</v>
      </c>
      <c r="E4533" s="47">
        <v>19</v>
      </c>
      <c r="F4533" s="47">
        <v>23075</v>
      </c>
      <c r="G4533" s="47">
        <v>21117</v>
      </c>
    </row>
    <row r="4534" spans="3:7">
      <c r="C4534" s="49">
        <f t="shared" si="72"/>
        <v>7</v>
      </c>
      <c r="D4534" s="48">
        <v>42558</v>
      </c>
      <c r="E4534" s="47">
        <v>20</v>
      </c>
      <c r="F4534" s="47">
        <v>22749</v>
      </c>
      <c r="G4534" s="47">
        <v>20965</v>
      </c>
    </row>
    <row r="4535" spans="3:7">
      <c r="C4535" s="49">
        <f t="shared" si="72"/>
        <v>7</v>
      </c>
      <c r="D4535" s="48">
        <v>42558</v>
      </c>
      <c r="E4535" s="47">
        <v>21</v>
      </c>
      <c r="F4535" s="47">
        <v>22634</v>
      </c>
      <c r="G4535" s="47">
        <v>20951</v>
      </c>
    </row>
    <row r="4536" spans="3:7">
      <c r="C4536" s="49">
        <f t="shared" si="72"/>
        <v>7</v>
      </c>
      <c r="D4536" s="48">
        <v>42558</v>
      </c>
      <c r="E4536" s="47">
        <v>22</v>
      </c>
      <c r="F4536" s="47">
        <v>21661</v>
      </c>
      <c r="G4536" s="47">
        <v>19831</v>
      </c>
    </row>
    <row r="4537" spans="3:7">
      <c r="C4537" s="49">
        <f t="shared" si="72"/>
        <v>7</v>
      </c>
      <c r="D4537" s="48">
        <v>42558</v>
      </c>
      <c r="E4537" s="47">
        <v>23</v>
      </c>
      <c r="F4537" s="47">
        <v>20161</v>
      </c>
      <c r="G4537" s="47">
        <v>18177</v>
      </c>
    </row>
    <row r="4538" spans="3:7">
      <c r="C4538" s="49">
        <f t="shared" si="72"/>
        <v>7</v>
      </c>
      <c r="D4538" s="48">
        <v>42558</v>
      </c>
      <c r="E4538" s="47">
        <v>24</v>
      </c>
      <c r="F4538" s="47">
        <v>18702</v>
      </c>
      <c r="G4538" s="47">
        <v>16687</v>
      </c>
    </row>
    <row r="4539" spans="3:7">
      <c r="C4539" s="49">
        <f t="shared" si="72"/>
        <v>7</v>
      </c>
      <c r="D4539" s="48">
        <v>42559</v>
      </c>
      <c r="E4539" s="47">
        <v>1</v>
      </c>
      <c r="F4539" s="47">
        <v>17430</v>
      </c>
      <c r="G4539" s="47">
        <v>15562</v>
      </c>
    </row>
    <row r="4540" spans="3:7">
      <c r="C4540" s="49">
        <f t="shared" si="72"/>
        <v>7</v>
      </c>
      <c r="D4540" s="48">
        <v>42559</v>
      </c>
      <c r="E4540" s="47">
        <v>2</v>
      </c>
      <c r="F4540" s="47">
        <v>17414</v>
      </c>
      <c r="G4540" s="47">
        <v>14889</v>
      </c>
    </row>
    <row r="4541" spans="3:7">
      <c r="C4541" s="49">
        <f t="shared" si="72"/>
        <v>7</v>
      </c>
      <c r="D4541" s="48">
        <v>42559</v>
      </c>
      <c r="E4541" s="47">
        <v>3</v>
      </c>
      <c r="F4541" s="47">
        <v>17042</v>
      </c>
      <c r="G4541" s="47">
        <v>14344</v>
      </c>
    </row>
    <row r="4542" spans="3:7">
      <c r="C4542" s="49">
        <f t="shared" si="72"/>
        <v>7</v>
      </c>
      <c r="D4542" s="48">
        <v>42559</v>
      </c>
      <c r="E4542" s="47">
        <v>4</v>
      </c>
      <c r="F4542" s="47">
        <v>16836</v>
      </c>
      <c r="G4542" s="47">
        <v>14171</v>
      </c>
    </row>
    <row r="4543" spans="3:7">
      <c r="C4543" s="49">
        <f t="shared" si="72"/>
        <v>7</v>
      </c>
      <c r="D4543" s="48">
        <v>42559</v>
      </c>
      <c r="E4543" s="47">
        <v>5</v>
      </c>
      <c r="F4543" s="47">
        <v>17239</v>
      </c>
      <c r="G4543" s="47">
        <v>14454</v>
      </c>
    </row>
    <row r="4544" spans="3:7">
      <c r="C4544" s="49">
        <f t="shared" si="72"/>
        <v>7</v>
      </c>
      <c r="D4544" s="48">
        <v>42559</v>
      </c>
      <c r="E4544" s="47">
        <v>6</v>
      </c>
      <c r="F4544" s="47">
        <v>18164</v>
      </c>
      <c r="G4544" s="47">
        <v>15493</v>
      </c>
    </row>
    <row r="4545" spans="3:7">
      <c r="C4545" s="49">
        <f t="shared" si="72"/>
        <v>7</v>
      </c>
      <c r="D4545" s="48">
        <v>42559</v>
      </c>
      <c r="E4545" s="47">
        <v>7</v>
      </c>
      <c r="F4545" s="47">
        <v>18974</v>
      </c>
      <c r="G4545" s="47">
        <v>16809</v>
      </c>
    </row>
    <row r="4546" spans="3:7">
      <c r="C4546" s="49">
        <f t="shared" si="72"/>
        <v>7</v>
      </c>
      <c r="D4546" s="48">
        <v>42559</v>
      </c>
      <c r="E4546" s="47">
        <v>8</v>
      </c>
      <c r="F4546" s="47">
        <v>19651</v>
      </c>
      <c r="G4546" s="47">
        <v>17515</v>
      </c>
    </row>
    <row r="4547" spans="3:7">
      <c r="C4547" s="49">
        <f t="shared" si="72"/>
        <v>7</v>
      </c>
      <c r="D4547" s="48">
        <v>42559</v>
      </c>
      <c r="E4547" s="47">
        <v>9</v>
      </c>
      <c r="F4547" s="47">
        <v>20626</v>
      </c>
      <c r="G4547" s="47">
        <v>18253</v>
      </c>
    </row>
    <row r="4548" spans="3:7">
      <c r="C4548" s="49">
        <f t="shared" ref="C4548:C4611" si="73">MONTH(D4548)</f>
        <v>7</v>
      </c>
      <c r="D4548" s="48">
        <v>42559</v>
      </c>
      <c r="E4548" s="47">
        <v>10</v>
      </c>
      <c r="F4548" s="47">
        <v>20922</v>
      </c>
      <c r="G4548" s="47">
        <v>18686</v>
      </c>
    </row>
    <row r="4549" spans="3:7">
      <c r="C4549" s="49">
        <f t="shared" si="73"/>
        <v>7</v>
      </c>
      <c r="D4549" s="48">
        <v>42559</v>
      </c>
      <c r="E4549" s="47">
        <v>11</v>
      </c>
      <c r="F4549" s="47">
        <v>21373</v>
      </c>
      <c r="G4549" s="47">
        <v>19032</v>
      </c>
    </row>
    <row r="4550" spans="3:7">
      <c r="C4550" s="49">
        <f t="shared" si="73"/>
        <v>7</v>
      </c>
      <c r="D4550" s="48">
        <v>42559</v>
      </c>
      <c r="E4550" s="47">
        <v>12</v>
      </c>
      <c r="F4550" s="47">
        <v>21465</v>
      </c>
      <c r="G4550" s="47">
        <v>19331</v>
      </c>
    </row>
    <row r="4551" spans="3:7">
      <c r="C4551" s="49">
        <f t="shared" si="73"/>
        <v>7</v>
      </c>
      <c r="D4551" s="48">
        <v>42559</v>
      </c>
      <c r="E4551" s="47">
        <v>13</v>
      </c>
      <c r="F4551" s="47">
        <v>21751</v>
      </c>
      <c r="G4551" s="47">
        <v>19728</v>
      </c>
    </row>
    <row r="4552" spans="3:7">
      <c r="C4552" s="49">
        <f t="shared" si="73"/>
        <v>7</v>
      </c>
      <c r="D4552" s="48">
        <v>42559</v>
      </c>
      <c r="E4552" s="47">
        <v>14</v>
      </c>
      <c r="F4552" s="47">
        <v>22118</v>
      </c>
      <c r="G4552" s="47">
        <v>20002</v>
      </c>
    </row>
    <row r="4553" spans="3:7">
      <c r="C4553" s="49">
        <f t="shared" si="73"/>
        <v>7</v>
      </c>
      <c r="D4553" s="48">
        <v>42559</v>
      </c>
      <c r="E4553" s="47">
        <v>15</v>
      </c>
      <c r="F4553" s="47">
        <v>22166</v>
      </c>
      <c r="G4553" s="47">
        <v>20185</v>
      </c>
    </row>
    <row r="4554" spans="3:7">
      <c r="C4554" s="49">
        <f t="shared" si="73"/>
        <v>7</v>
      </c>
      <c r="D4554" s="48">
        <v>42559</v>
      </c>
      <c r="E4554" s="47">
        <v>16</v>
      </c>
      <c r="F4554" s="47">
        <v>22663</v>
      </c>
      <c r="G4554" s="47">
        <v>20468</v>
      </c>
    </row>
    <row r="4555" spans="3:7">
      <c r="C4555" s="49">
        <f t="shared" si="73"/>
        <v>7</v>
      </c>
      <c r="D4555" s="48">
        <v>42559</v>
      </c>
      <c r="E4555" s="47">
        <v>17</v>
      </c>
      <c r="F4555" s="47">
        <v>22899</v>
      </c>
      <c r="G4555" s="47">
        <v>20690</v>
      </c>
    </row>
    <row r="4556" spans="3:7">
      <c r="C4556" s="49">
        <f t="shared" si="73"/>
        <v>7</v>
      </c>
      <c r="D4556" s="48">
        <v>42559</v>
      </c>
      <c r="E4556" s="47">
        <v>18</v>
      </c>
      <c r="F4556" s="47">
        <v>22627</v>
      </c>
      <c r="G4556" s="47">
        <v>20623</v>
      </c>
    </row>
    <row r="4557" spans="3:7">
      <c r="C4557" s="49">
        <f t="shared" si="73"/>
        <v>7</v>
      </c>
      <c r="D4557" s="48">
        <v>42559</v>
      </c>
      <c r="E4557" s="47">
        <v>19</v>
      </c>
      <c r="F4557" s="47">
        <v>22240</v>
      </c>
      <c r="G4557" s="47">
        <v>20036</v>
      </c>
    </row>
    <row r="4558" spans="3:7">
      <c r="C4558" s="49">
        <f t="shared" si="73"/>
        <v>7</v>
      </c>
      <c r="D4558" s="48">
        <v>42559</v>
      </c>
      <c r="E4558" s="47">
        <v>20</v>
      </c>
      <c r="F4558" s="47">
        <v>21687</v>
      </c>
      <c r="G4558" s="47">
        <v>19472</v>
      </c>
    </row>
    <row r="4559" spans="3:7">
      <c r="C4559" s="49">
        <f t="shared" si="73"/>
        <v>7</v>
      </c>
      <c r="D4559" s="48">
        <v>42559</v>
      </c>
      <c r="E4559" s="47">
        <v>21</v>
      </c>
      <c r="F4559" s="47">
        <v>21377</v>
      </c>
      <c r="G4559" s="47">
        <v>19104</v>
      </c>
    </row>
    <row r="4560" spans="3:7">
      <c r="C4560" s="49">
        <f t="shared" si="73"/>
        <v>7</v>
      </c>
      <c r="D4560" s="48">
        <v>42559</v>
      </c>
      <c r="E4560" s="47">
        <v>22</v>
      </c>
      <c r="F4560" s="47">
        <v>20259</v>
      </c>
      <c r="G4560" s="47">
        <v>18069</v>
      </c>
    </row>
    <row r="4561" spans="3:7">
      <c r="C4561" s="49">
        <f t="shared" si="73"/>
        <v>7</v>
      </c>
      <c r="D4561" s="48">
        <v>42559</v>
      </c>
      <c r="E4561" s="47">
        <v>23</v>
      </c>
      <c r="F4561" s="47">
        <v>18526</v>
      </c>
      <c r="G4561" s="47">
        <v>16622</v>
      </c>
    </row>
    <row r="4562" spans="3:7">
      <c r="C4562" s="49">
        <f t="shared" si="73"/>
        <v>7</v>
      </c>
      <c r="D4562" s="48">
        <v>42559</v>
      </c>
      <c r="E4562" s="47">
        <v>24</v>
      </c>
      <c r="F4562" s="47">
        <v>17408</v>
      </c>
      <c r="G4562" s="47">
        <v>15273</v>
      </c>
    </row>
    <row r="4563" spans="3:7">
      <c r="C4563" s="49">
        <f t="shared" si="73"/>
        <v>7</v>
      </c>
      <c r="D4563" s="48">
        <v>42560</v>
      </c>
      <c r="E4563" s="47">
        <v>1</v>
      </c>
      <c r="F4563" s="47">
        <v>16812</v>
      </c>
      <c r="G4563" s="47">
        <v>14362</v>
      </c>
    </row>
    <row r="4564" spans="3:7">
      <c r="C4564" s="49">
        <f t="shared" si="73"/>
        <v>7</v>
      </c>
      <c r="D4564" s="48">
        <v>42560</v>
      </c>
      <c r="E4564" s="47">
        <v>2</v>
      </c>
      <c r="F4564" s="47">
        <v>16427</v>
      </c>
      <c r="G4564" s="47">
        <v>13778</v>
      </c>
    </row>
    <row r="4565" spans="3:7">
      <c r="C4565" s="49">
        <f t="shared" si="73"/>
        <v>7</v>
      </c>
      <c r="D4565" s="48">
        <v>42560</v>
      </c>
      <c r="E4565" s="47">
        <v>3</v>
      </c>
      <c r="F4565" s="47">
        <v>16269</v>
      </c>
      <c r="G4565" s="47">
        <v>13324</v>
      </c>
    </row>
    <row r="4566" spans="3:7">
      <c r="C4566" s="49">
        <f t="shared" si="73"/>
        <v>7</v>
      </c>
      <c r="D4566" s="48">
        <v>42560</v>
      </c>
      <c r="E4566" s="47">
        <v>4</v>
      </c>
      <c r="F4566" s="47">
        <v>15870</v>
      </c>
      <c r="G4566" s="47">
        <v>13092</v>
      </c>
    </row>
    <row r="4567" spans="3:7">
      <c r="C4567" s="49">
        <f t="shared" si="73"/>
        <v>7</v>
      </c>
      <c r="D4567" s="48">
        <v>42560</v>
      </c>
      <c r="E4567" s="47">
        <v>5</v>
      </c>
      <c r="F4567" s="47">
        <v>15755</v>
      </c>
      <c r="G4567" s="47">
        <v>13064</v>
      </c>
    </row>
    <row r="4568" spans="3:7">
      <c r="C4568" s="49">
        <f t="shared" si="73"/>
        <v>7</v>
      </c>
      <c r="D4568" s="48">
        <v>42560</v>
      </c>
      <c r="E4568" s="47">
        <v>6</v>
      </c>
      <c r="F4568" s="47">
        <v>15592</v>
      </c>
      <c r="G4568" s="47">
        <v>13154</v>
      </c>
    </row>
    <row r="4569" spans="3:7">
      <c r="C4569" s="49">
        <f t="shared" si="73"/>
        <v>7</v>
      </c>
      <c r="D4569" s="48">
        <v>42560</v>
      </c>
      <c r="E4569" s="47">
        <v>7</v>
      </c>
      <c r="F4569" s="47">
        <v>16010</v>
      </c>
      <c r="G4569" s="47">
        <v>13831</v>
      </c>
    </row>
    <row r="4570" spans="3:7">
      <c r="C4570" s="49">
        <f t="shared" si="73"/>
        <v>7</v>
      </c>
      <c r="D4570" s="48">
        <v>42560</v>
      </c>
      <c r="E4570" s="47">
        <v>8</v>
      </c>
      <c r="F4570" s="47">
        <v>16875</v>
      </c>
      <c r="G4570" s="47">
        <v>14803</v>
      </c>
    </row>
    <row r="4571" spans="3:7">
      <c r="C4571" s="49">
        <f t="shared" si="73"/>
        <v>7</v>
      </c>
      <c r="D4571" s="48">
        <v>42560</v>
      </c>
      <c r="E4571" s="47">
        <v>9</v>
      </c>
      <c r="F4571" s="47">
        <v>17826</v>
      </c>
      <c r="G4571" s="47">
        <v>15866</v>
      </c>
    </row>
    <row r="4572" spans="3:7">
      <c r="C4572" s="49">
        <f t="shared" si="73"/>
        <v>7</v>
      </c>
      <c r="D4572" s="48">
        <v>42560</v>
      </c>
      <c r="E4572" s="47">
        <v>10</v>
      </c>
      <c r="F4572" s="47">
        <v>18626</v>
      </c>
      <c r="G4572" s="47">
        <v>16542</v>
      </c>
    </row>
    <row r="4573" spans="3:7">
      <c r="C4573" s="49">
        <f t="shared" si="73"/>
        <v>7</v>
      </c>
      <c r="D4573" s="48">
        <v>42560</v>
      </c>
      <c r="E4573" s="47">
        <v>11</v>
      </c>
      <c r="F4573" s="47">
        <v>18868</v>
      </c>
      <c r="G4573" s="47">
        <v>16677</v>
      </c>
    </row>
    <row r="4574" spans="3:7">
      <c r="C4574" s="49">
        <f t="shared" si="73"/>
        <v>7</v>
      </c>
      <c r="D4574" s="48">
        <v>42560</v>
      </c>
      <c r="E4574" s="47">
        <v>12</v>
      </c>
      <c r="F4574" s="47">
        <v>18846</v>
      </c>
      <c r="G4574" s="47">
        <v>16717</v>
      </c>
    </row>
    <row r="4575" spans="3:7">
      <c r="C4575" s="49">
        <f t="shared" si="73"/>
        <v>7</v>
      </c>
      <c r="D4575" s="48">
        <v>42560</v>
      </c>
      <c r="E4575" s="47">
        <v>13</v>
      </c>
      <c r="F4575" s="47">
        <v>18752</v>
      </c>
      <c r="G4575" s="47">
        <v>16543</v>
      </c>
    </row>
    <row r="4576" spans="3:7">
      <c r="C4576" s="49">
        <f t="shared" si="73"/>
        <v>7</v>
      </c>
      <c r="D4576" s="48">
        <v>42560</v>
      </c>
      <c r="E4576" s="47">
        <v>14</v>
      </c>
      <c r="F4576" s="47">
        <v>18657</v>
      </c>
      <c r="G4576" s="47">
        <v>16455</v>
      </c>
    </row>
    <row r="4577" spans="3:7">
      <c r="C4577" s="49">
        <f t="shared" si="73"/>
        <v>7</v>
      </c>
      <c r="D4577" s="48">
        <v>42560</v>
      </c>
      <c r="E4577" s="47">
        <v>15</v>
      </c>
      <c r="F4577" s="47">
        <v>18787</v>
      </c>
      <c r="G4577" s="47">
        <v>16493</v>
      </c>
    </row>
    <row r="4578" spans="3:7">
      <c r="C4578" s="49">
        <f t="shared" si="73"/>
        <v>7</v>
      </c>
      <c r="D4578" s="48">
        <v>42560</v>
      </c>
      <c r="E4578" s="47">
        <v>16</v>
      </c>
      <c r="F4578" s="47">
        <v>18934</v>
      </c>
      <c r="G4578" s="47">
        <v>16591</v>
      </c>
    </row>
    <row r="4579" spans="3:7">
      <c r="C4579" s="49">
        <f t="shared" si="73"/>
        <v>7</v>
      </c>
      <c r="D4579" s="48">
        <v>42560</v>
      </c>
      <c r="E4579" s="47">
        <v>17</v>
      </c>
      <c r="F4579" s="47">
        <v>19024</v>
      </c>
      <c r="G4579" s="47">
        <v>16748</v>
      </c>
    </row>
    <row r="4580" spans="3:7">
      <c r="C4580" s="49">
        <f t="shared" si="73"/>
        <v>7</v>
      </c>
      <c r="D4580" s="48">
        <v>42560</v>
      </c>
      <c r="E4580" s="47">
        <v>18</v>
      </c>
      <c r="F4580" s="47">
        <v>18926</v>
      </c>
      <c r="G4580" s="47">
        <v>16706</v>
      </c>
    </row>
    <row r="4581" spans="3:7">
      <c r="C4581" s="49">
        <f t="shared" si="73"/>
        <v>7</v>
      </c>
      <c r="D4581" s="48">
        <v>42560</v>
      </c>
      <c r="E4581" s="47">
        <v>19</v>
      </c>
      <c r="F4581" s="47">
        <v>18765</v>
      </c>
      <c r="G4581" s="47">
        <v>16510</v>
      </c>
    </row>
    <row r="4582" spans="3:7">
      <c r="C4582" s="49">
        <f t="shared" si="73"/>
        <v>7</v>
      </c>
      <c r="D4582" s="48">
        <v>42560</v>
      </c>
      <c r="E4582" s="47">
        <v>20</v>
      </c>
      <c r="F4582" s="47">
        <v>18352</v>
      </c>
      <c r="G4582" s="47">
        <v>16276</v>
      </c>
    </row>
    <row r="4583" spans="3:7">
      <c r="C4583" s="49">
        <f t="shared" si="73"/>
        <v>7</v>
      </c>
      <c r="D4583" s="48">
        <v>42560</v>
      </c>
      <c r="E4583" s="47">
        <v>21</v>
      </c>
      <c r="F4583" s="47">
        <v>17931</v>
      </c>
      <c r="G4583" s="47">
        <v>16095</v>
      </c>
    </row>
    <row r="4584" spans="3:7">
      <c r="C4584" s="49">
        <f t="shared" si="73"/>
        <v>7</v>
      </c>
      <c r="D4584" s="48">
        <v>42560</v>
      </c>
      <c r="E4584" s="47">
        <v>22</v>
      </c>
      <c r="F4584" s="47">
        <v>17349</v>
      </c>
      <c r="G4584" s="47">
        <v>15565</v>
      </c>
    </row>
    <row r="4585" spans="3:7">
      <c r="C4585" s="49">
        <f t="shared" si="73"/>
        <v>7</v>
      </c>
      <c r="D4585" s="48">
        <v>42560</v>
      </c>
      <c r="E4585" s="47">
        <v>23</v>
      </c>
      <c r="F4585" s="47">
        <v>16615</v>
      </c>
      <c r="G4585" s="47">
        <v>14560</v>
      </c>
    </row>
    <row r="4586" spans="3:7">
      <c r="C4586" s="49">
        <f t="shared" si="73"/>
        <v>7</v>
      </c>
      <c r="D4586" s="48">
        <v>42560</v>
      </c>
      <c r="E4586" s="47">
        <v>24</v>
      </c>
      <c r="F4586" s="47">
        <v>15922</v>
      </c>
      <c r="G4586" s="47">
        <v>13565</v>
      </c>
    </row>
    <row r="4587" spans="3:7">
      <c r="C4587" s="49">
        <f t="shared" si="73"/>
        <v>7</v>
      </c>
      <c r="D4587" s="48">
        <v>42561</v>
      </c>
      <c r="E4587" s="47">
        <v>1</v>
      </c>
      <c r="F4587" s="47">
        <v>15315</v>
      </c>
      <c r="G4587" s="47">
        <v>12826</v>
      </c>
    </row>
    <row r="4588" spans="3:7">
      <c r="C4588" s="49">
        <f t="shared" si="73"/>
        <v>7</v>
      </c>
      <c r="D4588" s="48">
        <v>42561</v>
      </c>
      <c r="E4588" s="47">
        <v>2</v>
      </c>
      <c r="F4588" s="47">
        <v>14853</v>
      </c>
      <c r="G4588" s="47">
        <v>12294</v>
      </c>
    </row>
    <row r="4589" spans="3:7">
      <c r="C4589" s="49">
        <f t="shared" si="73"/>
        <v>7</v>
      </c>
      <c r="D4589" s="48">
        <v>42561</v>
      </c>
      <c r="E4589" s="47">
        <v>3</v>
      </c>
      <c r="F4589" s="47">
        <v>14748</v>
      </c>
      <c r="G4589" s="47">
        <v>11946</v>
      </c>
    </row>
    <row r="4590" spans="3:7">
      <c r="C4590" s="49">
        <f t="shared" si="73"/>
        <v>7</v>
      </c>
      <c r="D4590" s="48">
        <v>42561</v>
      </c>
      <c r="E4590" s="47">
        <v>4</v>
      </c>
      <c r="F4590" s="47">
        <v>14781</v>
      </c>
      <c r="G4590" s="47">
        <v>11737</v>
      </c>
    </row>
    <row r="4591" spans="3:7">
      <c r="C4591" s="49">
        <f t="shared" si="73"/>
        <v>7</v>
      </c>
      <c r="D4591" s="48">
        <v>42561</v>
      </c>
      <c r="E4591" s="47">
        <v>5</v>
      </c>
      <c r="F4591" s="47">
        <v>14560</v>
      </c>
      <c r="G4591" s="47">
        <v>11620</v>
      </c>
    </row>
    <row r="4592" spans="3:7">
      <c r="C4592" s="49">
        <f t="shared" si="73"/>
        <v>7</v>
      </c>
      <c r="D4592" s="48">
        <v>42561</v>
      </c>
      <c r="E4592" s="47">
        <v>6</v>
      </c>
      <c r="F4592" s="47">
        <v>14593</v>
      </c>
      <c r="G4592" s="47">
        <v>11656</v>
      </c>
    </row>
    <row r="4593" spans="3:7">
      <c r="C4593" s="49">
        <f t="shared" si="73"/>
        <v>7</v>
      </c>
      <c r="D4593" s="48">
        <v>42561</v>
      </c>
      <c r="E4593" s="47">
        <v>7</v>
      </c>
      <c r="F4593" s="47">
        <v>15251</v>
      </c>
      <c r="G4593" s="47">
        <v>12232</v>
      </c>
    </row>
    <row r="4594" spans="3:7">
      <c r="C4594" s="49">
        <f t="shared" si="73"/>
        <v>7</v>
      </c>
      <c r="D4594" s="48">
        <v>42561</v>
      </c>
      <c r="E4594" s="47">
        <v>8</v>
      </c>
      <c r="F4594" s="47">
        <v>16063</v>
      </c>
      <c r="G4594" s="47">
        <v>13303</v>
      </c>
    </row>
    <row r="4595" spans="3:7">
      <c r="C4595" s="49">
        <f t="shared" si="73"/>
        <v>7</v>
      </c>
      <c r="D4595" s="48">
        <v>42561</v>
      </c>
      <c r="E4595" s="47">
        <v>9</v>
      </c>
      <c r="F4595" s="47">
        <v>16665</v>
      </c>
      <c r="G4595" s="47">
        <v>14100</v>
      </c>
    </row>
    <row r="4596" spans="3:7">
      <c r="C4596" s="49">
        <f t="shared" si="73"/>
        <v>7</v>
      </c>
      <c r="D4596" s="48">
        <v>42561</v>
      </c>
      <c r="E4596" s="47">
        <v>10</v>
      </c>
      <c r="F4596" s="47">
        <v>17217</v>
      </c>
      <c r="G4596" s="47">
        <v>14763</v>
      </c>
    </row>
    <row r="4597" spans="3:7">
      <c r="C4597" s="49">
        <f t="shared" si="73"/>
        <v>7</v>
      </c>
      <c r="D4597" s="48">
        <v>42561</v>
      </c>
      <c r="E4597" s="47">
        <v>11</v>
      </c>
      <c r="F4597" s="47">
        <v>17659</v>
      </c>
      <c r="G4597" s="47">
        <v>15287</v>
      </c>
    </row>
    <row r="4598" spans="3:7">
      <c r="C4598" s="49">
        <f t="shared" si="73"/>
        <v>7</v>
      </c>
      <c r="D4598" s="48">
        <v>42561</v>
      </c>
      <c r="E4598" s="47">
        <v>12</v>
      </c>
      <c r="F4598" s="47">
        <v>18432</v>
      </c>
      <c r="G4598" s="47">
        <v>15660</v>
      </c>
    </row>
    <row r="4599" spans="3:7">
      <c r="C4599" s="49">
        <f t="shared" si="73"/>
        <v>7</v>
      </c>
      <c r="D4599" s="48">
        <v>42561</v>
      </c>
      <c r="E4599" s="47">
        <v>13</v>
      </c>
      <c r="F4599" s="47">
        <v>18615</v>
      </c>
      <c r="G4599" s="47">
        <v>15827</v>
      </c>
    </row>
    <row r="4600" spans="3:7">
      <c r="C4600" s="49">
        <f t="shared" si="73"/>
        <v>7</v>
      </c>
      <c r="D4600" s="48">
        <v>42561</v>
      </c>
      <c r="E4600" s="47">
        <v>14</v>
      </c>
      <c r="F4600" s="47">
        <v>18877</v>
      </c>
      <c r="G4600" s="47">
        <v>16050</v>
      </c>
    </row>
    <row r="4601" spans="3:7">
      <c r="C4601" s="49">
        <f t="shared" si="73"/>
        <v>7</v>
      </c>
      <c r="D4601" s="48">
        <v>42561</v>
      </c>
      <c r="E4601" s="47">
        <v>15</v>
      </c>
      <c r="F4601" s="47">
        <v>18837</v>
      </c>
      <c r="G4601" s="47">
        <v>16453</v>
      </c>
    </row>
    <row r="4602" spans="3:7">
      <c r="C4602" s="49">
        <f t="shared" si="73"/>
        <v>7</v>
      </c>
      <c r="D4602" s="48">
        <v>42561</v>
      </c>
      <c r="E4602" s="47">
        <v>16</v>
      </c>
      <c r="F4602" s="47">
        <v>19362</v>
      </c>
      <c r="G4602" s="47">
        <v>17055</v>
      </c>
    </row>
    <row r="4603" spans="3:7">
      <c r="C4603" s="49">
        <f t="shared" si="73"/>
        <v>7</v>
      </c>
      <c r="D4603" s="48">
        <v>42561</v>
      </c>
      <c r="E4603" s="47">
        <v>17</v>
      </c>
      <c r="F4603" s="47">
        <v>19905</v>
      </c>
      <c r="G4603" s="47">
        <v>17523</v>
      </c>
    </row>
    <row r="4604" spans="3:7">
      <c r="C4604" s="49">
        <f t="shared" si="73"/>
        <v>7</v>
      </c>
      <c r="D4604" s="48">
        <v>42561</v>
      </c>
      <c r="E4604" s="47">
        <v>18</v>
      </c>
      <c r="F4604" s="47">
        <v>19830</v>
      </c>
      <c r="G4604" s="47">
        <v>17804</v>
      </c>
    </row>
    <row r="4605" spans="3:7">
      <c r="C4605" s="49">
        <f t="shared" si="73"/>
        <v>7</v>
      </c>
      <c r="D4605" s="48">
        <v>42561</v>
      </c>
      <c r="E4605" s="47">
        <v>19</v>
      </c>
      <c r="F4605" s="47">
        <v>19655</v>
      </c>
      <c r="G4605" s="47">
        <v>17818</v>
      </c>
    </row>
    <row r="4606" spans="3:7">
      <c r="C4606" s="49">
        <f t="shared" si="73"/>
        <v>7</v>
      </c>
      <c r="D4606" s="48">
        <v>42561</v>
      </c>
      <c r="E4606" s="47">
        <v>20</v>
      </c>
      <c r="F4606" s="47">
        <v>19553</v>
      </c>
      <c r="G4606" s="47">
        <v>17600</v>
      </c>
    </row>
    <row r="4607" spans="3:7">
      <c r="C4607" s="49">
        <f t="shared" si="73"/>
        <v>7</v>
      </c>
      <c r="D4607" s="48">
        <v>42561</v>
      </c>
      <c r="E4607" s="47">
        <v>21</v>
      </c>
      <c r="F4607" s="47">
        <v>19596</v>
      </c>
      <c r="G4607" s="47">
        <v>17614</v>
      </c>
    </row>
    <row r="4608" spans="3:7">
      <c r="C4608" s="49">
        <f t="shared" si="73"/>
        <v>7</v>
      </c>
      <c r="D4608" s="48">
        <v>42561</v>
      </c>
      <c r="E4608" s="47">
        <v>22</v>
      </c>
      <c r="F4608" s="47">
        <v>18982</v>
      </c>
      <c r="G4608" s="47">
        <v>16908</v>
      </c>
    </row>
    <row r="4609" spans="3:7">
      <c r="C4609" s="49">
        <f t="shared" si="73"/>
        <v>7</v>
      </c>
      <c r="D4609" s="48">
        <v>42561</v>
      </c>
      <c r="E4609" s="47">
        <v>23</v>
      </c>
      <c r="F4609" s="47">
        <v>17509</v>
      </c>
      <c r="G4609" s="47">
        <v>15614</v>
      </c>
    </row>
    <row r="4610" spans="3:7">
      <c r="C4610" s="49">
        <f t="shared" si="73"/>
        <v>7</v>
      </c>
      <c r="D4610" s="48">
        <v>42561</v>
      </c>
      <c r="E4610" s="47">
        <v>24</v>
      </c>
      <c r="F4610" s="47">
        <v>16548</v>
      </c>
      <c r="G4610" s="47">
        <v>14419</v>
      </c>
    </row>
    <row r="4611" spans="3:7">
      <c r="C4611" s="49">
        <f t="shared" si="73"/>
        <v>7</v>
      </c>
      <c r="D4611" s="48">
        <v>42562</v>
      </c>
      <c r="E4611" s="47">
        <v>1</v>
      </c>
      <c r="F4611" s="47">
        <v>15980</v>
      </c>
      <c r="G4611" s="47">
        <v>13645</v>
      </c>
    </row>
    <row r="4612" spans="3:7">
      <c r="C4612" s="49">
        <f t="shared" ref="C4612:C4675" si="74">MONTH(D4612)</f>
        <v>7</v>
      </c>
      <c r="D4612" s="48">
        <v>42562</v>
      </c>
      <c r="E4612" s="47">
        <v>2</v>
      </c>
      <c r="F4612" s="47">
        <v>15492</v>
      </c>
      <c r="G4612" s="47">
        <v>13125</v>
      </c>
    </row>
    <row r="4613" spans="3:7">
      <c r="C4613" s="49">
        <f t="shared" si="74"/>
        <v>7</v>
      </c>
      <c r="D4613" s="48">
        <v>42562</v>
      </c>
      <c r="E4613" s="47">
        <v>3</v>
      </c>
      <c r="F4613" s="47">
        <v>15383</v>
      </c>
      <c r="G4613" s="47">
        <v>12818</v>
      </c>
    </row>
    <row r="4614" spans="3:7">
      <c r="C4614" s="49">
        <f t="shared" si="74"/>
        <v>7</v>
      </c>
      <c r="D4614" s="48">
        <v>42562</v>
      </c>
      <c r="E4614" s="47">
        <v>4</v>
      </c>
      <c r="F4614" s="47">
        <v>15303</v>
      </c>
      <c r="G4614" s="47">
        <v>12759</v>
      </c>
    </row>
    <row r="4615" spans="3:7">
      <c r="C4615" s="49">
        <f t="shared" si="74"/>
        <v>7</v>
      </c>
      <c r="D4615" s="48">
        <v>42562</v>
      </c>
      <c r="E4615" s="47">
        <v>5</v>
      </c>
      <c r="F4615" s="47">
        <v>15619</v>
      </c>
      <c r="G4615" s="47">
        <v>13134</v>
      </c>
    </row>
    <row r="4616" spans="3:7">
      <c r="C4616" s="49">
        <f t="shared" si="74"/>
        <v>7</v>
      </c>
      <c r="D4616" s="48">
        <v>42562</v>
      </c>
      <c r="E4616" s="47">
        <v>6</v>
      </c>
      <c r="F4616" s="47">
        <v>16047</v>
      </c>
      <c r="G4616" s="47">
        <v>13910</v>
      </c>
    </row>
    <row r="4617" spans="3:7">
      <c r="C4617" s="49">
        <f t="shared" si="74"/>
        <v>7</v>
      </c>
      <c r="D4617" s="48">
        <v>42562</v>
      </c>
      <c r="E4617" s="47">
        <v>7</v>
      </c>
      <c r="F4617" s="47">
        <v>17063</v>
      </c>
      <c r="G4617" s="47">
        <v>15375</v>
      </c>
    </row>
    <row r="4618" spans="3:7">
      <c r="C4618" s="49">
        <f t="shared" si="74"/>
        <v>7</v>
      </c>
      <c r="D4618" s="48">
        <v>42562</v>
      </c>
      <c r="E4618" s="47">
        <v>8</v>
      </c>
      <c r="F4618" s="47">
        <v>17657</v>
      </c>
      <c r="G4618" s="47">
        <v>16277</v>
      </c>
    </row>
    <row r="4619" spans="3:7">
      <c r="C4619" s="49">
        <f t="shared" si="74"/>
        <v>7</v>
      </c>
      <c r="D4619" s="48">
        <v>42562</v>
      </c>
      <c r="E4619" s="47">
        <v>9</v>
      </c>
      <c r="F4619" s="47">
        <v>18470</v>
      </c>
      <c r="G4619" s="47">
        <v>16963</v>
      </c>
    </row>
    <row r="4620" spans="3:7">
      <c r="C4620" s="49">
        <f t="shared" si="74"/>
        <v>7</v>
      </c>
      <c r="D4620" s="48">
        <v>42562</v>
      </c>
      <c r="E4620" s="47">
        <v>10</v>
      </c>
      <c r="F4620" s="47">
        <v>19085</v>
      </c>
      <c r="G4620" s="47">
        <v>17462</v>
      </c>
    </row>
    <row r="4621" spans="3:7">
      <c r="C4621" s="49">
        <f t="shared" si="74"/>
        <v>7</v>
      </c>
      <c r="D4621" s="48">
        <v>42562</v>
      </c>
      <c r="E4621" s="47">
        <v>11</v>
      </c>
      <c r="F4621" s="47">
        <v>19766</v>
      </c>
      <c r="G4621" s="47">
        <v>18003</v>
      </c>
    </row>
    <row r="4622" spans="3:7">
      <c r="C4622" s="49">
        <f t="shared" si="74"/>
        <v>7</v>
      </c>
      <c r="D4622" s="48">
        <v>42562</v>
      </c>
      <c r="E4622" s="47">
        <v>12</v>
      </c>
      <c r="F4622" s="47">
        <v>20460</v>
      </c>
      <c r="G4622" s="47">
        <v>18578</v>
      </c>
    </row>
    <row r="4623" spans="3:7">
      <c r="C4623" s="49">
        <f t="shared" si="74"/>
        <v>7</v>
      </c>
      <c r="D4623" s="48">
        <v>42562</v>
      </c>
      <c r="E4623" s="47">
        <v>13</v>
      </c>
      <c r="F4623" s="47">
        <v>21195</v>
      </c>
      <c r="G4623" s="47">
        <v>19147</v>
      </c>
    </row>
    <row r="4624" spans="3:7">
      <c r="C4624" s="49">
        <f t="shared" si="74"/>
        <v>7</v>
      </c>
      <c r="D4624" s="48">
        <v>42562</v>
      </c>
      <c r="E4624" s="47">
        <v>14</v>
      </c>
      <c r="F4624" s="47">
        <v>21215</v>
      </c>
      <c r="G4624" s="47">
        <v>19255</v>
      </c>
    </row>
    <row r="4625" spans="3:7">
      <c r="C4625" s="49">
        <f t="shared" si="74"/>
        <v>7</v>
      </c>
      <c r="D4625" s="48">
        <v>42562</v>
      </c>
      <c r="E4625" s="47">
        <v>15</v>
      </c>
      <c r="F4625" s="47">
        <v>20897</v>
      </c>
      <c r="G4625" s="47">
        <v>19304</v>
      </c>
    </row>
    <row r="4626" spans="3:7">
      <c r="C4626" s="49">
        <f t="shared" si="74"/>
        <v>7</v>
      </c>
      <c r="D4626" s="48">
        <v>42562</v>
      </c>
      <c r="E4626" s="47">
        <v>16</v>
      </c>
      <c r="F4626" s="47">
        <v>20987</v>
      </c>
      <c r="G4626" s="47">
        <v>19547</v>
      </c>
    </row>
    <row r="4627" spans="3:7">
      <c r="C4627" s="49">
        <f t="shared" si="74"/>
        <v>7</v>
      </c>
      <c r="D4627" s="48">
        <v>42562</v>
      </c>
      <c r="E4627" s="47">
        <v>17</v>
      </c>
      <c r="F4627" s="47">
        <v>21614</v>
      </c>
      <c r="G4627" s="47">
        <v>19929</v>
      </c>
    </row>
    <row r="4628" spans="3:7">
      <c r="C4628" s="49">
        <f t="shared" si="74"/>
        <v>7</v>
      </c>
      <c r="D4628" s="48">
        <v>42562</v>
      </c>
      <c r="E4628" s="47">
        <v>18</v>
      </c>
      <c r="F4628" s="47">
        <v>21189</v>
      </c>
      <c r="G4628" s="47">
        <v>19722</v>
      </c>
    </row>
    <row r="4629" spans="3:7">
      <c r="C4629" s="49">
        <f t="shared" si="74"/>
        <v>7</v>
      </c>
      <c r="D4629" s="48">
        <v>42562</v>
      </c>
      <c r="E4629" s="47">
        <v>19</v>
      </c>
      <c r="F4629" s="47">
        <v>21083</v>
      </c>
      <c r="G4629" s="47">
        <v>19434</v>
      </c>
    </row>
    <row r="4630" spans="3:7">
      <c r="C4630" s="49">
        <f t="shared" si="74"/>
        <v>7</v>
      </c>
      <c r="D4630" s="48">
        <v>42562</v>
      </c>
      <c r="E4630" s="47">
        <v>20</v>
      </c>
      <c r="F4630" s="47">
        <v>20710</v>
      </c>
      <c r="G4630" s="47">
        <v>19194</v>
      </c>
    </row>
    <row r="4631" spans="3:7">
      <c r="C4631" s="49">
        <f t="shared" si="74"/>
        <v>7</v>
      </c>
      <c r="D4631" s="48">
        <v>42562</v>
      </c>
      <c r="E4631" s="47">
        <v>21</v>
      </c>
      <c r="F4631" s="47">
        <v>20461</v>
      </c>
      <c r="G4631" s="47">
        <v>18942</v>
      </c>
    </row>
    <row r="4632" spans="3:7">
      <c r="C4632" s="49">
        <f t="shared" si="74"/>
        <v>7</v>
      </c>
      <c r="D4632" s="48">
        <v>42562</v>
      </c>
      <c r="E4632" s="47">
        <v>22</v>
      </c>
      <c r="F4632" s="47">
        <v>19311</v>
      </c>
      <c r="G4632" s="47">
        <v>17828</v>
      </c>
    </row>
    <row r="4633" spans="3:7">
      <c r="C4633" s="49">
        <f t="shared" si="74"/>
        <v>7</v>
      </c>
      <c r="D4633" s="48">
        <v>42562</v>
      </c>
      <c r="E4633" s="47">
        <v>23</v>
      </c>
      <c r="F4633" s="47">
        <v>17515</v>
      </c>
      <c r="G4633" s="47">
        <v>15870</v>
      </c>
    </row>
    <row r="4634" spans="3:7">
      <c r="C4634" s="49">
        <f t="shared" si="74"/>
        <v>7</v>
      </c>
      <c r="D4634" s="48">
        <v>42562</v>
      </c>
      <c r="E4634" s="47">
        <v>24</v>
      </c>
      <c r="F4634" s="47">
        <v>16235</v>
      </c>
      <c r="G4634" s="47">
        <v>14650</v>
      </c>
    </row>
    <row r="4635" spans="3:7">
      <c r="C4635" s="49">
        <f t="shared" si="74"/>
        <v>7</v>
      </c>
      <c r="D4635" s="48">
        <v>42563</v>
      </c>
      <c r="E4635" s="47">
        <v>1</v>
      </c>
      <c r="F4635" s="47">
        <v>15600</v>
      </c>
      <c r="G4635" s="47">
        <v>13948</v>
      </c>
    </row>
    <row r="4636" spans="3:7">
      <c r="C4636" s="49">
        <f t="shared" si="74"/>
        <v>7</v>
      </c>
      <c r="D4636" s="48">
        <v>42563</v>
      </c>
      <c r="E4636" s="47">
        <v>2</v>
      </c>
      <c r="F4636" s="47">
        <v>15359</v>
      </c>
      <c r="G4636" s="47">
        <v>13490</v>
      </c>
    </row>
    <row r="4637" spans="3:7">
      <c r="C4637" s="49">
        <f t="shared" si="74"/>
        <v>7</v>
      </c>
      <c r="D4637" s="48">
        <v>42563</v>
      </c>
      <c r="E4637" s="47">
        <v>3</v>
      </c>
      <c r="F4637" s="47">
        <v>15144</v>
      </c>
      <c r="G4637" s="47">
        <v>13161</v>
      </c>
    </row>
    <row r="4638" spans="3:7">
      <c r="C4638" s="49">
        <f t="shared" si="74"/>
        <v>7</v>
      </c>
      <c r="D4638" s="48">
        <v>42563</v>
      </c>
      <c r="E4638" s="47">
        <v>4</v>
      </c>
      <c r="F4638" s="47">
        <v>15360</v>
      </c>
      <c r="G4638" s="47">
        <v>13106</v>
      </c>
    </row>
    <row r="4639" spans="3:7">
      <c r="C4639" s="49">
        <f t="shared" si="74"/>
        <v>7</v>
      </c>
      <c r="D4639" s="48">
        <v>42563</v>
      </c>
      <c r="E4639" s="47">
        <v>5</v>
      </c>
      <c r="F4639" s="47">
        <v>15832</v>
      </c>
      <c r="G4639" s="47">
        <v>13476</v>
      </c>
    </row>
    <row r="4640" spans="3:7">
      <c r="C4640" s="49">
        <f t="shared" si="74"/>
        <v>7</v>
      </c>
      <c r="D4640" s="48">
        <v>42563</v>
      </c>
      <c r="E4640" s="47">
        <v>6</v>
      </c>
      <c r="F4640" s="47">
        <v>16722</v>
      </c>
      <c r="G4640" s="47">
        <v>14402</v>
      </c>
    </row>
    <row r="4641" spans="3:7">
      <c r="C4641" s="49">
        <f t="shared" si="74"/>
        <v>7</v>
      </c>
      <c r="D4641" s="48">
        <v>42563</v>
      </c>
      <c r="E4641" s="47">
        <v>7</v>
      </c>
      <c r="F4641" s="47">
        <v>17760</v>
      </c>
      <c r="G4641" s="47">
        <v>15838</v>
      </c>
    </row>
    <row r="4642" spans="3:7">
      <c r="C4642" s="49">
        <f t="shared" si="74"/>
        <v>7</v>
      </c>
      <c r="D4642" s="48">
        <v>42563</v>
      </c>
      <c r="E4642" s="47">
        <v>8</v>
      </c>
      <c r="F4642" s="47">
        <v>18814</v>
      </c>
      <c r="G4642" s="47">
        <v>16990</v>
      </c>
    </row>
    <row r="4643" spans="3:7">
      <c r="C4643" s="49">
        <f t="shared" si="74"/>
        <v>7</v>
      </c>
      <c r="D4643" s="48">
        <v>42563</v>
      </c>
      <c r="E4643" s="47">
        <v>9</v>
      </c>
      <c r="F4643" s="47">
        <v>19513</v>
      </c>
      <c r="G4643" s="47">
        <v>17544</v>
      </c>
    </row>
    <row r="4644" spans="3:7">
      <c r="C4644" s="49">
        <f t="shared" si="74"/>
        <v>7</v>
      </c>
      <c r="D4644" s="48">
        <v>42563</v>
      </c>
      <c r="E4644" s="47">
        <v>10</v>
      </c>
      <c r="F4644" s="47">
        <v>20193</v>
      </c>
      <c r="G4644" s="47">
        <v>18283</v>
      </c>
    </row>
    <row r="4645" spans="3:7">
      <c r="C4645" s="49">
        <f t="shared" si="74"/>
        <v>7</v>
      </c>
      <c r="D4645" s="48">
        <v>42563</v>
      </c>
      <c r="E4645" s="47">
        <v>11</v>
      </c>
      <c r="F4645" s="47">
        <v>20256</v>
      </c>
      <c r="G4645" s="47">
        <v>18919</v>
      </c>
    </row>
    <row r="4646" spans="3:7">
      <c r="C4646" s="49">
        <f t="shared" si="74"/>
        <v>7</v>
      </c>
      <c r="D4646" s="48">
        <v>42563</v>
      </c>
      <c r="E4646" s="47">
        <v>12</v>
      </c>
      <c r="F4646" s="47">
        <v>20674</v>
      </c>
      <c r="G4646" s="47">
        <v>19459</v>
      </c>
    </row>
    <row r="4647" spans="3:7">
      <c r="C4647" s="49">
        <f t="shared" si="74"/>
        <v>7</v>
      </c>
      <c r="D4647" s="48">
        <v>42563</v>
      </c>
      <c r="E4647" s="47">
        <v>13</v>
      </c>
      <c r="F4647" s="47">
        <v>21291</v>
      </c>
      <c r="G4647" s="47">
        <v>19884</v>
      </c>
    </row>
    <row r="4648" spans="3:7">
      <c r="C4648" s="49">
        <f t="shared" si="74"/>
        <v>7</v>
      </c>
      <c r="D4648" s="48">
        <v>42563</v>
      </c>
      <c r="E4648" s="47">
        <v>14</v>
      </c>
      <c r="F4648" s="47">
        <v>21866</v>
      </c>
      <c r="G4648" s="47">
        <v>20434</v>
      </c>
    </row>
    <row r="4649" spans="3:7">
      <c r="C4649" s="49">
        <f t="shared" si="74"/>
        <v>7</v>
      </c>
      <c r="D4649" s="48">
        <v>42563</v>
      </c>
      <c r="E4649" s="47">
        <v>15</v>
      </c>
      <c r="F4649" s="47">
        <v>22182</v>
      </c>
      <c r="G4649" s="47">
        <v>20772</v>
      </c>
    </row>
    <row r="4650" spans="3:7">
      <c r="C4650" s="49">
        <f t="shared" si="74"/>
        <v>7</v>
      </c>
      <c r="D4650" s="48">
        <v>42563</v>
      </c>
      <c r="E4650" s="47">
        <v>16</v>
      </c>
      <c r="F4650" s="47">
        <v>22389</v>
      </c>
      <c r="G4650" s="47">
        <v>21049</v>
      </c>
    </row>
    <row r="4651" spans="3:7">
      <c r="C4651" s="49">
        <f t="shared" si="74"/>
        <v>7</v>
      </c>
      <c r="D4651" s="48">
        <v>42563</v>
      </c>
      <c r="E4651" s="47">
        <v>17</v>
      </c>
      <c r="F4651" s="47">
        <v>22616</v>
      </c>
      <c r="G4651" s="47">
        <v>21248</v>
      </c>
    </row>
    <row r="4652" spans="3:7">
      <c r="C4652" s="49">
        <f t="shared" si="74"/>
        <v>7</v>
      </c>
      <c r="D4652" s="48">
        <v>42563</v>
      </c>
      <c r="E4652" s="47">
        <v>18</v>
      </c>
      <c r="F4652" s="47">
        <v>22968</v>
      </c>
      <c r="G4652" s="47">
        <v>21382</v>
      </c>
    </row>
    <row r="4653" spans="3:7">
      <c r="C4653" s="49">
        <f t="shared" si="74"/>
        <v>7</v>
      </c>
      <c r="D4653" s="48">
        <v>42563</v>
      </c>
      <c r="E4653" s="47">
        <v>19</v>
      </c>
      <c r="F4653" s="47">
        <v>22972</v>
      </c>
      <c r="G4653" s="47">
        <v>21488</v>
      </c>
    </row>
    <row r="4654" spans="3:7">
      <c r="C4654" s="49">
        <f t="shared" si="74"/>
        <v>7</v>
      </c>
      <c r="D4654" s="48">
        <v>42563</v>
      </c>
      <c r="E4654" s="47">
        <v>20</v>
      </c>
      <c r="F4654" s="47">
        <v>22452</v>
      </c>
      <c r="G4654" s="47">
        <v>21196</v>
      </c>
    </row>
    <row r="4655" spans="3:7">
      <c r="C4655" s="49">
        <f t="shared" si="74"/>
        <v>7</v>
      </c>
      <c r="D4655" s="48">
        <v>42563</v>
      </c>
      <c r="E4655" s="47">
        <v>21</v>
      </c>
      <c r="F4655" s="47">
        <v>22165</v>
      </c>
      <c r="G4655" s="47">
        <v>20954</v>
      </c>
    </row>
    <row r="4656" spans="3:7">
      <c r="C4656" s="49">
        <f t="shared" si="74"/>
        <v>7</v>
      </c>
      <c r="D4656" s="48">
        <v>42563</v>
      </c>
      <c r="E4656" s="47">
        <v>22</v>
      </c>
      <c r="F4656" s="47">
        <v>21148</v>
      </c>
      <c r="G4656" s="47">
        <v>19898</v>
      </c>
    </row>
    <row r="4657" spans="3:7">
      <c r="C4657" s="49">
        <f t="shared" si="74"/>
        <v>7</v>
      </c>
      <c r="D4657" s="48">
        <v>42563</v>
      </c>
      <c r="E4657" s="47">
        <v>23</v>
      </c>
      <c r="F4657" s="47">
        <v>19785</v>
      </c>
      <c r="G4657" s="47">
        <v>18254</v>
      </c>
    </row>
    <row r="4658" spans="3:7">
      <c r="C4658" s="49">
        <f t="shared" si="74"/>
        <v>7</v>
      </c>
      <c r="D4658" s="48">
        <v>42563</v>
      </c>
      <c r="E4658" s="47">
        <v>24</v>
      </c>
      <c r="F4658" s="47">
        <v>18635</v>
      </c>
      <c r="G4658" s="47">
        <v>16790</v>
      </c>
    </row>
    <row r="4659" spans="3:7">
      <c r="C4659" s="49">
        <f t="shared" si="74"/>
        <v>7</v>
      </c>
      <c r="D4659" s="48">
        <v>42564</v>
      </c>
      <c r="E4659" s="47">
        <v>1</v>
      </c>
      <c r="F4659" s="47">
        <v>17909</v>
      </c>
      <c r="G4659" s="47">
        <v>15815</v>
      </c>
    </row>
    <row r="4660" spans="3:7">
      <c r="C4660" s="49">
        <f t="shared" si="74"/>
        <v>7</v>
      </c>
      <c r="D4660" s="48">
        <v>42564</v>
      </c>
      <c r="E4660" s="47">
        <v>2</v>
      </c>
      <c r="F4660" s="47">
        <v>17110</v>
      </c>
      <c r="G4660" s="47">
        <v>15130</v>
      </c>
    </row>
    <row r="4661" spans="3:7">
      <c r="C4661" s="49">
        <f t="shared" si="74"/>
        <v>7</v>
      </c>
      <c r="D4661" s="48">
        <v>42564</v>
      </c>
      <c r="E4661" s="47">
        <v>3</v>
      </c>
      <c r="F4661" s="47">
        <v>16691</v>
      </c>
      <c r="G4661" s="47">
        <v>14625</v>
      </c>
    </row>
    <row r="4662" spans="3:7">
      <c r="C4662" s="49">
        <f t="shared" si="74"/>
        <v>7</v>
      </c>
      <c r="D4662" s="48">
        <v>42564</v>
      </c>
      <c r="E4662" s="47">
        <v>4</v>
      </c>
      <c r="F4662" s="47">
        <v>16427</v>
      </c>
      <c r="G4662" s="47">
        <v>14461</v>
      </c>
    </row>
    <row r="4663" spans="3:7">
      <c r="C4663" s="49">
        <f t="shared" si="74"/>
        <v>7</v>
      </c>
      <c r="D4663" s="48">
        <v>42564</v>
      </c>
      <c r="E4663" s="47">
        <v>5</v>
      </c>
      <c r="F4663" s="47">
        <v>17140</v>
      </c>
      <c r="G4663" s="47">
        <v>14880</v>
      </c>
    </row>
    <row r="4664" spans="3:7">
      <c r="C4664" s="49">
        <f t="shared" si="74"/>
        <v>7</v>
      </c>
      <c r="D4664" s="48">
        <v>42564</v>
      </c>
      <c r="E4664" s="47">
        <v>6</v>
      </c>
      <c r="F4664" s="47">
        <v>18022</v>
      </c>
      <c r="G4664" s="47">
        <v>15941</v>
      </c>
    </row>
    <row r="4665" spans="3:7">
      <c r="C4665" s="49">
        <f t="shared" si="74"/>
        <v>7</v>
      </c>
      <c r="D4665" s="48">
        <v>42564</v>
      </c>
      <c r="E4665" s="47">
        <v>7</v>
      </c>
      <c r="F4665" s="47">
        <v>19054</v>
      </c>
      <c r="G4665" s="47">
        <v>17498</v>
      </c>
    </row>
    <row r="4666" spans="3:7">
      <c r="C4666" s="49">
        <f t="shared" si="74"/>
        <v>7</v>
      </c>
      <c r="D4666" s="48">
        <v>42564</v>
      </c>
      <c r="E4666" s="47">
        <v>8</v>
      </c>
      <c r="F4666" s="47">
        <v>20212</v>
      </c>
      <c r="G4666" s="47">
        <v>18836</v>
      </c>
    </row>
    <row r="4667" spans="3:7">
      <c r="C4667" s="49">
        <f t="shared" si="74"/>
        <v>7</v>
      </c>
      <c r="D4667" s="48">
        <v>42564</v>
      </c>
      <c r="E4667" s="47">
        <v>9</v>
      </c>
      <c r="F4667" s="47">
        <v>21109</v>
      </c>
      <c r="G4667" s="47">
        <v>19742</v>
      </c>
    </row>
    <row r="4668" spans="3:7">
      <c r="C4668" s="49">
        <f t="shared" si="74"/>
        <v>7</v>
      </c>
      <c r="D4668" s="48">
        <v>42564</v>
      </c>
      <c r="E4668" s="47">
        <v>10</v>
      </c>
      <c r="F4668" s="47">
        <v>21865</v>
      </c>
      <c r="G4668" s="47">
        <v>20444</v>
      </c>
    </row>
    <row r="4669" spans="3:7">
      <c r="C4669" s="49">
        <f t="shared" si="74"/>
        <v>7</v>
      </c>
      <c r="D4669" s="48">
        <v>42564</v>
      </c>
      <c r="E4669" s="47">
        <v>11</v>
      </c>
      <c r="F4669" s="47">
        <v>22540</v>
      </c>
      <c r="G4669" s="47">
        <v>21125</v>
      </c>
    </row>
    <row r="4670" spans="3:7">
      <c r="C4670" s="49">
        <f t="shared" si="74"/>
        <v>7</v>
      </c>
      <c r="D4670" s="48">
        <v>42564</v>
      </c>
      <c r="E4670" s="47">
        <v>12</v>
      </c>
      <c r="F4670" s="47">
        <v>22857</v>
      </c>
      <c r="G4670" s="47">
        <v>21615</v>
      </c>
    </row>
    <row r="4671" spans="3:7">
      <c r="C4671" s="49">
        <f t="shared" si="74"/>
        <v>7</v>
      </c>
      <c r="D4671" s="48">
        <v>42564</v>
      </c>
      <c r="E4671" s="47">
        <v>13</v>
      </c>
      <c r="F4671" s="47">
        <v>23306</v>
      </c>
      <c r="G4671" s="47">
        <v>21903</v>
      </c>
    </row>
    <row r="4672" spans="3:7">
      <c r="C4672" s="49">
        <f t="shared" si="74"/>
        <v>7</v>
      </c>
      <c r="D4672" s="48">
        <v>42564</v>
      </c>
      <c r="E4672" s="47">
        <v>14</v>
      </c>
      <c r="F4672" s="47">
        <v>22813</v>
      </c>
      <c r="G4672" s="47">
        <v>21924</v>
      </c>
    </row>
    <row r="4673" spans="3:7">
      <c r="C4673" s="49">
        <f t="shared" si="74"/>
        <v>7</v>
      </c>
      <c r="D4673" s="48">
        <v>42564</v>
      </c>
      <c r="E4673" s="47">
        <v>15</v>
      </c>
      <c r="F4673" s="47">
        <v>22815</v>
      </c>
      <c r="G4673" s="47">
        <v>22044</v>
      </c>
    </row>
    <row r="4674" spans="3:7">
      <c r="C4674" s="49">
        <f t="shared" si="74"/>
        <v>7</v>
      </c>
      <c r="D4674" s="48">
        <v>42564</v>
      </c>
      <c r="E4674" s="47">
        <v>16</v>
      </c>
      <c r="F4674" s="47">
        <v>23323</v>
      </c>
      <c r="G4674" s="47">
        <v>22273</v>
      </c>
    </row>
    <row r="4675" spans="3:7">
      <c r="C4675" s="49">
        <f t="shared" si="74"/>
        <v>7</v>
      </c>
      <c r="D4675" s="48">
        <v>42564</v>
      </c>
      <c r="E4675" s="47">
        <v>17</v>
      </c>
      <c r="F4675" s="47">
        <v>23685</v>
      </c>
      <c r="G4675" s="47">
        <v>22566</v>
      </c>
    </row>
    <row r="4676" spans="3:7">
      <c r="C4676" s="49">
        <f t="shared" ref="C4676:C4739" si="75">MONTH(D4676)</f>
        <v>7</v>
      </c>
      <c r="D4676" s="48">
        <v>42564</v>
      </c>
      <c r="E4676" s="47">
        <v>18</v>
      </c>
      <c r="F4676" s="47">
        <v>23403</v>
      </c>
      <c r="G4676" s="47">
        <v>22659</v>
      </c>
    </row>
    <row r="4677" spans="3:7">
      <c r="C4677" s="49">
        <f t="shared" si="75"/>
        <v>7</v>
      </c>
      <c r="D4677" s="48">
        <v>42564</v>
      </c>
      <c r="E4677" s="47">
        <v>19</v>
      </c>
      <c r="F4677" s="47">
        <v>23403</v>
      </c>
      <c r="G4677" s="47">
        <v>22600</v>
      </c>
    </row>
    <row r="4678" spans="3:7">
      <c r="C4678" s="49">
        <f t="shared" si="75"/>
        <v>7</v>
      </c>
      <c r="D4678" s="48">
        <v>42564</v>
      </c>
      <c r="E4678" s="47">
        <v>20</v>
      </c>
      <c r="F4678" s="47">
        <v>22920</v>
      </c>
      <c r="G4678" s="47">
        <v>22216</v>
      </c>
    </row>
    <row r="4679" spans="3:7">
      <c r="C4679" s="49">
        <f t="shared" si="75"/>
        <v>7</v>
      </c>
      <c r="D4679" s="48">
        <v>42564</v>
      </c>
      <c r="E4679" s="47">
        <v>21</v>
      </c>
      <c r="F4679" s="47">
        <v>22830</v>
      </c>
      <c r="G4679" s="47">
        <v>22012</v>
      </c>
    </row>
    <row r="4680" spans="3:7">
      <c r="C4680" s="49">
        <f t="shared" si="75"/>
        <v>7</v>
      </c>
      <c r="D4680" s="48">
        <v>42564</v>
      </c>
      <c r="E4680" s="47">
        <v>22</v>
      </c>
      <c r="F4680" s="47">
        <v>22137</v>
      </c>
      <c r="G4680" s="47">
        <v>20948</v>
      </c>
    </row>
    <row r="4681" spans="3:7">
      <c r="C4681" s="49">
        <f t="shared" si="75"/>
        <v>7</v>
      </c>
      <c r="D4681" s="48">
        <v>42564</v>
      </c>
      <c r="E4681" s="47">
        <v>23</v>
      </c>
      <c r="F4681" s="47">
        <v>20946</v>
      </c>
      <c r="G4681" s="47">
        <v>19383</v>
      </c>
    </row>
    <row r="4682" spans="3:7">
      <c r="C4682" s="49">
        <f t="shared" si="75"/>
        <v>7</v>
      </c>
      <c r="D4682" s="48">
        <v>42564</v>
      </c>
      <c r="E4682" s="47">
        <v>24</v>
      </c>
      <c r="F4682" s="47">
        <v>19676</v>
      </c>
      <c r="G4682" s="47">
        <v>17835</v>
      </c>
    </row>
    <row r="4683" spans="3:7">
      <c r="C4683" s="49">
        <f t="shared" si="75"/>
        <v>7</v>
      </c>
      <c r="D4683" s="48">
        <v>42565</v>
      </c>
      <c r="E4683" s="47">
        <v>1</v>
      </c>
      <c r="F4683" s="47">
        <v>18433</v>
      </c>
      <c r="G4683" s="47">
        <v>16628</v>
      </c>
    </row>
    <row r="4684" spans="3:7">
      <c r="C4684" s="49">
        <f t="shared" si="75"/>
        <v>7</v>
      </c>
      <c r="D4684" s="48">
        <v>42565</v>
      </c>
      <c r="E4684" s="47">
        <v>2</v>
      </c>
      <c r="F4684" s="47">
        <v>17927</v>
      </c>
      <c r="G4684" s="47">
        <v>15669</v>
      </c>
    </row>
    <row r="4685" spans="3:7">
      <c r="C4685" s="49">
        <f t="shared" si="75"/>
        <v>7</v>
      </c>
      <c r="D4685" s="48">
        <v>42565</v>
      </c>
      <c r="E4685" s="47">
        <v>3</v>
      </c>
      <c r="F4685" s="47">
        <v>17396</v>
      </c>
      <c r="G4685" s="47">
        <v>15108</v>
      </c>
    </row>
    <row r="4686" spans="3:7">
      <c r="C4686" s="49">
        <f t="shared" si="75"/>
        <v>7</v>
      </c>
      <c r="D4686" s="48">
        <v>42565</v>
      </c>
      <c r="E4686" s="47">
        <v>4</v>
      </c>
      <c r="F4686" s="47">
        <v>17231</v>
      </c>
      <c r="G4686" s="47">
        <v>14910</v>
      </c>
    </row>
    <row r="4687" spans="3:7">
      <c r="C4687" s="49">
        <f t="shared" si="75"/>
        <v>7</v>
      </c>
      <c r="D4687" s="48">
        <v>42565</v>
      </c>
      <c r="E4687" s="47">
        <v>5</v>
      </c>
      <c r="F4687" s="47">
        <v>17510</v>
      </c>
      <c r="G4687" s="47">
        <v>15221</v>
      </c>
    </row>
    <row r="4688" spans="3:7">
      <c r="C4688" s="49">
        <f t="shared" si="75"/>
        <v>7</v>
      </c>
      <c r="D4688" s="48">
        <v>42565</v>
      </c>
      <c r="E4688" s="47">
        <v>6</v>
      </c>
      <c r="F4688" s="47">
        <v>18358</v>
      </c>
      <c r="G4688" s="47">
        <v>16135</v>
      </c>
    </row>
    <row r="4689" spans="3:7">
      <c r="C4689" s="49">
        <f t="shared" si="75"/>
        <v>7</v>
      </c>
      <c r="D4689" s="48">
        <v>42565</v>
      </c>
      <c r="E4689" s="47">
        <v>7</v>
      </c>
      <c r="F4689" s="47">
        <v>19315</v>
      </c>
      <c r="G4689" s="47">
        <v>17537</v>
      </c>
    </row>
    <row r="4690" spans="3:7">
      <c r="C4690" s="49">
        <f t="shared" si="75"/>
        <v>7</v>
      </c>
      <c r="D4690" s="48">
        <v>42565</v>
      </c>
      <c r="E4690" s="47">
        <v>8</v>
      </c>
      <c r="F4690" s="47">
        <v>20227</v>
      </c>
      <c r="G4690" s="47">
        <v>18432</v>
      </c>
    </row>
    <row r="4691" spans="3:7">
      <c r="C4691" s="49">
        <f t="shared" si="75"/>
        <v>7</v>
      </c>
      <c r="D4691" s="48">
        <v>42565</v>
      </c>
      <c r="E4691" s="47">
        <v>9</v>
      </c>
      <c r="F4691" s="47">
        <v>20432</v>
      </c>
      <c r="G4691" s="47">
        <v>18768</v>
      </c>
    </row>
    <row r="4692" spans="3:7">
      <c r="C4692" s="49">
        <f t="shared" si="75"/>
        <v>7</v>
      </c>
      <c r="D4692" s="48">
        <v>42565</v>
      </c>
      <c r="E4692" s="47">
        <v>10</v>
      </c>
      <c r="F4692" s="47">
        <v>21100</v>
      </c>
      <c r="G4692" s="47">
        <v>19308</v>
      </c>
    </row>
    <row r="4693" spans="3:7">
      <c r="C4693" s="49">
        <f t="shared" si="75"/>
        <v>7</v>
      </c>
      <c r="D4693" s="48">
        <v>42565</v>
      </c>
      <c r="E4693" s="47">
        <v>11</v>
      </c>
      <c r="F4693" s="47">
        <v>21147</v>
      </c>
      <c r="G4693" s="47">
        <v>19415</v>
      </c>
    </row>
    <row r="4694" spans="3:7">
      <c r="C4694" s="49">
        <f t="shared" si="75"/>
        <v>7</v>
      </c>
      <c r="D4694" s="48">
        <v>42565</v>
      </c>
      <c r="E4694" s="47">
        <v>12</v>
      </c>
      <c r="F4694" s="47">
        <v>21289</v>
      </c>
      <c r="G4694" s="47">
        <v>19540</v>
      </c>
    </row>
    <row r="4695" spans="3:7">
      <c r="C4695" s="49">
        <f t="shared" si="75"/>
        <v>7</v>
      </c>
      <c r="D4695" s="48">
        <v>42565</v>
      </c>
      <c r="E4695" s="47">
        <v>13</v>
      </c>
      <c r="F4695" s="47">
        <v>21437</v>
      </c>
      <c r="G4695" s="47">
        <v>19617</v>
      </c>
    </row>
    <row r="4696" spans="3:7">
      <c r="C4696" s="49">
        <f t="shared" si="75"/>
        <v>7</v>
      </c>
      <c r="D4696" s="48">
        <v>42565</v>
      </c>
      <c r="E4696" s="47">
        <v>14</v>
      </c>
      <c r="F4696" s="47">
        <v>21500</v>
      </c>
      <c r="G4696" s="47">
        <v>19739</v>
      </c>
    </row>
    <row r="4697" spans="3:7">
      <c r="C4697" s="49">
        <f t="shared" si="75"/>
        <v>7</v>
      </c>
      <c r="D4697" s="48">
        <v>42565</v>
      </c>
      <c r="E4697" s="47">
        <v>15</v>
      </c>
      <c r="F4697" s="47">
        <v>21570</v>
      </c>
      <c r="G4697" s="47">
        <v>20013</v>
      </c>
    </row>
    <row r="4698" spans="3:7">
      <c r="C4698" s="49">
        <f t="shared" si="75"/>
        <v>7</v>
      </c>
      <c r="D4698" s="48">
        <v>42565</v>
      </c>
      <c r="E4698" s="47">
        <v>16</v>
      </c>
      <c r="F4698" s="47">
        <v>21886</v>
      </c>
      <c r="G4698" s="47">
        <v>20324</v>
      </c>
    </row>
    <row r="4699" spans="3:7">
      <c r="C4699" s="49">
        <f t="shared" si="75"/>
        <v>7</v>
      </c>
      <c r="D4699" s="48">
        <v>42565</v>
      </c>
      <c r="E4699" s="47">
        <v>17</v>
      </c>
      <c r="F4699" s="47">
        <v>22322</v>
      </c>
      <c r="G4699" s="47">
        <v>20604</v>
      </c>
    </row>
    <row r="4700" spans="3:7">
      <c r="C4700" s="49">
        <f t="shared" si="75"/>
        <v>7</v>
      </c>
      <c r="D4700" s="48">
        <v>42565</v>
      </c>
      <c r="E4700" s="47">
        <v>18</v>
      </c>
      <c r="F4700" s="47">
        <v>22999</v>
      </c>
      <c r="G4700" s="47">
        <v>20844</v>
      </c>
    </row>
    <row r="4701" spans="3:7">
      <c r="C4701" s="49">
        <f t="shared" si="75"/>
        <v>7</v>
      </c>
      <c r="D4701" s="48">
        <v>42565</v>
      </c>
      <c r="E4701" s="47">
        <v>19</v>
      </c>
      <c r="F4701" s="47">
        <v>22755</v>
      </c>
      <c r="G4701" s="47">
        <v>20594</v>
      </c>
    </row>
    <row r="4702" spans="3:7">
      <c r="C4702" s="49">
        <f t="shared" si="75"/>
        <v>7</v>
      </c>
      <c r="D4702" s="48">
        <v>42565</v>
      </c>
      <c r="E4702" s="47">
        <v>20</v>
      </c>
      <c r="F4702" s="47">
        <v>22604</v>
      </c>
      <c r="G4702" s="47">
        <v>20257</v>
      </c>
    </row>
    <row r="4703" spans="3:7">
      <c r="C4703" s="49">
        <f t="shared" si="75"/>
        <v>7</v>
      </c>
      <c r="D4703" s="48">
        <v>42565</v>
      </c>
      <c r="E4703" s="47">
        <v>21</v>
      </c>
      <c r="F4703" s="47">
        <v>22442</v>
      </c>
      <c r="G4703" s="47">
        <v>20077</v>
      </c>
    </row>
    <row r="4704" spans="3:7">
      <c r="C4704" s="49">
        <f t="shared" si="75"/>
        <v>7</v>
      </c>
      <c r="D4704" s="48">
        <v>42565</v>
      </c>
      <c r="E4704" s="47">
        <v>22</v>
      </c>
      <c r="F4704" s="47">
        <v>20796</v>
      </c>
      <c r="G4704" s="47">
        <v>18845</v>
      </c>
    </row>
    <row r="4705" spans="3:7">
      <c r="C4705" s="49">
        <f t="shared" si="75"/>
        <v>7</v>
      </c>
      <c r="D4705" s="48">
        <v>42565</v>
      </c>
      <c r="E4705" s="47">
        <v>23</v>
      </c>
      <c r="F4705" s="47">
        <v>19953</v>
      </c>
      <c r="G4705" s="47">
        <v>17316</v>
      </c>
    </row>
    <row r="4706" spans="3:7">
      <c r="C4706" s="49">
        <f t="shared" si="75"/>
        <v>7</v>
      </c>
      <c r="D4706" s="48">
        <v>42565</v>
      </c>
      <c r="E4706" s="47">
        <v>24</v>
      </c>
      <c r="F4706" s="47">
        <v>18539</v>
      </c>
      <c r="G4706" s="47">
        <v>16020</v>
      </c>
    </row>
    <row r="4707" spans="3:7">
      <c r="C4707" s="49">
        <f t="shared" si="75"/>
        <v>7</v>
      </c>
      <c r="D4707" s="48">
        <v>42566</v>
      </c>
      <c r="E4707" s="47">
        <v>1</v>
      </c>
      <c r="F4707" s="47">
        <v>17675</v>
      </c>
      <c r="G4707" s="47">
        <v>15088</v>
      </c>
    </row>
    <row r="4708" spans="3:7">
      <c r="C4708" s="49">
        <f t="shared" si="75"/>
        <v>7</v>
      </c>
      <c r="D4708" s="48">
        <v>42566</v>
      </c>
      <c r="E4708" s="47">
        <v>2</v>
      </c>
      <c r="F4708" s="47">
        <v>16920</v>
      </c>
      <c r="G4708" s="47">
        <v>14413</v>
      </c>
    </row>
    <row r="4709" spans="3:7">
      <c r="C4709" s="49">
        <f t="shared" si="75"/>
        <v>7</v>
      </c>
      <c r="D4709" s="48">
        <v>42566</v>
      </c>
      <c r="E4709" s="47">
        <v>3</v>
      </c>
      <c r="F4709" s="47">
        <v>16417</v>
      </c>
      <c r="G4709" s="47">
        <v>13899</v>
      </c>
    </row>
    <row r="4710" spans="3:7">
      <c r="C4710" s="49">
        <f t="shared" si="75"/>
        <v>7</v>
      </c>
      <c r="D4710" s="48">
        <v>42566</v>
      </c>
      <c r="E4710" s="47">
        <v>4</v>
      </c>
      <c r="F4710" s="47">
        <v>16188</v>
      </c>
      <c r="G4710" s="47">
        <v>13702</v>
      </c>
    </row>
    <row r="4711" spans="3:7">
      <c r="C4711" s="49">
        <f t="shared" si="75"/>
        <v>7</v>
      </c>
      <c r="D4711" s="48">
        <v>42566</v>
      </c>
      <c r="E4711" s="47">
        <v>5</v>
      </c>
      <c r="F4711" s="47">
        <v>16262</v>
      </c>
      <c r="G4711" s="47">
        <v>13920</v>
      </c>
    </row>
    <row r="4712" spans="3:7">
      <c r="C4712" s="49">
        <f t="shared" si="75"/>
        <v>7</v>
      </c>
      <c r="D4712" s="48">
        <v>42566</v>
      </c>
      <c r="E4712" s="47">
        <v>6</v>
      </c>
      <c r="F4712" s="47">
        <v>16772</v>
      </c>
      <c r="G4712" s="47">
        <v>14644</v>
      </c>
    </row>
    <row r="4713" spans="3:7">
      <c r="C4713" s="49">
        <f t="shared" si="75"/>
        <v>7</v>
      </c>
      <c r="D4713" s="48">
        <v>42566</v>
      </c>
      <c r="E4713" s="47">
        <v>7</v>
      </c>
      <c r="F4713" s="47">
        <v>17953</v>
      </c>
      <c r="G4713" s="47">
        <v>16051</v>
      </c>
    </row>
    <row r="4714" spans="3:7">
      <c r="C4714" s="49">
        <f t="shared" si="75"/>
        <v>7</v>
      </c>
      <c r="D4714" s="48">
        <v>42566</v>
      </c>
      <c r="E4714" s="47">
        <v>8</v>
      </c>
      <c r="F4714" s="47">
        <v>19150</v>
      </c>
      <c r="G4714" s="47">
        <v>17284</v>
      </c>
    </row>
    <row r="4715" spans="3:7">
      <c r="C4715" s="49">
        <f t="shared" si="75"/>
        <v>7</v>
      </c>
      <c r="D4715" s="48">
        <v>42566</v>
      </c>
      <c r="E4715" s="47">
        <v>9</v>
      </c>
      <c r="F4715" s="47">
        <v>20016</v>
      </c>
      <c r="G4715" s="47">
        <v>17916</v>
      </c>
    </row>
    <row r="4716" spans="3:7">
      <c r="C4716" s="49">
        <f t="shared" si="75"/>
        <v>7</v>
      </c>
      <c r="D4716" s="48">
        <v>42566</v>
      </c>
      <c r="E4716" s="47">
        <v>10</v>
      </c>
      <c r="F4716" s="47">
        <v>20516</v>
      </c>
      <c r="G4716" s="47">
        <v>18449</v>
      </c>
    </row>
    <row r="4717" spans="3:7">
      <c r="C4717" s="49">
        <f t="shared" si="75"/>
        <v>7</v>
      </c>
      <c r="D4717" s="48">
        <v>42566</v>
      </c>
      <c r="E4717" s="47">
        <v>11</v>
      </c>
      <c r="F4717" s="47">
        <v>21147</v>
      </c>
      <c r="G4717" s="47">
        <v>19019</v>
      </c>
    </row>
    <row r="4718" spans="3:7">
      <c r="C4718" s="49">
        <f t="shared" si="75"/>
        <v>7</v>
      </c>
      <c r="D4718" s="48">
        <v>42566</v>
      </c>
      <c r="E4718" s="47">
        <v>12</v>
      </c>
      <c r="F4718" s="47">
        <v>20997</v>
      </c>
      <c r="G4718" s="47">
        <v>18860</v>
      </c>
    </row>
    <row r="4719" spans="3:7">
      <c r="C4719" s="49">
        <f t="shared" si="75"/>
        <v>7</v>
      </c>
      <c r="D4719" s="48">
        <v>42566</v>
      </c>
      <c r="E4719" s="47">
        <v>13</v>
      </c>
      <c r="F4719" s="47">
        <v>20795</v>
      </c>
      <c r="G4719" s="47">
        <v>18646</v>
      </c>
    </row>
    <row r="4720" spans="3:7">
      <c r="C4720" s="49">
        <f t="shared" si="75"/>
        <v>7</v>
      </c>
      <c r="D4720" s="48">
        <v>42566</v>
      </c>
      <c r="E4720" s="47">
        <v>14</v>
      </c>
      <c r="F4720" s="47">
        <v>20654</v>
      </c>
      <c r="G4720" s="47">
        <v>18441</v>
      </c>
    </row>
    <row r="4721" spans="3:7">
      <c r="C4721" s="49">
        <f t="shared" si="75"/>
        <v>7</v>
      </c>
      <c r="D4721" s="48">
        <v>42566</v>
      </c>
      <c r="E4721" s="47">
        <v>15</v>
      </c>
      <c r="F4721" s="47">
        <v>20620</v>
      </c>
      <c r="G4721" s="47">
        <v>18445</v>
      </c>
    </row>
    <row r="4722" spans="3:7">
      <c r="C4722" s="49">
        <f t="shared" si="75"/>
        <v>7</v>
      </c>
      <c r="D4722" s="48">
        <v>42566</v>
      </c>
      <c r="E4722" s="47">
        <v>16</v>
      </c>
      <c r="F4722" s="47">
        <v>20623</v>
      </c>
      <c r="G4722" s="47">
        <v>18446</v>
      </c>
    </row>
    <row r="4723" spans="3:7">
      <c r="C4723" s="49">
        <f t="shared" si="75"/>
        <v>7</v>
      </c>
      <c r="D4723" s="48">
        <v>42566</v>
      </c>
      <c r="E4723" s="47">
        <v>17</v>
      </c>
      <c r="F4723" s="47">
        <v>20796</v>
      </c>
      <c r="G4723" s="47">
        <v>18600</v>
      </c>
    </row>
    <row r="4724" spans="3:7">
      <c r="C4724" s="49">
        <f t="shared" si="75"/>
        <v>7</v>
      </c>
      <c r="D4724" s="48">
        <v>42566</v>
      </c>
      <c r="E4724" s="47">
        <v>18</v>
      </c>
      <c r="F4724" s="47">
        <v>20689</v>
      </c>
      <c r="G4724" s="47">
        <v>18496</v>
      </c>
    </row>
    <row r="4725" spans="3:7">
      <c r="C4725" s="49">
        <f t="shared" si="75"/>
        <v>7</v>
      </c>
      <c r="D4725" s="48">
        <v>42566</v>
      </c>
      <c r="E4725" s="47">
        <v>19</v>
      </c>
      <c r="F4725" s="47">
        <v>20105</v>
      </c>
      <c r="G4725" s="47">
        <v>18005</v>
      </c>
    </row>
    <row r="4726" spans="3:7">
      <c r="C4726" s="49">
        <f t="shared" si="75"/>
        <v>7</v>
      </c>
      <c r="D4726" s="48">
        <v>42566</v>
      </c>
      <c r="E4726" s="47">
        <v>20</v>
      </c>
      <c r="F4726" s="47">
        <v>19813</v>
      </c>
      <c r="G4726" s="47">
        <v>17720</v>
      </c>
    </row>
    <row r="4727" spans="3:7">
      <c r="C4727" s="49">
        <f t="shared" si="75"/>
        <v>7</v>
      </c>
      <c r="D4727" s="48">
        <v>42566</v>
      </c>
      <c r="E4727" s="47">
        <v>21</v>
      </c>
      <c r="F4727" s="47">
        <v>19471</v>
      </c>
      <c r="G4727" s="47">
        <v>17301</v>
      </c>
    </row>
    <row r="4728" spans="3:7">
      <c r="C4728" s="49">
        <f t="shared" si="75"/>
        <v>7</v>
      </c>
      <c r="D4728" s="48">
        <v>42566</v>
      </c>
      <c r="E4728" s="47">
        <v>22</v>
      </c>
      <c r="F4728" s="47">
        <v>18638</v>
      </c>
      <c r="G4728" s="47">
        <v>16270</v>
      </c>
    </row>
    <row r="4729" spans="3:7">
      <c r="C4729" s="49">
        <f t="shared" si="75"/>
        <v>7</v>
      </c>
      <c r="D4729" s="48">
        <v>42566</v>
      </c>
      <c r="E4729" s="47">
        <v>23</v>
      </c>
      <c r="F4729" s="47">
        <v>17517</v>
      </c>
      <c r="G4729" s="47">
        <v>15091</v>
      </c>
    </row>
    <row r="4730" spans="3:7">
      <c r="C4730" s="49">
        <f t="shared" si="75"/>
        <v>7</v>
      </c>
      <c r="D4730" s="48">
        <v>42566</v>
      </c>
      <c r="E4730" s="47">
        <v>24</v>
      </c>
      <c r="F4730" s="47">
        <v>16168</v>
      </c>
      <c r="G4730" s="47">
        <v>13699</v>
      </c>
    </row>
    <row r="4731" spans="3:7">
      <c r="C4731" s="49">
        <f t="shared" si="75"/>
        <v>7</v>
      </c>
      <c r="D4731" s="48">
        <v>42567</v>
      </c>
      <c r="E4731" s="47">
        <v>1</v>
      </c>
      <c r="F4731" s="47">
        <v>15721</v>
      </c>
      <c r="G4731" s="47">
        <v>13123</v>
      </c>
    </row>
    <row r="4732" spans="3:7">
      <c r="C4732" s="49">
        <f t="shared" si="75"/>
        <v>7</v>
      </c>
      <c r="D4732" s="48">
        <v>42567</v>
      </c>
      <c r="E4732" s="47">
        <v>2</v>
      </c>
      <c r="F4732" s="47">
        <v>15173</v>
      </c>
      <c r="G4732" s="47">
        <v>12644</v>
      </c>
    </row>
    <row r="4733" spans="3:7">
      <c r="C4733" s="49">
        <f t="shared" si="75"/>
        <v>7</v>
      </c>
      <c r="D4733" s="48">
        <v>42567</v>
      </c>
      <c r="E4733" s="47">
        <v>3</v>
      </c>
      <c r="F4733" s="47">
        <v>14805</v>
      </c>
      <c r="G4733" s="47">
        <v>12243</v>
      </c>
    </row>
    <row r="4734" spans="3:7">
      <c r="C4734" s="49">
        <f t="shared" si="75"/>
        <v>7</v>
      </c>
      <c r="D4734" s="48">
        <v>42567</v>
      </c>
      <c r="E4734" s="47">
        <v>4</v>
      </c>
      <c r="F4734" s="47">
        <v>14699</v>
      </c>
      <c r="G4734" s="47">
        <v>12128</v>
      </c>
    </row>
    <row r="4735" spans="3:7">
      <c r="C4735" s="49">
        <f t="shared" si="75"/>
        <v>7</v>
      </c>
      <c r="D4735" s="48">
        <v>42567</v>
      </c>
      <c r="E4735" s="47">
        <v>5</v>
      </c>
      <c r="F4735" s="47">
        <v>14667</v>
      </c>
      <c r="G4735" s="47">
        <v>12096</v>
      </c>
    </row>
    <row r="4736" spans="3:7">
      <c r="C4736" s="49">
        <f t="shared" si="75"/>
        <v>7</v>
      </c>
      <c r="D4736" s="48">
        <v>42567</v>
      </c>
      <c r="E4736" s="47">
        <v>6</v>
      </c>
      <c r="F4736" s="47">
        <v>14778</v>
      </c>
      <c r="G4736" s="47">
        <v>12210</v>
      </c>
    </row>
    <row r="4737" spans="3:7">
      <c r="C4737" s="49">
        <f t="shared" si="75"/>
        <v>7</v>
      </c>
      <c r="D4737" s="48">
        <v>42567</v>
      </c>
      <c r="E4737" s="47">
        <v>7</v>
      </c>
      <c r="F4737" s="47">
        <v>15270</v>
      </c>
      <c r="G4737" s="47">
        <v>12765</v>
      </c>
    </row>
    <row r="4738" spans="3:7">
      <c r="C4738" s="49">
        <f t="shared" si="75"/>
        <v>7</v>
      </c>
      <c r="D4738" s="48">
        <v>42567</v>
      </c>
      <c r="E4738" s="47">
        <v>8</v>
      </c>
      <c r="F4738" s="47">
        <v>16083</v>
      </c>
      <c r="G4738" s="47">
        <v>13586</v>
      </c>
    </row>
    <row r="4739" spans="3:7">
      <c r="C4739" s="49">
        <f t="shared" si="75"/>
        <v>7</v>
      </c>
      <c r="D4739" s="48">
        <v>42567</v>
      </c>
      <c r="E4739" s="47">
        <v>9</v>
      </c>
      <c r="F4739" s="47">
        <v>16504</v>
      </c>
      <c r="G4739" s="47">
        <v>14179</v>
      </c>
    </row>
    <row r="4740" spans="3:7">
      <c r="C4740" s="49">
        <f t="shared" ref="C4740:C4803" si="76">MONTH(D4740)</f>
        <v>7</v>
      </c>
      <c r="D4740" s="48">
        <v>42567</v>
      </c>
      <c r="E4740" s="47">
        <v>10</v>
      </c>
      <c r="F4740" s="47">
        <v>16913</v>
      </c>
      <c r="G4740" s="47">
        <v>14580</v>
      </c>
    </row>
    <row r="4741" spans="3:7">
      <c r="C4741" s="49">
        <f t="shared" si="76"/>
        <v>7</v>
      </c>
      <c r="D4741" s="48">
        <v>42567</v>
      </c>
      <c r="E4741" s="47">
        <v>11</v>
      </c>
      <c r="F4741" s="47">
        <v>17197</v>
      </c>
      <c r="G4741" s="47">
        <v>14835</v>
      </c>
    </row>
    <row r="4742" spans="3:7">
      <c r="C4742" s="49">
        <f t="shared" si="76"/>
        <v>7</v>
      </c>
      <c r="D4742" s="48">
        <v>42567</v>
      </c>
      <c r="E4742" s="47">
        <v>12</v>
      </c>
      <c r="F4742" s="47">
        <v>17213</v>
      </c>
      <c r="G4742" s="47">
        <v>14972</v>
      </c>
    </row>
    <row r="4743" spans="3:7">
      <c r="C4743" s="49">
        <f t="shared" si="76"/>
        <v>7</v>
      </c>
      <c r="D4743" s="48">
        <v>42567</v>
      </c>
      <c r="E4743" s="47">
        <v>13</v>
      </c>
      <c r="F4743" s="47">
        <v>17131</v>
      </c>
      <c r="G4743" s="47">
        <v>14966</v>
      </c>
    </row>
    <row r="4744" spans="3:7">
      <c r="C4744" s="49">
        <f t="shared" si="76"/>
        <v>7</v>
      </c>
      <c r="D4744" s="48">
        <v>42567</v>
      </c>
      <c r="E4744" s="47">
        <v>14</v>
      </c>
      <c r="F4744" s="47">
        <v>17063</v>
      </c>
      <c r="G4744" s="47">
        <v>14988</v>
      </c>
    </row>
    <row r="4745" spans="3:7">
      <c r="C4745" s="49">
        <f t="shared" si="76"/>
        <v>7</v>
      </c>
      <c r="D4745" s="48">
        <v>42567</v>
      </c>
      <c r="E4745" s="47">
        <v>15</v>
      </c>
      <c r="F4745" s="47">
        <v>17246</v>
      </c>
      <c r="G4745" s="47">
        <v>15078</v>
      </c>
    </row>
    <row r="4746" spans="3:7">
      <c r="C4746" s="49">
        <f t="shared" si="76"/>
        <v>7</v>
      </c>
      <c r="D4746" s="48">
        <v>42567</v>
      </c>
      <c r="E4746" s="47">
        <v>16</v>
      </c>
      <c r="F4746" s="47">
        <v>17579</v>
      </c>
      <c r="G4746" s="47">
        <v>15326</v>
      </c>
    </row>
    <row r="4747" spans="3:7">
      <c r="C4747" s="49">
        <f t="shared" si="76"/>
        <v>7</v>
      </c>
      <c r="D4747" s="48">
        <v>42567</v>
      </c>
      <c r="E4747" s="47">
        <v>17</v>
      </c>
      <c r="F4747" s="47">
        <v>17890</v>
      </c>
      <c r="G4747" s="47">
        <v>15574</v>
      </c>
    </row>
    <row r="4748" spans="3:7">
      <c r="C4748" s="49">
        <f t="shared" si="76"/>
        <v>7</v>
      </c>
      <c r="D4748" s="48">
        <v>42567</v>
      </c>
      <c r="E4748" s="47">
        <v>18</v>
      </c>
      <c r="F4748" s="47">
        <v>18003</v>
      </c>
      <c r="G4748" s="47">
        <v>15715</v>
      </c>
    </row>
    <row r="4749" spans="3:7">
      <c r="C4749" s="49">
        <f t="shared" si="76"/>
        <v>7</v>
      </c>
      <c r="D4749" s="48">
        <v>42567</v>
      </c>
      <c r="E4749" s="47">
        <v>19</v>
      </c>
      <c r="F4749" s="47">
        <v>17978</v>
      </c>
      <c r="G4749" s="47">
        <v>15772</v>
      </c>
    </row>
    <row r="4750" spans="3:7">
      <c r="C4750" s="49">
        <f t="shared" si="76"/>
        <v>7</v>
      </c>
      <c r="D4750" s="48">
        <v>42567</v>
      </c>
      <c r="E4750" s="47">
        <v>20</v>
      </c>
      <c r="F4750" s="47">
        <v>17643</v>
      </c>
      <c r="G4750" s="47">
        <v>15585</v>
      </c>
    </row>
    <row r="4751" spans="3:7">
      <c r="C4751" s="49">
        <f t="shared" si="76"/>
        <v>7</v>
      </c>
      <c r="D4751" s="48">
        <v>42567</v>
      </c>
      <c r="E4751" s="47">
        <v>21</v>
      </c>
      <c r="F4751" s="47">
        <v>17632</v>
      </c>
      <c r="G4751" s="47">
        <v>15557</v>
      </c>
    </row>
    <row r="4752" spans="3:7">
      <c r="C4752" s="49">
        <f t="shared" si="76"/>
        <v>7</v>
      </c>
      <c r="D4752" s="48">
        <v>42567</v>
      </c>
      <c r="E4752" s="47">
        <v>22</v>
      </c>
      <c r="F4752" s="47">
        <v>17186</v>
      </c>
      <c r="G4752" s="47">
        <v>15027</v>
      </c>
    </row>
    <row r="4753" spans="3:7">
      <c r="C4753" s="49">
        <f t="shared" si="76"/>
        <v>7</v>
      </c>
      <c r="D4753" s="48">
        <v>42567</v>
      </c>
      <c r="E4753" s="47">
        <v>23</v>
      </c>
      <c r="F4753" s="47">
        <v>16332</v>
      </c>
      <c r="G4753" s="47">
        <v>14037</v>
      </c>
    </row>
    <row r="4754" spans="3:7">
      <c r="C4754" s="49">
        <f t="shared" si="76"/>
        <v>7</v>
      </c>
      <c r="D4754" s="48">
        <v>42567</v>
      </c>
      <c r="E4754" s="47">
        <v>24</v>
      </c>
      <c r="F4754" s="47">
        <v>15379</v>
      </c>
      <c r="G4754" s="47">
        <v>13121</v>
      </c>
    </row>
    <row r="4755" spans="3:7">
      <c r="C4755" s="49">
        <f t="shared" si="76"/>
        <v>7</v>
      </c>
      <c r="D4755" s="48">
        <v>42568</v>
      </c>
      <c r="E4755" s="47">
        <v>1</v>
      </c>
      <c r="F4755" s="47">
        <v>15030</v>
      </c>
      <c r="G4755" s="47">
        <v>12315</v>
      </c>
    </row>
    <row r="4756" spans="3:7">
      <c r="C4756" s="49">
        <f t="shared" si="76"/>
        <v>7</v>
      </c>
      <c r="D4756" s="48">
        <v>42568</v>
      </c>
      <c r="E4756" s="47">
        <v>2</v>
      </c>
      <c r="F4756" s="47">
        <v>14440</v>
      </c>
      <c r="G4756" s="47">
        <v>11787</v>
      </c>
    </row>
    <row r="4757" spans="3:7">
      <c r="C4757" s="49">
        <f t="shared" si="76"/>
        <v>7</v>
      </c>
      <c r="D4757" s="48">
        <v>42568</v>
      </c>
      <c r="E4757" s="47">
        <v>3</v>
      </c>
      <c r="F4757" s="47">
        <v>14184</v>
      </c>
      <c r="G4757" s="47">
        <v>11517</v>
      </c>
    </row>
    <row r="4758" spans="3:7">
      <c r="C4758" s="49">
        <f t="shared" si="76"/>
        <v>7</v>
      </c>
      <c r="D4758" s="48">
        <v>42568</v>
      </c>
      <c r="E4758" s="47">
        <v>4</v>
      </c>
      <c r="F4758" s="47">
        <v>14002</v>
      </c>
      <c r="G4758" s="47">
        <v>11351</v>
      </c>
    </row>
    <row r="4759" spans="3:7">
      <c r="C4759" s="49">
        <f t="shared" si="76"/>
        <v>7</v>
      </c>
      <c r="D4759" s="48">
        <v>42568</v>
      </c>
      <c r="E4759" s="47">
        <v>5</v>
      </c>
      <c r="F4759" s="47">
        <v>13835</v>
      </c>
      <c r="G4759" s="47">
        <v>11273</v>
      </c>
    </row>
    <row r="4760" spans="3:7">
      <c r="C4760" s="49">
        <f t="shared" si="76"/>
        <v>7</v>
      </c>
      <c r="D4760" s="48">
        <v>42568</v>
      </c>
      <c r="E4760" s="47">
        <v>6</v>
      </c>
      <c r="F4760" s="47">
        <v>13655</v>
      </c>
      <c r="G4760" s="47">
        <v>11263</v>
      </c>
    </row>
    <row r="4761" spans="3:7">
      <c r="C4761" s="49">
        <f t="shared" si="76"/>
        <v>7</v>
      </c>
      <c r="D4761" s="48">
        <v>42568</v>
      </c>
      <c r="E4761" s="47">
        <v>7</v>
      </c>
      <c r="F4761" s="47">
        <v>14323</v>
      </c>
      <c r="G4761" s="47">
        <v>11797</v>
      </c>
    </row>
    <row r="4762" spans="3:7">
      <c r="C4762" s="49">
        <f t="shared" si="76"/>
        <v>7</v>
      </c>
      <c r="D4762" s="48">
        <v>42568</v>
      </c>
      <c r="E4762" s="47">
        <v>8</v>
      </c>
      <c r="F4762" s="47">
        <v>15009</v>
      </c>
      <c r="G4762" s="47">
        <v>12593</v>
      </c>
    </row>
    <row r="4763" spans="3:7">
      <c r="C4763" s="49">
        <f t="shared" si="76"/>
        <v>7</v>
      </c>
      <c r="D4763" s="48">
        <v>42568</v>
      </c>
      <c r="E4763" s="47">
        <v>9</v>
      </c>
      <c r="F4763" s="47">
        <v>15883</v>
      </c>
      <c r="G4763" s="47">
        <v>13351</v>
      </c>
    </row>
    <row r="4764" spans="3:7">
      <c r="C4764" s="49">
        <f t="shared" si="76"/>
        <v>7</v>
      </c>
      <c r="D4764" s="48">
        <v>42568</v>
      </c>
      <c r="E4764" s="47">
        <v>10</v>
      </c>
      <c r="F4764" s="47">
        <v>16472</v>
      </c>
      <c r="G4764" s="47">
        <v>13943</v>
      </c>
    </row>
    <row r="4765" spans="3:7">
      <c r="C4765" s="49">
        <f t="shared" si="76"/>
        <v>7</v>
      </c>
      <c r="D4765" s="48">
        <v>42568</v>
      </c>
      <c r="E4765" s="47">
        <v>11</v>
      </c>
      <c r="F4765" s="47">
        <v>17117</v>
      </c>
      <c r="G4765" s="47">
        <v>14588</v>
      </c>
    </row>
    <row r="4766" spans="3:7">
      <c r="C4766" s="49">
        <f t="shared" si="76"/>
        <v>7</v>
      </c>
      <c r="D4766" s="48">
        <v>42568</v>
      </c>
      <c r="E4766" s="47">
        <v>12</v>
      </c>
      <c r="F4766" s="47">
        <v>17511</v>
      </c>
      <c r="G4766" s="47">
        <v>14978</v>
      </c>
    </row>
    <row r="4767" spans="3:7">
      <c r="C4767" s="49">
        <f t="shared" si="76"/>
        <v>7</v>
      </c>
      <c r="D4767" s="48">
        <v>42568</v>
      </c>
      <c r="E4767" s="47">
        <v>13</v>
      </c>
      <c r="F4767" s="47">
        <v>17691</v>
      </c>
      <c r="G4767" s="47">
        <v>15159</v>
      </c>
    </row>
    <row r="4768" spans="3:7">
      <c r="C4768" s="49">
        <f t="shared" si="76"/>
        <v>7</v>
      </c>
      <c r="D4768" s="48">
        <v>42568</v>
      </c>
      <c r="E4768" s="47">
        <v>14</v>
      </c>
      <c r="F4768" s="47">
        <v>17821</v>
      </c>
      <c r="G4768" s="47">
        <v>15311</v>
      </c>
    </row>
    <row r="4769" spans="3:7">
      <c r="C4769" s="49">
        <f t="shared" si="76"/>
        <v>7</v>
      </c>
      <c r="D4769" s="48">
        <v>42568</v>
      </c>
      <c r="E4769" s="47">
        <v>15</v>
      </c>
      <c r="F4769" s="47">
        <v>18263</v>
      </c>
      <c r="G4769" s="47">
        <v>15671</v>
      </c>
    </row>
    <row r="4770" spans="3:7">
      <c r="C4770" s="49">
        <f t="shared" si="76"/>
        <v>7</v>
      </c>
      <c r="D4770" s="48">
        <v>42568</v>
      </c>
      <c r="E4770" s="47">
        <v>16</v>
      </c>
      <c r="F4770" s="47">
        <v>18790</v>
      </c>
      <c r="G4770" s="47">
        <v>16247</v>
      </c>
    </row>
    <row r="4771" spans="3:7">
      <c r="C4771" s="49">
        <f t="shared" si="76"/>
        <v>7</v>
      </c>
      <c r="D4771" s="48">
        <v>42568</v>
      </c>
      <c r="E4771" s="47">
        <v>17</v>
      </c>
      <c r="F4771" s="47">
        <v>19212</v>
      </c>
      <c r="G4771" s="47">
        <v>16697</v>
      </c>
    </row>
    <row r="4772" spans="3:7">
      <c r="C4772" s="49">
        <f t="shared" si="76"/>
        <v>7</v>
      </c>
      <c r="D4772" s="48">
        <v>42568</v>
      </c>
      <c r="E4772" s="47">
        <v>18</v>
      </c>
      <c r="F4772" s="47">
        <v>19331</v>
      </c>
      <c r="G4772" s="47">
        <v>16695</v>
      </c>
    </row>
    <row r="4773" spans="3:7">
      <c r="C4773" s="49">
        <f t="shared" si="76"/>
        <v>7</v>
      </c>
      <c r="D4773" s="48">
        <v>42568</v>
      </c>
      <c r="E4773" s="47">
        <v>19</v>
      </c>
      <c r="F4773" s="47">
        <v>19063</v>
      </c>
      <c r="G4773" s="47">
        <v>16511</v>
      </c>
    </row>
    <row r="4774" spans="3:7">
      <c r="C4774" s="49">
        <f t="shared" si="76"/>
        <v>7</v>
      </c>
      <c r="D4774" s="48">
        <v>42568</v>
      </c>
      <c r="E4774" s="47">
        <v>20</v>
      </c>
      <c r="F4774" s="47">
        <v>18862</v>
      </c>
      <c r="G4774" s="47">
        <v>16320</v>
      </c>
    </row>
    <row r="4775" spans="3:7">
      <c r="C4775" s="49">
        <f t="shared" si="76"/>
        <v>7</v>
      </c>
      <c r="D4775" s="48">
        <v>42568</v>
      </c>
      <c r="E4775" s="47">
        <v>21</v>
      </c>
      <c r="F4775" s="47">
        <v>19172</v>
      </c>
      <c r="G4775" s="47">
        <v>16635</v>
      </c>
    </row>
    <row r="4776" spans="3:7">
      <c r="C4776" s="49">
        <f t="shared" si="76"/>
        <v>7</v>
      </c>
      <c r="D4776" s="48">
        <v>42568</v>
      </c>
      <c r="E4776" s="47">
        <v>22</v>
      </c>
      <c r="F4776" s="47">
        <v>18650</v>
      </c>
      <c r="G4776" s="47">
        <v>16089</v>
      </c>
    </row>
    <row r="4777" spans="3:7">
      <c r="C4777" s="49">
        <f t="shared" si="76"/>
        <v>7</v>
      </c>
      <c r="D4777" s="48">
        <v>42568</v>
      </c>
      <c r="E4777" s="47">
        <v>23</v>
      </c>
      <c r="F4777" s="47">
        <v>17654</v>
      </c>
      <c r="G4777" s="47">
        <v>15097</v>
      </c>
    </row>
    <row r="4778" spans="3:7">
      <c r="C4778" s="49">
        <f t="shared" si="76"/>
        <v>7</v>
      </c>
      <c r="D4778" s="48">
        <v>42568</v>
      </c>
      <c r="E4778" s="47">
        <v>24</v>
      </c>
      <c r="F4778" s="47">
        <v>16673</v>
      </c>
      <c r="G4778" s="47">
        <v>14132</v>
      </c>
    </row>
    <row r="4779" spans="3:7">
      <c r="C4779" s="49">
        <f t="shared" si="76"/>
        <v>7</v>
      </c>
      <c r="D4779" s="48">
        <v>42569</v>
      </c>
      <c r="E4779" s="47">
        <v>1</v>
      </c>
      <c r="F4779" s="47">
        <v>16172</v>
      </c>
      <c r="G4779" s="47">
        <v>13559</v>
      </c>
    </row>
    <row r="4780" spans="3:7">
      <c r="C4780" s="49">
        <f t="shared" si="76"/>
        <v>7</v>
      </c>
      <c r="D4780" s="48">
        <v>42569</v>
      </c>
      <c r="E4780" s="47">
        <v>2</v>
      </c>
      <c r="F4780" s="47">
        <v>15919</v>
      </c>
      <c r="G4780" s="47">
        <v>13292</v>
      </c>
    </row>
    <row r="4781" spans="3:7">
      <c r="C4781" s="49">
        <f t="shared" si="76"/>
        <v>7</v>
      </c>
      <c r="D4781" s="48">
        <v>42569</v>
      </c>
      <c r="E4781" s="47">
        <v>3</v>
      </c>
      <c r="F4781" s="47">
        <v>15790</v>
      </c>
      <c r="G4781" s="47">
        <v>13153</v>
      </c>
    </row>
    <row r="4782" spans="3:7">
      <c r="C4782" s="49">
        <f t="shared" si="76"/>
        <v>7</v>
      </c>
      <c r="D4782" s="48">
        <v>42569</v>
      </c>
      <c r="E4782" s="47">
        <v>4</v>
      </c>
      <c r="F4782" s="47">
        <v>15930</v>
      </c>
      <c r="G4782" s="47">
        <v>13274</v>
      </c>
    </row>
    <row r="4783" spans="3:7">
      <c r="C4783" s="49">
        <f t="shared" si="76"/>
        <v>7</v>
      </c>
      <c r="D4783" s="48">
        <v>42569</v>
      </c>
      <c r="E4783" s="47">
        <v>5</v>
      </c>
      <c r="F4783" s="47">
        <v>16312</v>
      </c>
      <c r="G4783" s="47">
        <v>13680</v>
      </c>
    </row>
    <row r="4784" spans="3:7">
      <c r="C4784" s="49">
        <f t="shared" si="76"/>
        <v>7</v>
      </c>
      <c r="D4784" s="48">
        <v>42569</v>
      </c>
      <c r="E4784" s="47">
        <v>6</v>
      </c>
      <c r="F4784" s="47">
        <v>17284</v>
      </c>
      <c r="G4784" s="47">
        <v>14687</v>
      </c>
    </row>
    <row r="4785" spans="3:7">
      <c r="C4785" s="49">
        <f t="shared" si="76"/>
        <v>7</v>
      </c>
      <c r="D4785" s="48">
        <v>42569</v>
      </c>
      <c r="E4785" s="47">
        <v>7</v>
      </c>
      <c r="F4785" s="47">
        <v>19063</v>
      </c>
      <c r="G4785" s="47">
        <v>16555</v>
      </c>
    </row>
    <row r="4786" spans="3:7">
      <c r="C4786" s="49">
        <f t="shared" si="76"/>
        <v>7</v>
      </c>
      <c r="D4786" s="48">
        <v>42569</v>
      </c>
      <c r="E4786" s="47">
        <v>8</v>
      </c>
      <c r="F4786" s="47">
        <v>20212</v>
      </c>
      <c r="G4786" s="47">
        <v>18027</v>
      </c>
    </row>
    <row r="4787" spans="3:7">
      <c r="C4787" s="49">
        <f t="shared" si="76"/>
        <v>7</v>
      </c>
      <c r="D4787" s="48">
        <v>42569</v>
      </c>
      <c r="E4787" s="47">
        <v>9</v>
      </c>
      <c r="F4787" s="47">
        <v>21065</v>
      </c>
      <c r="G4787" s="47">
        <v>18905</v>
      </c>
    </row>
    <row r="4788" spans="3:7">
      <c r="C4788" s="49">
        <f t="shared" si="76"/>
        <v>7</v>
      </c>
      <c r="D4788" s="48">
        <v>42569</v>
      </c>
      <c r="E4788" s="47">
        <v>10</v>
      </c>
      <c r="F4788" s="47">
        <v>21324</v>
      </c>
      <c r="G4788" s="47">
        <v>19404</v>
      </c>
    </row>
    <row r="4789" spans="3:7">
      <c r="C4789" s="49">
        <f t="shared" si="76"/>
        <v>7</v>
      </c>
      <c r="D4789" s="48">
        <v>42569</v>
      </c>
      <c r="E4789" s="47">
        <v>11</v>
      </c>
      <c r="F4789" s="47">
        <v>21450</v>
      </c>
      <c r="G4789" s="47">
        <v>19816</v>
      </c>
    </row>
    <row r="4790" spans="3:7">
      <c r="C4790" s="49">
        <f t="shared" si="76"/>
        <v>7</v>
      </c>
      <c r="D4790" s="48">
        <v>42569</v>
      </c>
      <c r="E4790" s="47">
        <v>12</v>
      </c>
      <c r="F4790" s="47">
        <v>21658</v>
      </c>
      <c r="G4790" s="47">
        <v>20109</v>
      </c>
    </row>
    <row r="4791" spans="3:7">
      <c r="C4791" s="49">
        <f t="shared" si="76"/>
        <v>7</v>
      </c>
      <c r="D4791" s="48">
        <v>42569</v>
      </c>
      <c r="E4791" s="47">
        <v>13</v>
      </c>
      <c r="F4791" s="47">
        <v>21800</v>
      </c>
      <c r="G4791" s="47">
        <v>20190</v>
      </c>
    </row>
    <row r="4792" spans="3:7">
      <c r="C4792" s="49">
        <f t="shared" si="76"/>
        <v>7</v>
      </c>
      <c r="D4792" s="48">
        <v>42569</v>
      </c>
      <c r="E4792" s="47">
        <v>14</v>
      </c>
      <c r="F4792" s="47">
        <v>22054</v>
      </c>
      <c r="G4792" s="47">
        <v>20185</v>
      </c>
    </row>
    <row r="4793" spans="3:7">
      <c r="C4793" s="49">
        <f t="shared" si="76"/>
        <v>7</v>
      </c>
      <c r="D4793" s="48">
        <v>42569</v>
      </c>
      <c r="E4793" s="47">
        <v>15</v>
      </c>
      <c r="F4793" s="47">
        <v>22018</v>
      </c>
      <c r="G4793" s="47">
        <v>20203</v>
      </c>
    </row>
    <row r="4794" spans="3:7">
      <c r="C4794" s="49">
        <f t="shared" si="76"/>
        <v>7</v>
      </c>
      <c r="D4794" s="48">
        <v>42569</v>
      </c>
      <c r="E4794" s="47">
        <v>16</v>
      </c>
      <c r="F4794" s="47">
        <v>22172</v>
      </c>
      <c r="G4794" s="47">
        <v>20306</v>
      </c>
    </row>
    <row r="4795" spans="3:7">
      <c r="C4795" s="49">
        <f t="shared" si="76"/>
        <v>7</v>
      </c>
      <c r="D4795" s="48">
        <v>42569</v>
      </c>
      <c r="E4795" s="47">
        <v>17</v>
      </c>
      <c r="F4795" s="47">
        <v>22187</v>
      </c>
      <c r="G4795" s="47">
        <v>20468</v>
      </c>
    </row>
    <row r="4796" spans="3:7">
      <c r="C4796" s="49">
        <f t="shared" si="76"/>
        <v>7</v>
      </c>
      <c r="D4796" s="48">
        <v>42569</v>
      </c>
      <c r="E4796" s="47">
        <v>18</v>
      </c>
      <c r="F4796" s="47">
        <v>22090</v>
      </c>
      <c r="G4796" s="47">
        <v>20309</v>
      </c>
    </row>
    <row r="4797" spans="3:7">
      <c r="C4797" s="49">
        <f t="shared" si="76"/>
        <v>7</v>
      </c>
      <c r="D4797" s="48">
        <v>42569</v>
      </c>
      <c r="E4797" s="47">
        <v>19</v>
      </c>
      <c r="F4797" s="47">
        <v>21810</v>
      </c>
      <c r="G4797" s="47">
        <v>20113</v>
      </c>
    </row>
    <row r="4798" spans="3:7">
      <c r="C4798" s="49">
        <f t="shared" si="76"/>
        <v>7</v>
      </c>
      <c r="D4798" s="48">
        <v>42569</v>
      </c>
      <c r="E4798" s="47">
        <v>20</v>
      </c>
      <c r="F4798" s="47">
        <v>21603</v>
      </c>
      <c r="G4798" s="47">
        <v>19656</v>
      </c>
    </row>
    <row r="4799" spans="3:7">
      <c r="C4799" s="49">
        <f t="shared" si="76"/>
        <v>7</v>
      </c>
      <c r="D4799" s="48">
        <v>42569</v>
      </c>
      <c r="E4799" s="47">
        <v>21</v>
      </c>
      <c r="F4799" s="47">
        <v>21188</v>
      </c>
      <c r="G4799" s="47">
        <v>19226</v>
      </c>
    </row>
    <row r="4800" spans="3:7">
      <c r="C4800" s="49">
        <f t="shared" si="76"/>
        <v>7</v>
      </c>
      <c r="D4800" s="48">
        <v>42569</v>
      </c>
      <c r="E4800" s="47">
        <v>22</v>
      </c>
      <c r="F4800" s="47">
        <v>19811</v>
      </c>
      <c r="G4800" s="47">
        <v>17752</v>
      </c>
    </row>
    <row r="4801" spans="3:7">
      <c r="C4801" s="49">
        <f t="shared" si="76"/>
        <v>7</v>
      </c>
      <c r="D4801" s="48">
        <v>42569</v>
      </c>
      <c r="E4801" s="47">
        <v>23</v>
      </c>
      <c r="F4801" s="47">
        <v>18063</v>
      </c>
      <c r="G4801" s="47">
        <v>15987</v>
      </c>
    </row>
    <row r="4802" spans="3:7">
      <c r="C4802" s="49">
        <f t="shared" si="76"/>
        <v>7</v>
      </c>
      <c r="D4802" s="48">
        <v>42569</v>
      </c>
      <c r="E4802" s="47">
        <v>24</v>
      </c>
      <c r="F4802" s="47">
        <v>16844</v>
      </c>
      <c r="G4802" s="47">
        <v>14621</v>
      </c>
    </row>
    <row r="4803" spans="3:7">
      <c r="C4803" s="49">
        <f t="shared" si="76"/>
        <v>7</v>
      </c>
      <c r="D4803" s="48">
        <v>42570</v>
      </c>
      <c r="E4803" s="47">
        <v>1</v>
      </c>
      <c r="F4803" s="47">
        <v>16056</v>
      </c>
      <c r="G4803" s="47">
        <v>13827</v>
      </c>
    </row>
    <row r="4804" spans="3:7">
      <c r="C4804" s="49">
        <f t="shared" ref="C4804:C4867" si="77">MONTH(D4804)</f>
        <v>7</v>
      </c>
      <c r="D4804" s="48">
        <v>42570</v>
      </c>
      <c r="E4804" s="47">
        <v>2</v>
      </c>
      <c r="F4804" s="47">
        <v>15574</v>
      </c>
      <c r="G4804" s="47">
        <v>13274</v>
      </c>
    </row>
    <row r="4805" spans="3:7">
      <c r="C4805" s="49">
        <f t="shared" si="77"/>
        <v>7</v>
      </c>
      <c r="D4805" s="48">
        <v>42570</v>
      </c>
      <c r="E4805" s="47">
        <v>3</v>
      </c>
      <c r="F4805" s="47">
        <v>15157</v>
      </c>
      <c r="G4805" s="47">
        <v>12858</v>
      </c>
    </row>
    <row r="4806" spans="3:7">
      <c r="C4806" s="49">
        <f t="shared" si="77"/>
        <v>7</v>
      </c>
      <c r="D4806" s="48">
        <v>42570</v>
      </c>
      <c r="E4806" s="47">
        <v>4</v>
      </c>
      <c r="F4806" s="47">
        <v>15040</v>
      </c>
      <c r="G4806" s="47">
        <v>12791</v>
      </c>
    </row>
    <row r="4807" spans="3:7">
      <c r="C4807" s="49">
        <f t="shared" si="77"/>
        <v>7</v>
      </c>
      <c r="D4807" s="48">
        <v>42570</v>
      </c>
      <c r="E4807" s="47">
        <v>5</v>
      </c>
      <c r="F4807" s="47">
        <v>15132</v>
      </c>
      <c r="G4807" s="47">
        <v>12987</v>
      </c>
    </row>
    <row r="4808" spans="3:7">
      <c r="C4808" s="49">
        <f t="shared" si="77"/>
        <v>7</v>
      </c>
      <c r="D4808" s="48">
        <v>42570</v>
      </c>
      <c r="E4808" s="47">
        <v>6</v>
      </c>
      <c r="F4808" s="47">
        <v>15921</v>
      </c>
      <c r="G4808" s="47">
        <v>13750</v>
      </c>
    </row>
    <row r="4809" spans="3:7">
      <c r="C4809" s="49">
        <f t="shared" si="77"/>
        <v>7</v>
      </c>
      <c r="D4809" s="48">
        <v>42570</v>
      </c>
      <c r="E4809" s="47">
        <v>7</v>
      </c>
      <c r="F4809" s="47">
        <v>17054</v>
      </c>
      <c r="G4809" s="47">
        <v>15059</v>
      </c>
    </row>
    <row r="4810" spans="3:7">
      <c r="C4810" s="49">
        <f t="shared" si="77"/>
        <v>7</v>
      </c>
      <c r="D4810" s="48">
        <v>42570</v>
      </c>
      <c r="E4810" s="47">
        <v>8</v>
      </c>
      <c r="F4810" s="47">
        <v>17728</v>
      </c>
      <c r="G4810" s="47">
        <v>15849</v>
      </c>
    </row>
    <row r="4811" spans="3:7">
      <c r="C4811" s="49">
        <f t="shared" si="77"/>
        <v>7</v>
      </c>
      <c r="D4811" s="48">
        <v>42570</v>
      </c>
      <c r="E4811" s="47">
        <v>9</v>
      </c>
      <c r="F4811" s="47">
        <v>18329</v>
      </c>
      <c r="G4811" s="47">
        <v>16287</v>
      </c>
    </row>
    <row r="4812" spans="3:7">
      <c r="C4812" s="49">
        <f t="shared" si="77"/>
        <v>7</v>
      </c>
      <c r="D4812" s="48">
        <v>42570</v>
      </c>
      <c r="E4812" s="47">
        <v>10</v>
      </c>
      <c r="F4812" s="47">
        <v>18620</v>
      </c>
      <c r="G4812" s="47">
        <v>16606</v>
      </c>
    </row>
    <row r="4813" spans="3:7">
      <c r="C4813" s="49">
        <f t="shared" si="77"/>
        <v>7</v>
      </c>
      <c r="D4813" s="48">
        <v>42570</v>
      </c>
      <c r="E4813" s="47">
        <v>11</v>
      </c>
      <c r="F4813" s="47">
        <v>19113</v>
      </c>
      <c r="G4813" s="47">
        <v>17077</v>
      </c>
    </row>
    <row r="4814" spans="3:7">
      <c r="C4814" s="49">
        <f t="shared" si="77"/>
        <v>7</v>
      </c>
      <c r="D4814" s="48">
        <v>42570</v>
      </c>
      <c r="E4814" s="47">
        <v>12</v>
      </c>
      <c r="F4814" s="47">
        <v>19389</v>
      </c>
      <c r="G4814" s="47">
        <v>17399</v>
      </c>
    </row>
    <row r="4815" spans="3:7">
      <c r="C4815" s="49">
        <f t="shared" si="77"/>
        <v>7</v>
      </c>
      <c r="D4815" s="48">
        <v>42570</v>
      </c>
      <c r="E4815" s="47">
        <v>13</v>
      </c>
      <c r="F4815" s="47">
        <v>19627</v>
      </c>
      <c r="G4815" s="47">
        <v>17543</v>
      </c>
    </row>
    <row r="4816" spans="3:7">
      <c r="C4816" s="49">
        <f t="shared" si="77"/>
        <v>7</v>
      </c>
      <c r="D4816" s="48">
        <v>42570</v>
      </c>
      <c r="E4816" s="47">
        <v>14</v>
      </c>
      <c r="F4816" s="47">
        <v>19590</v>
      </c>
      <c r="G4816" s="47">
        <v>17517</v>
      </c>
    </row>
    <row r="4817" spans="3:7">
      <c r="C4817" s="49">
        <f t="shared" si="77"/>
        <v>7</v>
      </c>
      <c r="D4817" s="48">
        <v>42570</v>
      </c>
      <c r="E4817" s="47">
        <v>15</v>
      </c>
      <c r="F4817" s="47">
        <v>19838</v>
      </c>
      <c r="G4817" s="47">
        <v>17645</v>
      </c>
    </row>
    <row r="4818" spans="3:7">
      <c r="C4818" s="49">
        <f t="shared" si="77"/>
        <v>7</v>
      </c>
      <c r="D4818" s="48">
        <v>42570</v>
      </c>
      <c r="E4818" s="47">
        <v>16</v>
      </c>
      <c r="F4818" s="47">
        <v>20105</v>
      </c>
      <c r="G4818" s="47">
        <v>18002</v>
      </c>
    </row>
    <row r="4819" spans="3:7">
      <c r="C4819" s="49">
        <f t="shared" si="77"/>
        <v>7</v>
      </c>
      <c r="D4819" s="48">
        <v>42570</v>
      </c>
      <c r="E4819" s="47">
        <v>17</v>
      </c>
      <c r="F4819" s="47">
        <v>20600</v>
      </c>
      <c r="G4819" s="47">
        <v>18364</v>
      </c>
    </row>
    <row r="4820" spans="3:7">
      <c r="C4820" s="49">
        <f t="shared" si="77"/>
        <v>7</v>
      </c>
      <c r="D4820" s="48">
        <v>42570</v>
      </c>
      <c r="E4820" s="47">
        <v>18</v>
      </c>
      <c r="F4820" s="47">
        <v>20655</v>
      </c>
      <c r="G4820" s="47">
        <v>18530</v>
      </c>
    </row>
    <row r="4821" spans="3:7">
      <c r="C4821" s="49">
        <f t="shared" si="77"/>
        <v>7</v>
      </c>
      <c r="D4821" s="48">
        <v>42570</v>
      </c>
      <c r="E4821" s="47">
        <v>19</v>
      </c>
      <c r="F4821" s="47">
        <v>20457</v>
      </c>
      <c r="G4821" s="47">
        <v>18536</v>
      </c>
    </row>
    <row r="4822" spans="3:7">
      <c r="C4822" s="49">
        <f t="shared" si="77"/>
        <v>7</v>
      </c>
      <c r="D4822" s="48">
        <v>42570</v>
      </c>
      <c r="E4822" s="47">
        <v>20</v>
      </c>
      <c r="F4822" s="47">
        <v>19957</v>
      </c>
      <c r="G4822" s="47">
        <v>18139</v>
      </c>
    </row>
    <row r="4823" spans="3:7">
      <c r="C4823" s="49">
        <f t="shared" si="77"/>
        <v>7</v>
      </c>
      <c r="D4823" s="48">
        <v>42570</v>
      </c>
      <c r="E4823" s="47">
        <v>21</v>
      </c>
      <c r="F4823" s="47">
        <v>19814</v>
      </c>
      <c r="G4823" s="47">
        <v>17839</v>
      </c>
    </row>
    <row r="4824" spans="3:7">
      <c r="C4824" s="49">
        <f t="shared" si="77"/>
        <v>7</v>
      </c>
      <c r="D4824" s="48">
        <v>42570</v>
      </c>
      <c r="E4824" s="47">
        <v>22</v>
      </c>
      <c r="F4824" s="47">
        <v>18996</v>
      </c>
      <c r="G4824" s="47">
        <v>16800</v>
      </c>
    </row>
    <row r="4825" spans="3:7">
      <c r="C4825" s="49">
        <f t="shared" si="77"/>
        <v>7</v>
      </c>
      <c r="D4825" s="48">
        <v>42570</v>
      </c>
      <c r="E4825" s="47">
        <v>23</v>
      </c>
      <c r="F4825" s="47">
        <v>17539</v>
      </c>
      <c r="G4825" s="47">
        <v>15313</v>
      </c>
    </row>
    <row r="4826" spans="3:7">
      <c r="C4826" s="49">
        <f t="shared" si="77"/>
        <v>7</v>
      </c>
      <c r="D4826" s="48">
        <v>42570</v>
      </c>
      <c r="E4826" s="47">
        <v>24</v>
      </c>
      <c r="F4826" s="47">
        <v>16522</v>
      </c>
      <c r="G4826" s="47">
        <v>13996</v>
      </c>
    </row>
    <row r="4827" spans="3:7">
      <c r="C4827" s="49">
        <f t="shared" si="77"/>
        <v>7</v>
      </c>
      <c r="D4827" s="48">
        <v>42571</v>
      </c>
      <c r="E4827" s="47">
        <v>1</v>
      </c>
      <c r="F4827" s="47">
        <v>15880</v>
      </c>
      <c r="G4827" s="47">
        <v>13248</v>
      </c>
    </row>
    <row r="4828" spans="3:7">
      <c r="C4828" s="49">
        <f t="shared" si="77"/>
        <v>7</v>
      </c>
      <c r="D4828" s="48">
        <v>42571</v>
      </c>
      <c r="E4828" s="47">
        <v>2</v>
      </c>
      <c r="F4828" s="47">
        <v>15445</v>
      </c>
      <c r="G4828" s="47">
        <v>12753</v>
      </c>
    </row>
    <row r="4829" spans="3:7">
      <c r="C4829" s="49">
        <f t="shared" si="77"/>
        <v>7</v>
      </c>
      <c r="D4829" s="48">
        <v>42571</v>
      </c>
      <c r="E4829" s="47">
        <v>3</v>
      </c>
      <c r="F4829" s="47">
        <v>15216</v>
      </c>
      <c r="G4829" s="47">
        <v>12524</v>
      </c>
    </row>
    <row r="4830" spans="3:7">
      <c r="C4830" s="49">
        <f t="shared" si="77"/>
        <v>7</v>
      </c>
      <c r="D4830" s="48">
        <v>42571</v>
      </c>
      <c r="E4830" s="47">
        <v>4</v>
      </c>
      <c r="F4830" s="47">
        <v>15223</v>
      </c>
      <c r="G4830" s="47">
        <v>12453</v>
      </c>
    </row>
    <row r="4831" spans="3:7">
      <c r="C4831" s="49">
        <f t="shared" si="77"/>
        <v>7</v>
      </c>
      <c r="D4831" s="48">
        <v>42571</v>
      </c>
      <c r="E4831" s="47">
        <v>5</v>
      </c>
      <c r="F4831" s="47">
        <v>15525</v>
      </c>
      <c r="G4831" s="47">
        <v>12754</v>
      </c>
    </row>
    <row r="4832" spans="3:7">
      <c r="C4832" s="49">
        <f t="shared" si="77"/>
        <v>7</v>
      </c>
      <c r="D4832" s="48">
        <v>42571</v>
      </c>
      <c r="E4832" s="47">
        <v>6</v>
      </c>
      <c r="F4832" s="47">
        <v>15966</v>
      </c>
      <c r="G4832" s="47">
        <v>13560</v>
      </c>
    </row>
    <row r="4833" spans="3:7">
      <c r="C4833" s="49">
        <f t="shared" si="77"/>
        <v>7</v>
      </c>
      <c r="D4833" s="48">
        <v>42571</v>
      </c>
      <c r="E4833" s="47">
        <v>7</v>
      </c>
      <c r="F4833" s="47">
        <v>16730</v>
      </c>
      <c r="G4833" s="47">
        <v>14769</v>
      </c>
    </row>
    <row r="4834" spans="3:7">
      <c r="C4834" s="49">
        <f t="shared" si="77"/>
        <v>7</v>
      </c>
      <c r="D4834" s="48">
        <v>42571</v>
      </c>
      <c r="E4834" s="47">
        <v>8</v>
      </c>
      <c r="F4834" s="47">
        <v>17419</v>
      </c>
      <c r="G4834" s="47">
        <v>15526</v>
      </c>
    </row>
    <row r="4835" spans="3:7">
      <c r="C4835" s="49">
        <f t="shared" si="77"/>
        <v>7</v>
      </c>
      <c r="D4835" s="48">
        <v>42571</v>
      </c>
      <c r="E4835" s="47">
        <v>9</v>
      </c>
      <c r="F4835" s="47">
        <v>17780</v>
      </c>
      <c r="G4835" s="47">
        <v>15905</v>
      </c>
    </row>
    <row r="4836" spans="3:7">
      <c r="C4836" s="49">
        <f t="shared" si="77"/>
        <v>7</v>
      </c>
      <c r="D4836" s="48">
        <v>42571</v>
      </c>
      <c r="E4836" s="47">
        <v>10</v>
      </c>
      <c r="F4836" s="47">
        <v>18274</v>
      </c>
      <c r="G4836" s="47">
        <v>16304</v>
      </c>
    </row>
    <row r="4837" spans="3:7">
      <c r="C4837" s="49">
        <f t="shared" si="77"/>
        <v>7</v>
      </c>
      <c r="D4837" s="48">
        <v>42571</v>
      </c>
      <c r="E4837" s="47">
        <v>11</v>
      </c>
      <c r="F4837" s="47">
        <v>18673</v>
      </c>
      <c r="G4837" s="47">
        <v>16732</v>
      </c>
    </row>
    <row r="4838" spans="3:7">
      <c r="C4838" s="49">
        <f t="shared" si="77"/>
        <v>7</v>
      </c>
      <c r="D4838" s="48">
        <v>42571</v>
      </c>
      <c r="E4838" s="47">
        <v>12</v>
      </c>
      <c r="F4838" s="47">
        <v>18219</v>
      </c>
      <c r="G4838" s="47">
        <v>16909</v>
      </c>
    </row>
    <row r="4839" spans="3:7">
      <c r="C4839" s="49">
        <f t="shared" si="77"/>
        <v>7</v>
      </c>
      <c r="D4839" s="48">
        <v>42571</v>
      </c>
      <c r="E4839" s="47">
        <v>13</v>
      </c>
      <c r="F4839" s="47">
        <v>19322</v>
      </c>
      <c r="G4839" s="47">
        <v>17294</v>
      </c>
    </row>
    <row r="4840" spans="3:7">
      <c r="C4840" s="49">
        <f t="shared" si="77"/>
        <v>7</v>
      </c>
      <c r="D4840" s="48">
        <v>42571</v>
      </c>
      <c r="E4840" s="47">
        <v>14</v>
      </c>
      <c r="F4840" s="47">
        <v>19525</v>
      </c>
      <c r="G4840" s="47">
        <v>17439</v>
      </c>
    </row>
    <row r="4841" spans="3:7">
      <c r="C4841" s="49">
        <f t="shared" si="77"/>
        <v>7</v>
      </c>
      <c r="D4841" s="48">
        <v>42571</v>
      </c>
      <c r="E4841" s="47">
        <v>15</v>
      </c>
      <c r="F4841" s="47">
        <v>19647</v>
      </c>
      <c r="G4841" s="47">
        <v>18189</v>
      </c>
    </row>
    <row r="4842" spans="3:7">
      <c r="C4842" s="49">
        <f t="shared" si="77"/>
        <v>7</v>
      </c>
      <c r="D4842" s="48">
        <v>42571</v>
      </c>
      <c r="E4842" s="47">
        <v>16</v>
      </c>
      <c r="F4842" s="47">
        <v>20497</v>
      </c>
      <c r="G4842" s="47">
        <v>18938</v>
      </c>
    </row>
    <row r="4843" spans="3:7">
      <c r="C4843" s="49">
        <f t="shared" si="77"/>
        <v>7</v>
      </c>
      <c r="D4843" s="48">
        <v>42571</v>
      </c>
      <c r="E4843" s="47">
        <v>17</v>
      </c>
      <c r="F4843" s="47">
        <v>21021</v>
      </c>
      <c r="G4843" s="47">
        <v>19611</v>
      </c>
    </row>
    <row r="4844" spans="3:7">
      <c r="C4844" s="49">
        <f t="shared" si="77"/>
        <v>7</v>
      </c>
      <c r="D4844" s="48">
        <v>42571</v>
      </c>
      <c r="E4844" s="47">
        <v>18</v>
      </c>
      <c r="F4844" s="47">
        <v>21296</v>
      </c>
      <c r="G4844" s="47">
        <v>19839</v>
      </c>
    </row>
    <row r="4845" spans="3:7">
      <c r="C4845" s="49">
        <f t="shared" si="77"/>
        <v>7</v>
      </c>
      <c r="D4845" s="48">
        <v>42571</v>
      </c>
      <c r="E4845" s="47">
        <v>19</v>
      </c>
      <c r="F4845" s="47">
        <v>21332</v>
      </c>
      <c r="G4845" s="47">
        <v>19962</v>
      </c>
    </row>
    <row r="4846" spans="3:7">
      <c r="C4846" s="49">
        <f t="shared" si="77"/>
        <v>7</v>
      </c>
      <c r="D4846" s="48">
        <v>42571</v>
      </c>
      <c r="E4846" s="47">
        <v>20</v>
      </c>
      <c r="F4846" s="47">
        <v>21223</v>
      </c>
      <c r="G4846" s="47">
        <v>19732</v>
      </c>
    </row>
    <row r="4847" spans="3:7">
      <c r="C4847" s="49">
        <f t="shared" si="77"/>
        <v>7</v>
      </c>
      <c r="D4847" s="48">
        <v>42571</v>
      </c>
      <c r="E4847" s="47">
        <v>21</v>
      </c>
      <c r="F4847" s="47">
        <v>20908</v>
      </c>
      <c r="G4847" s="47">
        <v>19458</v>
      </c>
    </row>
    <row r="4848" spans="3:7">
      <c r="C4848" s="49">
        <f t="shared" si="77"/>
        <v>7</v>
      </c>
      <c r="D4848" s="48">
        <v>42571</v>
      </c>
      <c r="E4848" s="47">
        <v>22</v>
      </c>
      <c r="F4848" s="47">
        <v>19799</v>
      </c>
      <c r="G4848" s="47">
        <v>18272</v>
      </c>
    </row>
    <row r="4849" spans="3:7">
      <c r="C4849" s="49">
        <f t="shared" si="77"/>
        <v>7</v>
      </c>
      <c r="D4849" s="48">
        <v>42571</v>
      </c>
      <c r="E4849" s="47">
        <v>23</v>
      </c>
      <c r="F4849" s="47">
        <v>17861</v>
      </c>
      <c r="G4849" s="47">
        <v>16539</v>
      </c>
    </row>
    <row r="4850" spans="3:7">
      <c r="C4850" s="49">
        <f t="shared" si="77"/>
        <v>7</v>
      </c>
      <c r="D4850" s="48">
        <v>42571</v>
      </c>
      <c r="E4850" s="47">
        <v>24</v>
      </c>
      <c r="F4850" s="47">
        <v>16297</v>
      </c>
      <c r="G4850" s="47">
        <v>15119</v>
      </c>
    </row>
    <row r="4851" spans="3:7">
      <c r="C4851" s="49">
        <f t="shared" si="77"/>
        <v>7</v>
      </c>
      <c r="D4851" s="48">
        <v>42572</v>
      </c>
      <c r="E4851" s="47">
        <v>1</v>
      </c>
      <c r="F4851" s="47">
        <v>15530</v>
      </c>
      <c r="G4851" s="47">
        <v>14109</v>
      </c>
    </row>
    <row r="4852" spans="3:7">
      <c r="C4852" s="49">
        <f t="shared" si="77"/>
        <v>7</v>
      </c>
      <c r="D4852" s="48">
        <v>42572</v>
      </c>
      <c r="E4852" s="47">
        <v>2</v>
      </c>
      <c r="F4852" s="47">
        <v>15318</v>
      </c>
      <c r="G4852" s="47">
        <v>13548</v>
      </c>
    </row>
    <row r="4853" spans="3:7">
      <c r="C4853" s="49">
        <f t="shared" si="77"/>
        <v>7</v>
      </c>
      <c r="D4853" s="48">
        <v>42572</v>
      </c>
      <c r="E4853" s="47">
        <v>3</v>
      </c>
      <c r="F4853" s="47">
        <v>14922</v>
      </c>
      <c r="G4853" s="47">
        <v>13237</v>
      </c>
    </row>
    <row r="4854" spans="3:7">
      <c r="C4854" s="49">
        <f t="shared" si="77"/>
        <v>7</v>
      </c>
      <c r="D4854" s="48">
        <v>42572</v>
      </c>
      <c r="E4854" s="47">
        <v>4</v>
      </c>
      <c r="F4854" s="47">
        <v>14968</v>
      </c>
      <c r="G4854" s="47">
        <v>13109</v>
      </c>
    </row>
    <row r="4855" spans="3:7">
      <c r="C4855" s="49">
        <f t="shared" si="77"/>
        <v>7</v>
      </c>
      <c r="D4855" s="48">
        <v>42572</v>
      </c>
      <c r="E4855" s="47">
        <v>5</v>
      </c>
      <c r="F4855" s="47">
        <v>15105</v>
      </c>
      <c r="G4855" s="47">
        <v>13351</v>
      </c>
    </row>
    <row r="4856" spans="3:7">
      <c r="C4856" s="49">
        <f t="shared" si="77"/>
        <v>7</v>
      </c>
      <c r="D4856" s="48">
        <v>42572</v>
      </c>
      <c r="E4856" s="47">
        <v>6</v>
      </c>
      <c r="F4856" s="47">
        <v>15894</v>
      </c>
      <c r="G4856" s="47">
        <v>14225</v>
      </c>
    </row>
    <row r="4857" spans="3:7">
      <c r="C4857" s="49">
        <f t="shared" si="77"/>
        <v>7</v>
      </c>
      <c r="D4857" s="48">
        <v>42572</v>
      </c>
      <c r="E4857" s="47">
        <v>7</v>
      </c>
      <c r="F4857" s="47">
        <v>17221</v>
      </c>
      <c r="G4857" s="47">
        <v>15822</v>
      </c>
    </row>
    <row r="4858" spans="3:7">
      <c r="C4858" s="49">
        <f t="shared" si="77"/>
        <v>7</v>
      </c>
      <c r="D4858" s="48">
        <v>42572</v>
      </c>
      <c r="E4858" s="47">
        <v>8</v>
      </c>
      <c r="F4858" s="47">
        <v>18522</v>
      </c>
      <c r="G4858" s="47">
        <v>17154</v>
      </c>
    </row>
    <row r="4859" spans="3:7">
      <c r="C4859" s="49">
        <f t="shared" si="77"/>
        <v>7</v>
      </c>
      <c r="D4859" s="48">
        <v>42572</v>
      </c>
      <c r="E4859" s="47">
        <v>9</v>
      </c>
      <c r="F4859" s="47">
        <v>19500</v>
      </c>
      <c r="G4859" s="47">
        <v>18028</v>
      </c>
    </row>
    <row r="4860" spans="3:7">
      <c r="C4860" s="49">
        <f t="shared" si="77"/>
        <v>7</v>
      </c>
      <c r="D4860" s="48">
        <v>42572</v>
      </c>
      <c r="E4860" s="47">
        <v>10</v>
      </c>
      <c r="F4860" s="47">
        <v>20587</v>
      </c>
      <c r="G4860" s="47">
        <v>19040</v>
      </c>
    </row>
    <row r="4861" spans="3:7">
      <c r="C4861" s="49">
        <f t="shared" si="77"/>
        <v>7</v>
      </c>
      <c r="D4861" s="48">
        <v>42572</v>
      </c>
      <c r="E4861" s="47">
        <v>11</v>
      </c>
      <c r="F4861" s="47">
        <v>21071</v>
      </c>
      <c r="G4861" s="47">
        <v>19605</v>
      </c>
    </row>
    <row r="4862" spans="3:7">
      <c r="C4862" s="49">
        <f t="shared" si="77"/>
        <v>7</v>
      </c>
      <c r="D4862" s="48">
        <v>42572</v>
      </c>
      <c r="E4862" s="47">
        <v>12</v>
      </c>
      <c r="F4862" s="47">
        <v>21430</v>
      </c>
      <c r="G4862" s="47">
        <v>20053</v>
      </c>
    </row>
    <row r="4863" spans="3:7">
      <c r="C4863" s="49">
        <f t="shared" si="77"/>
        <v>7</v>
      </c>
      <c r="D4863" s="48">
        <v>42572</v>
      </c>
      <c r="E4863" s="47">
        <v>13</v>
      </c>
      <c r="F4863" s="47">
        <v>21852</v>
      </c>
      <c r="G4863" s="47">
        <v>20598</v>
      </c>
    </row>
    <row r="4864" spans="3:7">
      <c r="C4864" s="49">
        <f t="shared" si="77"/>
        <v>7</v>
      </c>
      <c r="D4864" s="48">
        <v>42572</v>
      </c>
      <c r="E4864" s="47">
        <v>14</v>
      </c>
      <c r="F4864" s="47">
        <v>22573</v>
      </c>
      <c r="G4864" s="47">
        <v>20974</v>
      </c>
    </row>
    <row r="4865" spans="3:7">
      <c r="C4865" s="49">
        <f t="shared" si="77"/>
        <v>7</v>
      </c>
      <c r="D4865" s="48">
        <v>42572</v>
      </c>
      <c r="E4865" s="47">
        <v>15</v>
      </c>
      <c r="F4865" s="47">
        <v>22665</v>
      </c>
      <c r="G4865" s="47">
        <v>21176</v>
      </c>
    </row>
    <row r="4866" spans="3:7">
      <c r="C4866" s="49">
        <f t="shared" si="77"/>
        <v>7</v>
      </c>
      <c r="D4866" s="48">
        <v>42572</v>
      </c>
      <c r="E4866" s="47">
        <v>16</v>
      </c>
      <c r="F4866" s="47">
        <v>23079</v>
      </c>
      <c r="G4866" s="47">
        <v>21377</v>
      </c>
    </row>
    <row r="4867" spans="3:7">
      <c r="C4867" s="49">
        <f t="shared" si="77"/>
        <v>7</v>
      </c>
      <c r="D4867" s="48">
        <v>42572</v>
      </c>
      <c r="E4867" s="47">
        <v>17</v>
      </c>
      <c r="F4867" s="47">
        <v>22966</v>
      </c>
      <c r="G4867" s="47">
        <v>21437</v>
      </c>
    </row>
    <row r="4868" spans="3:7">
      <c r="C4868" s="49">
        <f t="shared" ref="C4868:C4931" si="78">MONTH(D4868)</f>
        <v>7</v>
      </c>
      <c r="D4868" s="48">
        <v>42572</v>
      </c>
      <c r="E4868" s="47">
        <v>18</v>
      </c>
      <c r="F4868" s="47">
        <v>22418</v>
      </c>
      <c r="G4868" s="47">
        <v>21034</v>
      </c>
    </row>
    <row r="4869" spans="3:7">
      <c r="C4869" s="49">
        <f t="shared" si="78"/>
        <v>7</v>
      </c>
      <c r="D4869" s="48">
        <v>42572</v>
      </c>
      <c r="E4869" s="47">
        <v>19</v>
      </c>
      <c r="F4869" s="47">
        <v>22315</v>
      </c>
      <c r="G4869" s="47">
        <v>20786</v>
      </c>
    </row>
    <row r="4870" spans="3:7">
      <c r="C4870" s="49">
        <f t="shared" si="78"/>
        <v>7</v>
      </c>
      <c r="D4870" s="48">
        <v>42572</v>
      </c>
      <c r="E4870" s="47">
        <v>20</v>
      </c>
      <c r="F4870" s="47">
        <v>22834</v>
      </c>
      <c r="G4870" s="47">
        <v>20750</v>
      </c>
    </row>
    <row r="4871" spans="3:7">
      <c r="C4871" s="49">
        <f t="shared" si="78"/>
        <v>7</v>
      </c>
      <c r="D4871" s="48">
        <v>42572</v>
      </c>
      <c r="E4871" s="47">
        <v>21</v>
      </c>
      <c r="F4871" s="47">
        <v>22985</v>
      </c>
      <c r="G4871" s="47">
        <v>20897</v>
      </c>
    </row>
    <row r="4872" spans="3:7">
      <c r="C4872" s="49">
        <f t="shared" si="78"/>
        <v>7</v>
      </c>
      <c r="D4872" s="48">
        <v>42572</v>
      </c>
      <c r="E4872" s="47">
        <v>22</v>
      </c>
      <c r="F4872" s="47">
        <v>22284</v>
      </c>
      <c r="G4872" s="47">
        <v>20121</v>
      </c>
    </row>
    <row r="4873" spans="3:7">
      <c r="C4873" s="49">
        <f t="shared" si="78"/>
        <v>7</v>
      </c>
      <c r="D4873" s="48">
        <v>42572</v>
      </c>
      <c r="E4873" s="47">
        <v>23</v>
      </c>
      <c r="F4873" s="47">
        <v>20964</v>
      </c>
      <c r="G4873" s="47">
        <v>18602</v>
      </c>
    </row>
    <row r="4874" spans="3:7">
      <c r="C4874" s="49">
        <f t="shared" si="78"/>
        <v>7</v>
      </c>
      <c r="D4874" s="48">
        <v>42572</v>
      </c>
      <c r="E4874" s="47">
        <v>24</v>
      </c>
      <c r="F4874" s="47">
        <v>20155</v>
      </c>
      <c r="G4874" s="47">
        <v>17369</v>
      </c>
    </row>
    <row r="4875" spans="3:7">
      <c r="C4875" s="49">
        <f t="shared" si="78"/>
        <v>7</v>
      </c>
      <c r="D4875" s="48">
        <v>42573</v>
      </c>
      <c r="E4875" s="47">
        <v>1</v>
      </c>
      <c r="F4875" s="47">
        <v>18890</v>
      </c>
      <c r="G4875" s="47">
        <v>16330</v>
      </c>
    </row>
    <row r="4876" spans="3:7">
      <c r="C4876" s="49">
        <f t="shared" si="78"/>
        <v>7</v>
      </c>
      <c r="D4876" s="48">
        <v>42573</v>
      </c>
      <c r="E4876" s="47">
        <v>2</v>
      </c>
      <c r="F4876" s="47">
        <v>18138</v>
      </c>
      <c r="G4876" s="47">
        <v>15543</v>
      </c>
    </row>
    <row r="4877" spans="3:7">
      <c r="C4877" s="49">
        <f t="shared" si="78"/>
        <v>7</v>
      </c>
      <c r="D4877" s="48">
        <v>42573</v>
      </c>
      <c r="E4877" s="47">
        <v>3</v>
      </c>
      <c r="F4877" s="47">
        <v>17688</v>
      </c>
      <c r="G4877" s="47">
        <v>15047</v>
      </c>
    </row>
    <row r="4878" spans="3:7">
      <c r="C4878" s="49">
        <f t="shared" si="78"/>
        <v>7</v>
      </c>
      <c r="D4878" s="48">
        <v>42573</v>
      </c>
      <c r="E4878" s="47">
        <v>4</v>
      </c>
      <c r="F4878" s="47">
        <v>17555</v>
      </c>
      <c r="G4878" s="47">
        <v>14946</v>
      </c>
    </row>
    <row r="4879" spans="3:7">
      <c r="C4879" s="49">
        <f t="shared" si="78"/>
        <v>7</v>
      </c>
      <c r="D4879" s="48">
        <v>42573</v>
      </c>
      <c r="E4879" s="47">
        <v>5</v>
      </c>
      <c r="F4879" s="47">
        <v>17984</v>
      </c>
      <c r="G4879" s="47">
        <v>15239</v>
      </c>
    </row>
    <row r="4880" spans="3:7">
      <c r="C4880" s="49">
        <f t="shared" si="78"/>
        <v>7</v>
      </c>
      <c r="D4880" s="48">
        <v>42573</v>
      </c>
      <c r="E4880" s="47">
        <v>6</v>
      </c>
      <c r="F4880" s="47">
        <v>18646</v>
      </c>
      <c r="G4880" s="47">
        <v>16090</v>
      </c>
    </row>
    <row r="4881" spans="3:7">
      <c r="C4881" s="49">
        <f t="shared" si="78"/>
        <v>7</v>
      </c>
      <c r="D4881" s="48">
        <v>42573</v>
      </c>
      <c r="E4881" s="47">
        <v>7</v>
      </c>
      <c r="F4881" s="47">
        <v>20078</v>
      </c>
      <c r="G4881" s="47">
        <v>17802</v>
      </c>
    </row>
    <row r="4882" spans="3:7">
      <c r="C4882" s="49">
        <f t="shared" si="78"/>
        <v>7</v>
      </c>
      <c r="D4882" s="48">
        <v>42573</v>
      </c>
      <c r="E4882" s="47">
        <v>8</v>
      </c>
      <c r="F4882" s="47">
        <v>21268</v>
      </c>
      <c r="G4882" s="47">
        <v>19221</v>
      </c>
    </row>
    <row r="4883" spans="3:7">
      <c r="C4883" s="49">
        <f t="shared" si="78"/>
        <v>7</v>
      </c>
      <c r="D4883" s="48">
        <v>42573</v>
      </c>
      <c r="E4883" s="47">
        <v>9</v>
      </c>
      <c r="F4883" s="47">
        <v>22144</v>
      </c>
      <c r="G4883" s="47">
        <v>20275</v>
      </c>
    </row>
    <row r="4884" spans="3:7">
      <c r="C4884" s="49">
        <f t="shared" si="78"/>
        <v>7</v>
      </c>
      <c r="D4884" s="48">
        <v>42573</v>
      </c>
      <c r="E4884" s="47">
        <v>10</v>
      </c>
      <c r="F4884" s="47">
        <v>22799</v>
      </c>
      <c r="G4884" s="47">
        <v>21038</v>
      </c>
    </row>
    <row r="4885" spans="3:7">
      <c r="C4885" s="49">
        <f t="shared" si="78"/>
        <v>7</v>
      </c>
      <c r="D4885" s="48">
        <v>42573</v>
      </c>
      <c r="E4885" s="47">
        <v>11</v>
      </c>
      <c r="F4885" s="47">
        <v>22860</v>
      </c>
      <c r="G4885" s="47">
        <v>21489</v>
      </c>
    </row>
    <row r="4886" spans="3:7">
      <c r="C4886" s="49">
        <f t="shared" si="78"/>
        <v>7</v>
      </c>
      <c r="D4886" s="48">
        <v>42573</v>
      </c>
      <c r="E4886" s="47">
        <v>12</v>
      </c>
      <c r="F4886" s="47">
        <v>22418</v>
      </c>
      <c r="G4886" s="47">
        <v>21474</v>
      </c>
    </row>
    <row r="4887" spans="3:7">
      <c r="C4887" s="49">
        <f t="shared" si="78"/>
        <v>7</v>
      </c>
      <c r="D4887" s="48">
        <v>42573</v>
      </c>
      <c r="E4887" s="47">
        <v>13</v>
      </c>
      <c r="F4887" s="47">
        <v>22470</v>
      </c>
      <c r="G4887" s="47">
        <v>21502</v>
      </c>
    </row>
    <row r="4888" spans="3:7">
      <c r="C4888" s="49">
        <f t="shared" si="78"/>
        <v>7</v>
      </c>
      <c r="D4888" s="48">
        <v>42573</v>
      </c>
      <c r="E4888" s="47">
        <v>14</v>
      </c>
      <c r="F4888" s="47">
        <v>22991</v>
      </c>
      <c r="G4888" s="47">
        <v>21556</v>
      </c>
    </row>
    <row r="4889" spans="3:7">
      <c r="C4889" s="49">
        <f t="shared" si="78"/>
        <v>7</v>
      </c>
      <c r="D4889" s="48">
        <v>42573</v>
      </c>
      <c r="E4889" s="47">
        <v>15</v>
      </c>
      <c r="F4889" s="47">
        <v>22664</v>
      </c>
      <c r="G4889" s="47">
        <v>21606</v>
      </c>
    </row>
    <row r="4890" spans="3:7">
      <c r="C4890" s="49">
        <f t="shared" si="78"/>
        <v>7</v>
      </c>
      <c r="D4890" s="48">
        <v>42573</v>
      </c>
      <c r="E4890" s="47">
        <v>16</v>
      </c>
      <c r="F4890" s="47">
        <v>23376</v>
      </c>
      <c r="G4890" s="47">
        <v>21806</v>
      </c>
    </row>
    <row r="4891" spans="3:7">
      <c r="C4891" s="49">
        <f t="shared" si="78"/>
        <v>7</v>
      </c>
      <c r="D4891" s="48">
        <v>42573</v>
      </c>
      <c r="E4891" s="47">
        <v>17</v>
      </c>
      <c r="F4891" s="47">
        <v>23518</v>
      </c>
      <c r="G4891" s="47">
        <v>22024</v>
      </c>
    </row>
    <row r="4892" spans="3:7">
      <c r="C4892" s="49">
        <f t="shared" si="78"/>
        <v>7</v>
      </c>
      <c r="D4892" s="48">
        <v>42573</v>
      </c>
      <c r="E4892" s="47">
        <v>18</v>
      </c>
      <c r="F4892" s="47">
        <v>23359</v>
      </c>
      <c r="G4892" s="47">
        <v>22005</v>
      </c>
    </row>
    <row r="4893" spans="3:7">
      <c r="C4893" s="49">
        <f t="shared" si="78"/>
        <v>7</v>
      </c>
      <c r="D4893" s="48">
        <v>42573</v>
      </c>
      <c r="E4893" s="47">
        <v>19</v>
      </c>
      <c r="F4893" s="47">
        <v>23722</v>
      </c>
      <c r="G4893" s="47">
        <v>21865</v>
      </c>
    </row>
    <row r="4894" spans="3:7">
      <c r="C4894" s="49">
        <f t="shared" si="78"/>
        <v>7</v>
      </c>
      <c r="D4894" s="48">
        <v>42573</v>
      </c>
      <c r="E4894" s="47">
        <v>20</v>
      </c>
      <c r="F4894" s="47">
        <v>23147</v>
      </c>
      <c r="G4894" s="47">
        <v>21492</v>
      </c>
    </row>
    <row r="4895" spans="3:7">
      <c r="C4895" s="49">
        <f t="shared" si="78"/>
        <v>7</v>
      </c>
      <c r="D4895" s="48">
        <v>42573</v>
      </c>
      <c r="E4895" s="47">
        <v>21</v>
      </c>
      <c r="F4895" s="47">
        <v>22534</v>
      </c>
      <c r="G4895" s="47">
        <v>21269</v>
      </c>
    </row>
    <row r="4896" spans="3:7">
      <c r="C4896" s="49">
        <f t="shared" si="78"/>
        <v>7</v>
      </c>
      <c r="D4896" s="48">
        <v>42573</v>
      </c>
      <c r="E4896" s="47">
        <v>22</v>
      </c>
      <c r="F4896" s="47">
        <v>21997</v>
      </c>
      <c r="G4896" s="47">
        <v>20203</v>
      </c>
    </row>
    <row r="4897" spans="3:7">
      <c r="C4897" s="49">
        <f t="shared" si="78"/>
        <v>7</v>
      </c>
      <c r="D4897" s="48">
        <v>42573</v>
      </c>
      <c r="E4897" s="47">
        <v>23</v>
      </c>
      <c r="F4897" s="47">
        <v>20527</v>
      </c>
      <c r="G4897" s="47">
        <v>18676</v>
      </c>
    </row>
    <row r="4898" spans="3:7">
      <c r="C4898" s="49">
        <f t="shared" si="78"/>
        <v>7</v>
      </c>
      <c r="D4898" s="48">
        <v>42573</v>
      </c>
      <c r="E4898" s="47">
        <v>24</v>
      </c>
      <c r="F4898" s="47">
        <v>18969</v>
      </c>
      <c r="G4898" s="47">
        <v>17109</v>
      </c>
    </row>
    <row r="4899" spans="3:7">
      <c r="C4899" s="49">
        <f t="shared" si="78"/>
        <v>7</v>
      </c>
      <c r="D4899" s="48">
        <v>42574</v>
      </c>
      <c r="E4899" s="47">
        <v>1</v>
      </c>
      <c r="F4899" s="47">
        <v>18306</v>
      </c>
      <c r="G4899" s="47">
        <v>16354</v>
      </c>
    </row>
    <row r="4900" spans="3:7">
      <c r="C4900" s="49">
        <f t="shared" si="78"/>
        <v>7</v>
      </c>
      <c r="D4900" s="48">
        <v>42574</v>
      </c>
      <c r="E4900" s="47">
        <v>2</v>
      </c>
      <c r="F4900" s="47">
        <v>17224</v>
      </c>
      <c r="G4900" s="47">
        <v>15437</v>
      </c>
    </row>
    <row r="4901" spans="3:7">
      <c r="C4901" s="49">
        <f t="shared" si="78"/>
        <v>7</v>
      </c>
      <c r="D4901" s="48">
        <v>42574</v>
      </c>
      <c r="E4901" s="47">
        <v>3</v>
      </c>
      <c r="F4901" s="47">
        <v>16468</v>
      </c>
      <c r="G4901" s="47">
        <v>14702</v>
      </c>
    </row>
    <row r="4902" spans="3:7">
      <c r="C4902" s="49">
        <f t="shared" si="78"/>
        <v>7</v>
      </c>
      <c r="D4902" s="48">
        <v>42574</v>
      </c>
      <c r="E4902" s="47">
        <v>4</v>
      </c>
      <c r="F4902" s="47">
        <v>16299</v>
      </c>
      <c r="G4902" s="47">
        <v>14331</v>
      </c>
    </row>
    <row r="4903" spans="3:7">
      <c r="C4903" s="49">
        <f t="shared" si="78"/>
        <v>7</v>
      </c>
      <c r="D4903" s="48">
        <v>42574</v>
      </c>
      <c r="E4903" s="47">
        <v>5</v>
      </c>
      <c r="F4903" s="47">
        <v>16483</v>
      </c>
      <c r="G4903" s="47">
        <v>14274</v>
      </c>
    </row>
    <row r="4904" spans="3:7">
      <c r="C4904" s="49">
        <f t="shared" si="78"/>
        <v>7</v>
      </c>
      <c r="D4904" s="48">
        <v>42574</v>
      </c>
      <c r="E4904" s="47">
        <v>6</v>
      </c>
      <c r="F4904" s="47">
        <v>16474</v>
      </c>
      <c r="G4904" s="47">
        <v>14234</v>
      </c>
    </row>
    <row r="4905" spans="3:7">
      <c r="C4905" s="49">
        <f t="shared" si="78"/>
        <v>7</v>
      </c>
      <c r="D4905" s="48">
        <v>42574</v>
      </c>
      <c r="E4905" s="47">
        <v>7</v>
      </c>
      <c r="F4905" s="47">
        <v>17350</v>
      </c>
      <c r="G4905" s="47">
        <v>15319</v>
      </c>
    </row>
    <row r="4906" spans="3:7">
      <c r="C4906" s="49">
        <f t="shared" si="78"/>
        <v>7</v>
      </c>
      <c r="D4906" s="48">
        <v>42574</v>
      </c>
      <c r="E4906" s="47">
        <v>8</v>
      </c>
      <c r="F4906" s="47">
        <v>18479</v>
      </c>
      <c r="G4906" s="47">
        <v>16573</v>
      </c>
    </row>
    <row r="4907" spans="3:7">
      <c r="C4907" s="49">
        <f t="shared" si="78"/>
        <v>7</v>
      </c>
      <c r="D4907" s="48">
        <v>42574</v>
      </c>
      <c r="E4907" s="47">
        <v>9</v>
      </c>
      <c r="F4907" s="47">
        <v>19855</v>
      </c>
      <c r="G4907" s="47">
        <v>17846</v>
      </c>
    </row>
    <row r="4908" spans="3:7">
      <c r="C4908" s="49">
        <f t="shared" si="78"/>
        <v>7</v>
      </c>
      <c r="D4908" s="48">
        <v>42574</v>
      </c>
      <c r="E4908" s="47">
        <v>10</v>
      </c>
      <c r="F4908" s="47">
        <v>21120</v>
      </c>
      <c r="G4908" s="47">
        <v>18875</v>
      </c>
    </row>
    <row r="4909" spans="3:7">
      <c r="C4909" s="49">
        <f t="shared" si="78"/>
        <v>7</v>
      </c>
      <c r="D4909" s="48">
        <v>42574</v>
      </c>
      <c r="E4909" s="47">
        <v>11</v>
      </c>
      <c r="F4909" s="47">
        <v>21032</v>
      </c>
      <c r="G4909" s="47">
        <v>19397</v>
      </c>
    </row>
    <row r="4910" spans="3:7">
      <c r="C4910" s="49">
        <f t="shared" si="78"/>
        <v>7</v>
      </c>
      <c r="D4910" s="48">
        <v>42574</v>
      </c>
      <c r="E4910" s="47">
        <v>12</v>
      </c>
      <c r="F4910" s="47">
        <v>21258</v>
      </c>
      <c r="G4910" s="47">
        <v>19804</v>
      </c>
    </row>
    <row r="4911" spans="3:7">
      <c r="C4911" s="49">
        <f t="shared" si="78"/>
        <v>7</v>
      </c>
      <c r="D4911" s="48">
        <v>42574</v>
      </c>
      <c r="E4911" s="47">
        <v>13</v>
      </c>
      <c r="F4911" s="47">
        <v>21446</v>
      </c>
      <c r="G4911" s="47">
        <v>20087</v>
      </c>
    </row>
    <row r="4912" spans="3:7">
      <c r="C4912" s="49">
        <f t="shared" si="78"/>
        <v>7</v>
      </c>
      <c r="D4912" s="48">
        <v>42574</v>
      </c>
      <c r="E4912" s="47">
        <v>14</v>
      </c>
      <c r="F4912" s="47">
        <v>22150</v>
      </c>
      <c r="G4912" s="47">
        <v>20242</v>
      </c>
    </row>
    <row r="4913" spans="3:7">
      <c r="C4913" s="49">
        <f t="shared" si="78"/>
        <v>7</v>
      </c>
      <c r="D4913" s="48">
        <v>42574</v>
      </c>
      <c r="E4913" s="47">
        <v>15</v>
      </c>
      <c r="F4913" s="47">
        <v>22329</v>
      </c>
      <c r="G4913" s="47">
        <v>20363</v>
      </c>
    </row>
    <row r="4914" spans="3:7">
      <c r="C4914" s="49">
        <f t="shared" si="78"/>
        <v>7</v>
      </c>
      <c r="D4914" s="48">
        <v>42574</v>
      </c>
      <c r="E4914" s="47">
        <v>16</v>
      </c>
      <c r="F4914" s="47">
        <v>22485</v>
      </c>
      <c r="G4914" s="47">
        <v>20627</v>
      </c>
    </row>
    <row r="4915" spans="3:7">
      <c r="C4915" s="49">
        <f t="shared" si="78"/>
        <v>7</v>
      </c>
      <c r="D4915" s="48">
        <v>42574</v>
      </c>
      <c r="E4915" s="47">
        <v>17</v>
      </c>
      <c r="F4915" s="47">
        <v>22851</v>
      </c>
      <c r="G4915" s="47">
        <v>21049</v>
      </c>
    </row>
    <row r="4916" spans="3:7">
      <c r="C4916" s="49">
        <f t="shared" si="78"/>
        <v>7</v>
      </c>
      <c r="D4916" s="48">
        <v>42574</v>
      </c>
      <c r="E4916" s="47">
        <v>18</v>
      </c>
      <c r="F4916" s="47">
        <v>22569</v>
      </c>
      <c r="G4916" s="47">
        <v>21015</v>
      </c>
    </row>
    <row r="4917" spans="3:7">
      <c r="C4917" s="49">
        <f t="shared" si="78"/>
        <v>7</v>
      </c>
      <c r="D4917" s="48">
        <v>42574</v>
      </c>
      <c r="E4917" s="47">
        <v>19</v>
      </c>
      <c r="F4917" s="47">
        <v>22127</v>
      </c>
      <c r="G4917" s="47">
        <v>20788</v>
      </c>
    </row>
    <row r="4918" spans="3:7">
      <c r="C4918" s="49">
        <f t="shared" si="78"/>
        <v>7</v>
      </c>
      <c r="D4918" s="48">
        <v>42574</v>
      </c>
      <c r="E4918" s="47">
        <v>20</v>
      </c>
      <c r="F4918" s="47">
        <v>21831</v>
      </c>
      <c r="G4918" s="47">
        <v>20136</v>
      </c>
    </row>
    <row r="4919" spans="3:7">
      <c r="C4919" s="49">
        <f t="shared" si="78"/>
        <v>7</v>
      </c>
      <c r="D4919" s="48">
        <v>42574</v>
      </c>
      <c r="E4919" s="47">
        <v>21</v>
      </c>
      <c r="F4919" s="47">
        <v>21299</v>
      </c>
      <c r="G4919" s="47">
        <v>19857</v>
      </c>
    </row>
    <row r="4920" spans="3:7">
      <c r="C4920" s="49">
        <f t="shared" si="78"/>
        <v>7</v>
      </c>
      <c r="D4920" s="48">
        <v>42574</v>
      </c>
      <c r="E4920" s="47">
        <v>22</v>
      </c>
      <c r="F4920" s="47">
        <v>20364</v>
      </c>
      <c r="G4920" s="47">
        <v>18835</v>
      </c>
    </row>
    <row r="4921" spans="3:7">
      <c r="C4921" s="49">
        <f t="shared" si="78"/>
        <v>7</v>
      </c>
      <c r="D4921" s="48">
        <v>42574</v>
      </c>
      <c r="E4921" s="47">
        <v>23</v>
      </c>
      <c r="F4921" s="47">
        <v>19251</v>
      </c>
      <c r="G4921" s="47">
        <v>17470</v>
      </c>
    </row>
    <row r="4922" spans="3:7">
      <c r="C4922" s="49">
        <f t="shared" si="78"/>
        <v>7</v>
      </c>
      <c r="D4922" s="48">
        <v>42574</v>
      </c>
      <c r="E4922" s="47">
        <v>24</v>
      </c>
      <c r="F4922" s="47">
        <v>18146</v>
      </c>
      <c r="G4922" s="47">
        <v>16219</v>
      </c>
    </row>
    <row r="4923" spans="3:7">
      <c r="C4923" s="49">
        <f t="shared" si="78"/>
        <v>7</v>
      </c>
      <c r="D4923" s="48">
        <v>42575</v>
      </c>
      <c r="E4923" s="47">
        <v>1</v>
      </c>
      <c r="F4923" s="47">
        <v>17227</v>
      </c>
      <c r="G4923" s="47">
        <v>15224</v>
      </c>
    </row>
    <row r="4924" spans="3:7">
      <c r="C4924" s="49">
        <f t="shared" si="78"/>
        <v>7</v>
      </c>
      <c r="D4924" s="48">
        <v>42575</v>
      </c>
      <c r="E4924" s="47">
        <v>2</v>
      </c>
      <c r="F4924" s="47">
        <v>16910</v>
      </c>
      <c r="G4924" s="47">
        <v>14443</v>
      </c>
    </row>
    <row r="4925" spans="3:7">
      <c r="C4925" s="49">
        <f t="shared" si="78"/>
        <v>7</v>
      </c>
      <c r="D4925" s="48">
        <v>42575</v>
      </c>
      <c r="E4925" s="47">
        <v>3</v>
      </c>
      <c r="F4925" s="47">
        <v>16549</v>
      </c>
      <c r="G4925" s="47">
        <v>13901</v>
      </c>
    </row>
    <row r="4926" spans="3:7">
      <c r="C4926" s="49">
        <f t="shared" si="78"/>
        <v>7</v>
      </c>
      <c r="D4926" s="48">
        <v>42575</v>
      </c>
      <c r="E4926" s="47">
        <v>4</v>
      </c>
      <c r="F4926" s="47">
        <v>16140</v>
      </c>
      <c r="G4926" s="47">
        <v>13495</v>
      </c>
    </row>
    <row r="4927" spans="3:7">
      <c r="C4927" s="49">
        <f t="shared" si="78"/>
        <v>7</v>
      </c>
      <c r="D4927" s="48">
        <v>42575</v>
      </c>
      <c r="E4927" s="47">
        <v>5</v>
      </c>
      <c r="F4927" s="47">
        <v>15757</v>
      </c>
      <c r="G4927" s="47">
        <v>13214</v>
      </c>
    </row>
    <row r="4928" spans="3:7">
      <c r="C4928" s="49">
        <f t="shared" si="78"/>
        <v>7</v>
      </c>
      <c r="D4928" s="48">
        <v>42575</v>
      </c>
      <c r="E4928" s="47">
        <v>6</v>
      </c>
      <c r="F4928" s="47">
        <v>15449</v>
      </c>
      <c r="G4928" s="47">
        <v>13073</v>
      </c>
    </row>
    <row r="4929" spans="3:7">
      <c r="C4929" s="49">
        <f t="shared" si="78"/>
        <v>7</v>
      </c>
      <c r="D4929" s="48">
        <v>42575</v>
      </c>
      <c r="E4929" s="47">
        <v>7</v>
      </c>
      <c r="F4929" s="47">
        <v>15972</v>
      </c>
      <c r="G4929" s="47">
        <v>13582</v>
      </c>
    </row>
    <row r="4930" spans="3:7">
      <c r="C4930" s="49">
        <f t="shared" si="78"/>
        <v>7</v>
      </c>
      <c r="D4930" s="48">
        <v>42575</v>
      </c>
      <c r="E4930" s="47">
        <v>8</v>
      </c>
      <c r="F4930" s="47">
        <v>16962</v>
      </c>
      <c r="G4930" s="47">
        <v>14657</v>
      </c>
    </row>
    <row r="4931" spans="3:7">
      <c r="C4931" s="49">
        <f t="shared" si="78"/>
        <v>7</v>
      </c>
      <c r="D4931" s="48">
        <v>42575</v>
      </c>
      <c r="E4931" s="47">
        <v>9</v>
      </c>
      <c r="F4931" s="47">
        <v>17928</v>
      </c>
      <c r="G4931" s="47">
        <v>15557</v>
      </c>
    </row>
    <row r="4932" spans="3:7">
      <c r="C4932" s="49">
        <f t="shared" ref="C4932:C4995" si="79">MONTH(D4932)</f>
        <v>7</v>
      </c>
      <c r="D4932" s="48">
        <v>42575</v>
      </c>
      <c r="E4932" s="47">
        <v>10</v>
      </c>
      <c r="F4932" s="47">
        <v>18508</v>
      </c>
      <c r="G4932" s="47">
        <v>16180</v>
      </c>
    </row>
    <row r="4933" spans="3:7">
      <c r="C4933" s="49">
        <f t="shared" si="79"/>
        <v>7</v>
      </c>
      <c r="D4933" s="48">
        <v>42575</v>
      </c>
      <c r="E4933" s="47">
        <v>11</v>
      </c>
      <c r="F4933" s="47">
        <v>19043</v>
      </c>
      <c r="G4933" s="47">
        <v>16670</v>
      </c>
    </row>
    <row r="4934" spans="3:7">
      <c r="C4934" s="49">
        <f t="shared" si="79"/>
        <v>7</v>
      </c>
      <c r="D4934" s="48">
        <v>42575</v>
      </c>
      <c r="E4934" s="47">
        <v>12</v>
      </c>
      <c r="F4934" s="47">
        <v>19468</v>
      </c>
      <c r="G4934" s="47">
        <v>17196</v>
      </c>
    </row>
    <row r="4935" spans="3:7">
      <c r="C4935" s="49">
        <f t="shared" si="79"/>
        <v>7</v>
      </c>
      <c r="D4935" s="48">
        <v>42575</v>
      </c>
      <c r="E4935" s="47">
        <v>13</v>
      </c>
      <c r="F4935" s="47">
        <v>19849</v>
      </c>
      <c r="G4935" s="47">
        <v>17649</v>
      </c>
    </row>
    <row r="4936" spans="3:7">
      <c r="C4936" s="49">
        <f t="shared" si="79"/>
        <v>7</v>
      </c>
      <c r="D4936" s="48">
        <v>42575</v>
      </c>
      <c r="E4936" s="47">
        <v>14</v>
      </c>
      <c r="F4936" s="47">
        <v>20293</v>
      </c>
      <c r="G4936" s="47">
        <v>17849</v>
      </c>
    </row>
    <row r="4937" spans="3:7">
      <c r="C4937" s="49">
        <f t="shared" si="79"/>
        <v>7</v>
      </c>
      <c r="D4937" s="48">
        <v>42575</v>
      </c>
      <c r="E4937" s="47">
        <v>15</v>
      </c>
      <c r="F4937" s="47">
        <v>20230</v>
      </c>
      <c r="G4937" s="47">
        <v>17872</v>
      </c>
    </row>
    <row r="4938" spans="3:7">
      <c r="C4938" s="49">
        <f t="shared" si="79"/>
        <v>7</v>
      </c>
      <c r="D4938" s="48">
        <v>42575</v>
      </c>
      <c r="E4938" s="47">
        <v>16</v>
      </c>
      <c r="F4938" s="47">
        <v>20236</v>
      </c>
      <c r="G4938" s="47">
        <v>18079</v>
      </c>
    </row>
    <row r="4939" spans="3:7">
      <c r="C4939" s="49">
        <f t="shared" si="79"/>
        <v>7</v>
      </c>
      <c r="D4939" s="48">
        <v>42575</v>
      </c>
      <c r="E4939" s="47">
        <v>17</v>
      </c>
      <c r="F4939" s="47">
        <v>20677</v>
      </c>
      <c r="G4939" s="47">
        <v>18558</v>
      </c>
    </row>
    <row r="4940" spans="3:7">
      <c r="C4940" s="49">
        <f t="shared" si="79"/>
        <v>7</v>
      </c>
      <c r="D4940" s="48">
        <v>42575</v>
      </c>
      <c r="E4940" s="47">
        <v>18</v>
      </c>
      <c r="F4940" s="47">
        <v>21089</v>
      </c>
      <c r="G4940" s="47">
        <v>18819</v>
      </c>
    </row>
    <row r="4941" spans="3:7">
      <c r="C4941" s="49">
        <f t="shared" si="79"/>
        <v>7</v>
      </c>
      <c r="D4941" s="48">
        <v>42575</v>
      </c>
      <c r="E4941" s="47">
        <v>19</v>
      </c>
      <c r="F4941" s="47">
        <v>21133</v>
      </c>
      <c r="G4941" s="47">
        <v>18882</v>
      </c>
    </row>
    <row r="4942" spans="3:7">
      <c r="C4942" s="49">
        <f t="shared" si="79"/>
        <v>7</v>
      </c>
      <c r="D4942" s="48">
        <v>42575</v>
      </c>
      <c r="E4942" s="47">
        <v>20</v>
      </c>
      <c r="F4942" s="47">
        <v>20947</v>
      </c>
      <c r="G4942" s="47">
        <v>18678</v>
      </c>
    </row>
    <row r="4943" spans="3:7">
      <c r="C4943" s="49">
        <f t="shared" si="79"/>
        <v>7</v>
      </c>
      <c r="D4943" s="48">
        <v>42575</v>
      </c>
      <c r="E4943" s="47">
        <v>21</v>
      </c>
      <c r="F4943" s="47">
        <v>21337</v>
      </c>
      <c r="G4943" s="47">
        <v>18873</v>
      </c>
    </row>
    <row r="4944" spans="3:7">
      <c r="C4944" s="49">
        <f t="shared" si="79"/>
        <v>7</v>
      </c>
      <c r="D4944" s="48">
        <v>42575</v>
      </c>
      <c r="E4944" s="47">
        <v>22</v>
      </c>
      <c r="F4944" s="47">
        <v>20461</v>
      </c>
      <c r="G4944" s="47">
        <v>18051</v>
      </c>
    </row>
    <row r="4945" spans="3:7">
      <c r="C4945" s="49">
        <f t="shared" si="79"/>
        <v>7</v>
      </c>
      <c r="D4945" s="48">
        <v>42575</v>
      </c>
      <c r="E4945" s="47">
        <v>23</v>
      </c>
      <c r="F4945" s="47">
        <v>19233</v>
      </c>
      <c r="G4945" s="47">
        <v>16804</v>
      </c>
    </row>
    <row r="4946" spans="3:7">
      <c r="C4946" s="49">
        <f t="shared" si="79"/>
        <v>7</v>
      </c>
      <c r="D4946" s="48">
        <v>42575</v>
      </c>
      <c r="E4946" s="47">
        <v>24</v>
      </c>
      <c r="F4946" s="47">
        <v>18155</v>
      </c>
      <c r="G4946" s="47">
        <v>15595</v>
      </c>
    </row>
    <row r="4947" spans="3:7">
      <c r="C4947" s="49">
        <f t="shared" si="79"/>
        <v>7</v>
      </c>
      <c r="D4947" s="48">
        <v>42576</v>
      </c>
      <c r="E4947" s="47">
        <v>1</v>
      </c>
      <c r="F4947" s="47">
        <v>17460</v>
      </c>
      <c r="G4947" s="47">
        <v>14749</v>
      </c>
    </row>
    <row r="4948" spans="3:7">
      <c r="C4948" s="49">
        <f t="shared" si="79"/>
        <v>7</v>
      </c>
      <c r="D4948" s="48">
        <v>42576</v>
      </c>
      <c r="E4948" s="47">
        <v>2</v>
      </c>
      <c r="F4948" s="47">
        <v>16958</v>
      </c>
      <c r="G4948" s="47">
        <v>14244</v>
      </c>
    </row>
    <row r="4949" spans="3:7">
      <c r="C4949" s="49">
        <f t="shared" si="79"/>
        <v>7</v>
      </c>
      <c r="D4949" s="48">
        <v>42576</v>
      </c>
      <c r="E4949" s="47">
        <v>3</v>
      </c>
      <c r="F4949" s="47">
        <v>16675</v>
      </c>
      <c r="G4949" s="47">
        <v>14044</v>
      </c>
    </row>
    <row r="4950" spans="3:7">
      <c r="C4950" s="49">
        <f t="shared" si="79"/>
        <v>7</v>
      </c>
      <c r="D4950" s="48">
        <v>42576</v>
      </c>
      <c r="E4950" s="47">
        <v>4</v>
      </c>
      <c r="F4950" s="47">
        <v>16719</v>
      </c>
      <c r="G4950" s="47">
        <v>14092</v>
      </c>
    </row>
    <row r="4951" spans="3:7">
      <c r="C4951" s="49">
        <f t="shared" si="79"/>
        <v>7</v>
      </c>
      <c r="D4951" s="48">
        <v>42576</v>
      </c>
      <c r="E4951" s="47">
        <v>5</v>
      </c>
      <c r="F4951" s="47">
        <v>17030</v>
      </c>
      <c r="G4951" s="47">
        <v>14494</v>
      </c>
    </row>
    <row r="4952" spans="3:7">
      <c r="C4952" s="49">
        <f t="shared" si="79"/>
        <v>7</v>
      </c>
      <c r="D4952" s="48">
        <v>42576</v>
      </c>
      <c r="E4952" s="47">
        <v>6</v>
      </c>
      <c r="F4952" s="47">
        <v>18124</v>
      </c>
      <c r="G4952" s="47">
        <v>15511</v>
      </c>
    </row>
    <row r="4953" spans="3:7">
      <c r="C4953" s="49">
        <f t="shared" si="79"/>
        <v>7</v>
      </c>
      <c r="D4953" s="48">
        <v>42576</v>
      </c>
      <c r="E4953" s="47">
        <v>7</v>
      </c>
      <c r="F4953" s="47">
        <v>19565</v>
      </c>
      <c r="G4953" s="47">
        <v>16998</v>
      </c>
    </row>
    <row r="4954" spans="3:7">
      <c r="C4954" s="49">
        <f t="shared" si="79"/>
        <v>7</v>
      </c>
      <c r="D4954" s="48">
        <v>42576</v>
      </c>
      <c r="E4954" s="47">
        <v>8</v>
      </c>
      <c r="F4954" s="47">
        <v>20898</v>
      </c>
      <c r="G4954" s="47">
        <v>18138</v>
      </c>
    </row>
    <row r="4955" spans="3:7">
      <c r="C4955" s="49">
        <f t="shared" si="79"/>
        <v>7</v>
      </c>
      <c r="D4955" s="48">
        <v>42576</v>
      </c>
      <c r="E4955" s="47">
        <v>9</v>
      </c>
      <c r="F4955" s="47">
        <v>21190</v>
      </c>
      <c r="G4955" s="47">
        <v>18796</v>
      </c>
    </row>
    <row r="4956" spans="3:7">
      <c r="C4956" s="49">
        <f t="shared" si="79"/>
        <v>7</v>
      </c>
      <c r="D4956" s="48">
        <v>42576</v>
      </c>
      <c r="E4956" s="47">
        <v>10</v>
      </c>
      <c r="F4956" s="47">
        <v>21713</v>
      </c>
      <c r="G4956" s="47">
        <v>19231</v>
      </c>
    </row>
    <row r="4957" spans="3:7">
      <c r="C4957" s="49">
        <f t="shared" si="79"/>
        <v>7</v>
      </c>
      <c r="D4957" s="48">
        <v>42576</v>
      </c>
      <c r="E4957" s="47">
        <v>11</v>
      </c>
      <c r="F4957" s="47">
        <v>21888</v>
      </c>
      <c r="G4957" s="47">
        <v>19531</v>
      </c>
    </row>
    <row r="4958" spans="3:7">
      <c r="C4958" s="49">
        <f t="shared" si="79"/>
        <v>7</v>
      </c>
      <c r="D4958" s="48">
        <v>42576</v>
      </c>
      <c r="E4958" s="47">
        <v>12</v>
      </c>
      <c r="F4958" s="47">
        <v>22358</v>
      </c>
      <c r="G4958" s="47">
        <v>19853</v>
      </c>
    </row>
    <row r="4959" spans="3:7">
      <c r="C4959" s="49">
        <f t="shared" si="79"/>
        <v>7</v>
      </c>
      <c r="D4959" s="48">
        <v>42576</v>
      </c>
      <c r="E4959" s="47">
        <v>13</v>
      </c>
      <c r="F4959" s="47">
        <v>22722</v>
      </c>
      <c r="G4959" s="47">
        <v>20213</v>
      </c>
    </row>
    <row r="4960" spans="3:7">
      <c r="C4960" s="49">
        <f t="shared" si="79"/>
        <v>7</v>
      </c>
      <c r="D4960" s="48">
        <v>42576</v>
      </c>
      <c r="E4960" s="47">
        <v>14</v>
      </c>
      <c r="F4960" s="47">
        <v>23154</v>
      </c>
      <c r="G4960" s="47">
        <v>20617</v>
      </c>
    </row>
    <row r="4961" spans="3:7">
      <c r="C4961" s="49">
        <f t="shared" si="79"/>
        <v>7</v>
      </c>
      <c r="D4961" s="48">
        <v>42576</v>
      </c>
      <c r="E4961" s="47">
        <v>15</v>
      </c>
      <c r="F4961" s="47">
        <v>23244</v>
      </c>
      <c r="G4961" s="47">
        <v>20703</v>
      </c>
    </row>
    <row r="4962" spans="3:7">
      <c r="C4962" s="49">
        <f t="shared" si="79"/>
        <v>7</v>
      </c>
      <c r="D4962" s="48">
        <v>42576</v>
      </c>
      <c r="E4962" s="47">
        <v>16</v>
      </c>
      <c r="F4962" s="47">
        <v>23198</v>
      </c>
      <c r="G4962" s="47">
        <v>20743</v>
      </c>
    </row>
    <row r="4963" spans="3:7">
      <c r="C4963" s="49">
        <f t="shared" si="79"/>
        <v>7</v>
      </c>
      <c r="D4963" s="48">
        <v>42576</v>
      </c>
      <c r="E4963" s="47">
        <v>17</v>
      </c>
      <c r="F4963" s="47">
        <v>23374</v>
      </c>
      <c r="G4963" s="47">
        <v>21168</v>
      </c>
    </row>
    <row r="4964" spans="3:7">
      <c r="C4964" s="49">
        <f t="shared" si="79"/>
        <v>7</v>
      </c>
      <c r="D4964" s="48">
        <v>42576</v>
      </c>
      <c r="E4964" s="47">
        <v>18</v>
      </c>
      <c r="F4964" s="47">
        <v>23747</v>
      </c>
      <c r="G4964" s="47">
        <v>21268</v>
      </c>
    </row>
    <row r="4965" spans="3:7">
      <c r="C4965" s="49">
        <f t="shared" si="79"/>
        <v>7</v>
      </c>
      <c r="D4965" s="48">
        <v>42576</v>
      </c>
      <c r="E4965" s="47">
        <v>19</v>
      </c>
      <c r="F4965" s="47">
        <v>23618</v>
      </c>
      <c r="G4965" s="47">
        <v>21268</v>
      </c>
    </row>
    <row r="4966" spans="3:7">
      <c r="C4966" s="49">
        <f t="shared" si="79"/>
        <v>7</v>
      </c>
      <c r="D4966" s="48">
        <v>42576</v>
      </c>
      <c r="E4966" s="47">
        <v>20</v>
      </c>
      <c r="F4966" s="47">
        <v>23338</v>
      </c>
      <c r="G4966" s="47">
        <v>20879</v>
      </c>
    </row>
    <row r="4967" spans="3:7">
      <c r="C4967" s="49">
        <f t="shared" si="79"/>
        <v>7</v>
      </c>
      <c r="D4967" s="48">
        <v>42576</v>
      </c>
      <c r="E4967" s="47">
        <v>21</v>
      </c>
      <c r="F4967" s="47">
        <v>23184</v>
      </c>
      <c r="G4967" s="47">
        <v>20758</v>
      </c>
    </row>
    <row r="4968" spans="3:7">
      <c r="C4968" s="49">
        <f t="shared" si="79"/>
        <v>7</v>
      </c>
      <c r="D4968" s="48">
        <v>42576</v>
      </c>
      <c r="E4968" s="47">
        <v>22</v>
      </c>
      <c r="F4968" s="47">
        <v>21806</v>
      </c>
      <c r="G4968" s="47">
        <v>19463</v>
      </c>
    </row>
    <row r="4969" spans="3:7">
      <c r="C4969" s="49">
        <f t="shared" si="79"/>
        <v>7</v>
      </c>
      <c r="D4969" s="48">
        <v>42576</v>
      </c>
      <c r="E4969" s="47">
        <v>23</v>
      </c>
      <c r="F4969" s="47">
        <v>19849</v>
      </c>
      <c r="G4969" s="47">
        <v>17725</v>
      </c>
    </row>
    <row r="4970" spans="3:7">
      <c r="C4970" s="49">
        <f t="shared" si="79"/>
        <v>7</v>
      </c>
      <c r="D4970" s="48">
        <v>42576</v>
      </c>
      <c r="E4970" s="47">
        <v>24</v>
      </c>
      <c r="F4970" s="47">
        <v>18585</v>
      </c>
      <c r="G4970" s="47">
        <v>16186</v>
      </c>
    </row>
    <row r="4971" spans="3:7">
      <c r="C4971" s="49">
        <f t="shared" si="79"/>
        <v>7</v>
      </c>
      <c r="D4971" s="48">
        <v>42577</v>
      </c>
      <c r="E4971" s="47">
        <v>1</v>
      </c>
      <c r="F4971" s="47">
        <v>17553</v>
      </c>
      <c r="G4971" s="47">
        <v>14970</v>
      </c>
    </row>
    <row r="4972" spans="3:7">
      <c r="C4972" s="49">
        <f t="shared" si="79"/>
        <v>7</v>
      </c>
      <c r="D4972" s="48">
        <v>42577</v>
      </c>
      <c r="E4972" s="47">
        <v>2</v>
      </c>
      <c r="F4972" s="47">
        <v>16895</v>
      </c>
      <c r="G4972" s="47">
        <v>14316</v>
      </c>
    </row>
    <row r="4973" spans="3:7">
      <c r="C4973" s="49">
        <f t="shared" si="79"/>
        <v>7</v>
      </c>
      <c r="D4973" s="48">
        <v>42577</v>
      </c>
      <c r="E4973" s="47">
        <v>3</v>
      </c>
      <c r="F4973" s="47">
        <v>16408</v>
      </c>
      <c r="G4973" s="47">
        <v>13833</v>
      </c>
    </row>
    <row r="4974" spans="3:7">
      <c r="C4974" s="49">
        <f t="shared" si="79"/>
        <v>7</v>
      </c>
      <c r="D4974" s="48">
        <v>42577</v>
      </c>
      <c r="E4974" s="47">
        <v>4</v>
      </c>
      <c r="F4974" s="47">
        <v>16123</v>
      </c>
      <c r="G4974" s="47">
        <v>13615</v>
      </c>
    </row>
    <row r="4975" spans="3:7">
      <c r="C4975" s="49">
        <f t="shared" si="79"/>
        <v>7</v>
      </c>
      <c r="D4975" s="48">
        <v>42577</v>
      </c>
      <c r="E4975" s="47">
        <v>5</v>
      </c>
      <c r="F4975" s="47">
        <v>16521</v>
      </c>
      <c r="G4975" s="47">
        <v>14016</v>
      </c>
    </row>
    <row r="4976" spans="3:7">
      <c r="C4976" s="49">
        <f t="shared" si="79"/>
        <v>7</v>
      </c>
      <c r="D4976" s="48">
        <v>42577</v>
      </c>
      <c r="E4976" s="47">
        <v>6</v>
      </c>
      <c r="F4976" s="47">
        <v>17450</v>
      </c>
      <c r="G4976" s="47">
        <v>14876</v>
      </c>
    </row>
    <row r="4977" spans="3:7">
      <c r="C4977" s="49">
        <f t="shared" si="79"/>
        <v>7</v>
      </c>
      <c r="D4977" s="48">
        <v>42577</v>
      </c>
      <c r="E4977" s="47">
        <v>7</v>
      </c>
      <c r="F4977" s="47">
        <v>18820</v>
      </c>
      <c r="G4977" s="47">
        <v>16389</v>
      </c>
    </row>
    <row r="4978" spans="3:7">
      <c r="C4978" s="49">
        <f t="shared" si="79"/>
        <v>7</v>
      </c>
      <c r="D4978" s="48">
        <v>42577</v>
      </c>
      <c r="E4978" s="47">
        <v>8</v>
      </c>
      <c r="F4978" s="47">
        <v>20038</v>
      </c>
      <c r="G4978" s="47">
        <v>17522</v>
      </c>
    </row>
    <row r="4979" spans="3:7">
      <c r="C4979" s="49">
        <f t="shared" si="79"/>
        <v>7</v>
      </c>
      <c r="D4979" s="48">
        <v>42577</v>
      </c>
      <c r="E4979" s="47">
        <v>9</v>
      </c>
      <c r="F4979" s="47">
        <v>20753</v>
      </c>
      <c r="G4979" s="47">
        <v>18152</v>
      </c>
    </row>
    <row r="4980" spans="3:7">
      <c r="C4980" s="49">
        <f t="shared" si="79"/>
        <v>7</v>
      </c>
      <c r="D4980" s="48">
        <v>42577</v>
      </c>
      <c r="E4980" s="47">
        <v>10</v>
      </c>
      <c r="F4980" s="47">
        <v>21241</v>
      </c>
      <c r="G4980" s="47">
        <v>18711</v>
      </c>
    </row>
    <row r="4981" spans="3:7">
      <c r="C4981" s="49">
        <f t="shared" si="79"/>
        <v>7</v>
      </c>
      <c r="D4981" s="48">
        <v>42577</v>
      </c>
      <c r="E4981" s="47">
        <v>11</v>
      </c>
      <c r="F4981" s="47">
        <v>21712</v>
      </c>
      <c r="G4981" s="47">
        <v>19227</v>
      </c>
    </row>
    <row r="4982" spans="3:7">
      <c r="C4982" s="49">
        <f t="shared" si="79"/>
        <v>7</v>
      </c>
      <c r="D4982" s="48">
        <v>42577</v>
      </c>
      <c r="E4982" s="47">
        <v>12</v>
      </c>
      <c r="F4982" s="47">
        <v>21971</v>
      </c>
      <c r="G4982" s="47">
        <v>19625</v>
      </c>
    </row>
    <row r="4983" spans="3:7">
      <c r="C4983" s="49">
        <f t="shared" si="79"/>
        <v>7</v>
      </c>
      <c r="D4983" s="48">
        <v>42577</v>
      </c>
      <c r="E4983" s="47">
        <v>13</v>
      </c>
      <c r="F4983" s="47">
        <v>22471</v>
      </c>
      <c r="G4983" s="47">
        <v>20003</v>
      </c>
    </row>
    <row r="4984" spans="3:7">
      <c r="C4984" s="49">
        <f t="shared" si="79"/>
        <v>7</v>
      </c>
      <c r="D4984" s="48">
        <v>42577</v>
      </c>
      <c r="E4984" s="47">
        <v>14</v>
      </c>
      <c r="F4984" s="47">
        <v>22803</v>
      </c>
      <c r="G4984" s="47">
        <v>20331</v>
      </c>
    </row>
    <row r="4985" spans="3:7">
      <c r="C4985" s="49">
        <f t="shared" si="79"/>
        <v>7</v>
      </c>
      <c r="D4985" s="48">
        <v>42577</v>
      </c>
      <c r="E4985" s="47">
        <v>15</v>
      </c>
      <c r="F4985" s="47">
        <v>23082</v>
      </c>
      <c r="G4985" s="47">
        <v>20660</v>
      </c>
    </row>
    <row r="4986" spans="3:7">
      <c r="C4986" s="49">
        <f t="shared" si="79"/>
        <v>7</v>
      </c>
      <c r="D4986" s="48">
        <v>42577</v>
      </c>
      <c r="E4986" s="47">
        <v>16</v>
      </c>
      <c r="F4986" s="47">
        <v>23457</v>
      </c>
      <c r="G4986" s="47">
        <v>21122</v>
      </c>
    </row>
    <row r="4987" spans="3:7">
      <c r="C4987" s="49">
        <f t="shared" si="79"/>
        <v>7</v>
      </c>
      <c r="D4987" s="48">
        <v>42577</v>
      </c>
      <c r="E4987" s="47">
        <v>17</v>
      </c>
      <c r="F4987" s="47">
        <v>23678</v>
      </c>
      <c r="G4987" s="47">
        <v>21458</v>
      </c>
    </row>
    <row r="4988" spans="3:7">
      <c r="C4988" s="49">
        <f t="shared" si="79"/>
        <v>7</v>
      </c>
      <c r="D4988" s="48">
        <v>42577</v>
      </c>
      <c r="E4988" s="47">
        <v>18</v>
      </c>
      <c r="F4988" s="47">
        <v>23431</v>
      </c>
      <c r="G4988" s="47">
        <v>21417</v>
      </c>
    </row>
    <row r="4989" spans="3:7">
      <c r="C4989" s="49">
        <f t="shared" si="79"/>
        <v>7</v>
      </c>
      <c r="D4989" s="48">
        <v>42577</v>
      </c>
      <c r="E4989" s="47">
        <v>19</v>
      </c>
      <c r="F4989" s="47">
        <v>23253</v>
      </c>
      <c r="G4989" s="47">
        <v>21394</v>
      </c>
    </row>
    <row r="4990" spans="3:7">
      <c r="C4990" s="49">
        <f t="shared" si="79"/>
        <v>7</v>
      </c>
      <c r="D4990" s="48">
        <v>42577</v>
      </c>
      <c r="E4990" s="47">
        <v>20</v>
      </c>
      <c r="F4990" s="47">
        <v>22908</v>
      </c>
      <c r="G4990" s="47">
        <v>21074</v>
      </c>
    </row>
    <row r="4991" spans="3:7">
      <c r="C4991" s="49">
        <f t="shared" si="79"/>
        <v>7</v>
      </c>
      <c r="D4991" s="48">
        <v>42577</v>
      </c>
      <c r="E4991" s="47">
        <v>21</v>
      </c>
      <c r="F4991" s="47">
        <v>22314</v>
      </c>
      <c r="G4991" s="47">
        <v>20812</v>
      </c>
    </row>
    <row r="4992" spans="3:7">
      <c r="C4992" s="49">
        <f t="shared" si="79"/>
        <v>7</v>
      </c>
      <c r="D4992" s="48">
        <v>42577</v>
      </c>
      <c r="E4992" s="47">
        <v>22</v>
      </c>
      <c r="F4992" s="47">
        <v>21288</v>
      </c>
      <c r="G4992" s="47">
        <v>19572</v>
      </c>
    </row>
    <row r="4993" spans="3:7">
      <c r="C4993" s="49">
        <f t="shared" si="79"/>
        <v>7</v>
      </c>
      <c r="D4993" s="48">
        <v>42577</v>
      </c>
      <c r="E4993" s="47">
        <v>23</v>
      </c>
      <c r="F4993" s="47">
        <v>19900</v>
      </c>
      <c r="G4993" s="47">
        <v>17669</v>
      </c>
    </row>
    <row r="4994" spans="3:7">
      <c r="C4994" s="49">
        <f t="shared" si="79"/>
        <v>7</v>
      </c>
      <c r="D4994" s="48">
        <v>42577</v>
      </c>
      <c r="E4994" s="47">
        <v>24</v>
      </c>
      <c r="F4994" s="47">
        <v>18369</v>
      </c>
      <c r="G4994" s="47">
        <v>16249</v>
      </c>
    </row>
    <row r="4995" spans="3:7">
      <c r="C4995" s="49">
        <f t="shared" si="79"/>
        <v>7</v>
      </c>
      <c r="D4995" s="48">
        <v>42578</v>
      </c>
      <c r="E4995" s="47">
        <v>1</v>
      </c>
      <c r="F4995" s="47">
        <v>17332</v>
      </c>
      <c r="G4995" s="47">
        <v>15051</v>
      </c>
    </row>
    <row r="4996" spans="3:7">
      <c r="C4996" s="49">
        <f t="shared" ref="C4996:C5059" si="80">MONTH(D4996)</f>
        <v>7</v>
      </c>
      <c r="D4996" s="48">
        <v>42578</v>
      </c>
      <c r="E4996" s="47">
        <v>2</v>
      </c>
      <c r="F4996" s="47">
        <v>16844</v>
      </c>
      <c r="G4996" s="47">
        <v>14517</v>
      </c>
    </row>
    <row r="4997" spans="3:7">
      <c r="C4997" s="49">
        <f t="shared" si="80"/>
        <v>7</v>
      </c>
      <c r="D4997" s="48">
        <v>42578</v>
      </c>
      <c r="E4997" s="47">
        <v>3</v>
      </c>
      <c r="F4997" s="47">
        <v>16520</v>
      </c>
      <c r="G4997" s="47">
        <v>13962</v>
      </c>
    </row>
    <row r="4998" spans="3:7">
      <c r="C4998" s="49">
        <f t="shared" si="80"/>
        <v>7</v>
      </c>
      <c r="D4998" s="48">
        <v>42578</v>
      </c>
      <c r="E4998" s="47">
        <v>4</v>
      </c>
      <c r="F4998" s="47">
        <v>16371</v>
      </c>
      <c r="G4998" s="47">
        <v>13883</v>
      </c>
    </row>
    <row r="4999" spans="3:7">
      <c r="C4999" s="49">
        <f t="shared" si="80"/>
        <v>7</v>
      </c>
      <c r="D4999" s="48">
        <v>42578</v>
      </c>
      <c r="E4999" s="47">
        <v>5</v>
      </c>
      <c r="F4999" s="47">
        <v>16594</v>
      </c>
      <c r="G4999" s="47">
        <v>14121</v>
      </c>
    </row>
    <row r="5000" spans="3:7">
      <c r="C5000" s="49">
        <f t="shared" si="80"/>
        <v>7</v>
      </c>
      <c r="D5000" s="48">
        <v>42578</v>
      </c>
      <c r="E5000" s="47">
        <v>6</v>
      </c>
      <c r="F5000" s="47">
        <v>17360</v>
      </c>
      <c r="G5000" s="47">
        <v>14960</v>
      </c>
    </row>
    <row r="5001" spans="3:7">
      <c r="C5001" s="49">
        <f t="shared" si="80"/>
        <v>7</v>
      </c>
      <c r="D5001" s="48">
        <v>42578</v>
      </c>
      <c r="E5001" s="47">
        <v>7</v>
      </c>
      <c r="F5001" s="47">
        <v>18724</v>
      </c>
      <c r="G5001" s="47">
        <v>16437</v>
      </c>
    </row>
    <row r="5002" spans="3:7">
      <c r="C5002" s="49">
        <f t="shared" si="80"/>
        <v>7</v>
      </c>
      <c r="D5002" s="48">
        <v>42578</v>
      </c>
      <c r="E5002" s="47">
        <v>8</v>
      </c>
      <c r="F5002" s="47">
        <v>19965</v>
      </c>
      <c r="G5002" s="47">
        <v>17681</v>
      </c>
    </row>
    <row r="5003" spans="3:7">
      <c r="C5003" s="49">
        <f t="shared" si="80"/>
        <v>7</v>
      </c>
      <c r="D5003" s="48">
        <v>42578</v>
      </c>
      <c r="E5003" s="47">
        <v>9</v>
      </c>
      <c r="F5003" s="47">
        <v>20980</v>
      </c>
      <c r="G5003" s="47">
        <v>18577</v>
      </c>
    </row>
    <row r="5004" spans="3:7">
      <c r="C5004" s="49">
        <f t="shared" si="80"/>
        <v>7</v>
      </c>
      <c r="D5004" s="48">
        <v>42578</v>
      </c>
      <c r="E5004" s="47">
        <v>10</v>
      </c>
      <c r="F5004" s="47">
        <v>21334</v>
      </c>
      <c r="G5004" s="47">
        <v>19305</v>
      </c>
    </row>
    <row r="5005" spans="3:7">
      <c r="C5005" s="49">
        <f t="shared" si="80"/>
        <v>7</v>
      </c>
      <c r="D5005" s="48">
        <v>42578</v>
      </c>
      <c r="E5005" s="47">
        <v>11</v>
      </c>
      <c r="F5005" s="47">
        <v>22158</v>
      </c>
      <c r="G5005" s="47">
        <v>19942</v>
      </c>
    </row>
    <row r="5006" spans="3:7">
      <c r="C5006" s="49">
        <f t="shared" si="80"/>
        <v>7</v>
      </c>
      <c r="D5006" s="48">
        <v>42578</v>
      </c>
      <c r="E5006" s="47">
        <v>12</v>
      </c>
      <c r="F5006" s="47">
        <v>22601</v>
      </c>
      <c r="G5006" s="47">
        <v>20467</v>
      </c>
    </row>
    <row r="5007" spans="3:7">
      <c r="C5007" s="49">
        <f t="shared" si="80"/>
        <v>7</v>
      </c>
      <c r="D5007" s="48">
        <v>42578</v>
      </c>
      <c r="E5007" s="47">
        <v>13</v>
      </c>
      <c r="F5007" s="47">
        <v>23156</v>
      </c>
      <c r="G5007" s="47">
        <v>20955</v>
      </c>
    </row>
    <row r="5008" spans="3:7">
      <c r="C5008" s="49">
        <f t="shared" si="80"/>
        <v>7</v>
      </c>
      <c r="D5008" s="48">
        <v>42578</v>
      </c>
      <c r="E5008" s="47">
        <v>14</v>
      </c>
      <c r="F5008" s="47">
        <v>23467</v>
      </c>
      <c r="G5008" s="47">
        <v>21319</v>
      </c>
    </row>
    <row r="5009" spans="3:7">
      <c r="C5009" s="49">
        <f t="shared" si="80"/>
        <v>7</v>
      </c>
      <c r="D5009" s="48">
        <v>42578</v>
      </c>
      <c r="E5009" s="47">
        <v>15</v>
      </c>
      <c r="F5009" s="47">
        <v>23652</v>
      </c>
      <c r="G5009" s="47">
        <v>21617</v>
      </c>
    </row>
    <row r="5010" spans="3:7">
      <c r="C5010" s="49">
        <f t="shared" si="80"/>
        <v>7</v>
      </c>
      <c r="D5010" s="48">
        <v>42578</v>
      </c>
      <c r="E5010" s="47">
        <v>16</v>
      </c>
      <c r="F5010" s="47">
        <v>23728</v>
      </c>
      <c r="G5010" s="47">
        <v>21732</v>
      </c>
    </row>
    <row r="5011" spans="3:7">
      <c r="C5011" s="49">
        <f t="shared" si="80"/>
        <v>7</v>
      </c>
      <c r="D5011" s="48">
        <v>42578</v>
      </c>
      <c r="E5011" s="47">
        <v>17</v>
      </c>
      <c r="F5011" s="47">
        <v>23658</v>
      </c>
      <c r="G5011" s="47">
        <v>21711</v>
      </c>
    </row>
    <row r="5012" spans="3:7">
      <c r="C5012" s="49">
        <f t="shared" si="80"/>
        <v>7</v>
      </c>
      <c r="D5012" s="48">
        <v>42578</v>
      </c>
      <c r="E5012" s="47">
        <v>18</v>
      </c>
      <c r="F5012" s="47">
        <v>23609</v>
      </c>
      <c r="G5012" s="47">
        <v>21506</v>
      </c>
    </row>
    <row r="5013" spans="3:7">
      <c r="C5013" s="49">
        <f t="shared" si="80"/>
        <v>7</v>
      </c>
      <c r="D5013" s="48">
        <v>42578</v>
      </c>
      <c r="E5013" s="47">
        <v>19</v>
      </c>
      <c r="F5013" s="47">
        <v>23378</v>
      </c>
      <c r="G5013" s="47">
        <v>21307</v>
      </c>
    </row>
    <row r="5014" spans="3:7">
      <c r="C5014" s="49">
        <f t="shared" si="80"/>
        <v>7</v>
      </c>
      <c r="D5014" s="48">
        <v>42578</v>
      </c>
      <c r="E5014" s="47">
        <v>20</v>
      </c>
      <c r="F5014" s="47">
        <v>22897</v>
      </c>
      <c r="G5014" s="47">
        <v>20905</v>
      </c>
    </row>
    <row r="5015" spans="3:7">
      <c r="C5015" s="49">
        <f t="shared" si="80"/>
        <v>7</v>
      </c>
      <c r="D5015" s="48">
        <v>42578</v>
      </c>
      <c r="E5015" s="47">
        <v>21</v>
      </c>
      <c r="F5015" s="47">
        <v>23267</v>
      </c>
      <c r="G5015" s="47">
        <v>21123</v>
      </c>
    </row>
    <row r="5016" spans="3:7">
      <c r="C5016" s="49">
        <f t="shared" si="80"/>
        <v>7</v>
      </c>
      <c r="D5016" s="48">
        <v>42578</v>
      </c>
      <c r="E5016" s="47">
        <v>22</v>
      </c>
      <c r="F5016" s="47">
        <v>22000</v>
      </c>
      <c r="G5016" s="47">
        <v>20153</v>
      </c>
    </row>
    <row r="5017" spans="3:7">
      <c r="C5017" s="49">
        <f t="shared" si="80"/>
        <v>7</v>
      </c>
      <c r="D5017" s="48">
        <v>42578</v>
      </c>
      <c r="E5017" s="47">
        <v>23</v>
      </c>
      <c r="F5017" s="47">
        <v>20160</v>
      </c>
      <c r="G5017" s="47">
        <v>18342</v>
      </c>
    </row>
    <row r="5018" spans="3:7">
      <c r="C5018" s="49">
        <f t="shared" si="80"/>
        <v>7</v>
      </c>
      <c r="D5018" s="48">
        <v>42578</v>
      </c>
      <c r="E5018" s="47">
        <v>24</v>
      </c>
      <c r="F5018" s="47">
        <v>18808</v>
      </c>
      <c r="G5018" s="47">
        <v>16929</v>
      </c>
    </row>
    <row r="5019" spans="3:7">
      <c r="C5019" s="49">
        <f t="shared" si="80"/>
        <v>7</v>
      </c>
      <c r="D5019" s="48">
        <v>42579</v>
      </c>
      <c r="E5019" s="47">
        <v>1</v>
      </c>
      <c r="F5019" s="47">
        <v>18388</v>
      </c>
      <c r="G5019" s="47">
        <v>15959</v>
      </c>
    </row>
    <row r="5020" spans="3:7">
      <c r="C5020" s="49">
        <f t="shared" si="80"/>
        <v>7</v>
      </c>
      <c r="D5020" s="48">
        <v>42579</v>
      </c>
      <c r="E5020" s="47">
        <v>2</v>
      </c>
      <c r="F5020" s="47">
        <v>17690</v>
      </c>
      <c r="G5020" s="47">
        <v>15275</v>
      </c>
    </row>
    <row r="5021" spans="3:7">
      <c r="C5021" s="49">
        <f t="shared" si="80"/>
        <v>7</v>
      </c>
      <c r="D5021" s="48">
        <v>42579</v>
      </c>
      <c r="E5021" s="47">
        <v>3</v>
      </c>
      <c r="F5021" s="47">
        <v>17200</v>
      </c>
      <c r="G5021" s="47">
        <v>14839</v>
      </c>
    </row>
    <row r="5022" spans="3:7">
      <c r="C5022" s="49">
        <f t="shared" si="80"/>
        <v>7</v>
      </c>
      <c r="D5022" s="48">
        <v>42579</v>
      </c>
      <c r="E5022" s="47">
        <v>4</v>
      </c>
      <c r="F5022" s="47">
        <v>17182</v>
      </c>
      <c r="G5022" s="47">
        <v>14696</v>
      </c>
    </row>
    <row r="5023" spans="3:7">
      <c r="C5023" s="49">
        <f t="shared" si="80"/>
        <v>7</v>
      </c>
      <c r="D5023" s="48">
        <v>42579</v>
      </c>
      <c r="E5023" s="47">
        <v>5</v>
      </c>
      <c r="F5023" s="47">
        <v>17331</v>
      </c>
      <c r="G5023" s="47">
        <v>14917</v>
      </c>
    </row>
    <row r="5024" spans="3:7">
      <c r="C5024" s="49">
        <f t="shared" si="80"/>
        <v>7</v>
      </c>
      <c r="D5024" s="48">
        <v>42579</v>
      </c>
      <c r="E5024" s="47">
        <v>6</v>
      </c>
      <c r="F5024" s="47">
        <v>18065</v>
      </c>
      <c r="G5024" s="47">
        <v>15804</v>
      </c>
    </row>
    <row r="5025" spans="3:7">
      <c r="C5025" s="49">
        <f t="shared" si="80"/>
        <v>7</v>
      </c>
      <c r="D5025" s="48">
        <v>42579</v>
      </c>
      <c r="E5025" s="47">
        <v>7</v>
      </c>
      <c r="F5025" s="47">
        <v>18933</v>
      </c>
      <c r="G5025" s="47">
        <v>17104</v>
      </c>
    </row>
    <row r="5026" spans="3:7">
      <c r="C5026" s="49">
        <f t="shared" si="80"/>
        <v>7</v>
      </c>
      <c r="D5026" s="48">
        <v>42579</v>
      </c>
      <c r="E5026" s="47">
        <v>8</v>
      </c>
      <c r="F5026" s="47">
        <v>19906</v>
      </c>
      <c r="G5026" s="47">
        <v>18297</v>
      </c>
    </row>
    <row r="5027" spans="3:7">
      <c r="C5027" s="49">
        <f t="shared" si="80"/>
        <v>7</v>
      </c>
      <c r="D5027" s="48">
        <v>42579</v>
      </c>
      <c r="E5027" s="47">
        <v>9</v>
      </c>
      <c r="F5027" s="47">
        <v>21122</v>
      </c>
      <c r="G5027" s="47">
        <v>18974</v>
      </c>
    </row>
    <row r="5028" spans="3:7">
      <c r="C5028" s="49">
        <f t="shared" si="80"/>
        <v>7</v>
      </c>
      <c r="D5028" s="48">
        <v>42579</v>
      </c>
      <c r="E5028" s="47">
        <v>10</v>
      </c>
      <c r="F5028" s="47">
        <v>22029</v>
      </c>
      <c r="G5028" s="47">
        <v>19692</v>
      </c>
    </row>
    <row r="5029" spans="3:7">
      <c r="C5029" s="49">
        <f t="shared" si="80"/>
        <v>7</v>
      </c>
      <c r="D5029" s="48">
        <v>42579</v>
      </c>
      <c r="E5029" s="47">
        <v>11</v>
      </c>
      <c r="F5029" s="47">
        <v>22554</v>
      </c>
      <c r="G5029" s="47">
        <v>20153</v>
      </c>
    </row>
    <row r="5030" spans="3:7">
      <c r="C5030" s="49">
        <f t="shared" si="80"/>
        <v>7</v>
      </c>
      <c r="D5030" s="48">
        <v>42579</v>
      </c>
      <c r="E5030" s="47">
        <v>12</v>
      </c>
      <c r="F5030" s="47">
        <v>22803</v>
      </c>
      <c r="G5030" s="47">
        <v>20451</v>
      </c>
    </row>
    <row r="5031" spans="3:7">
      <c r="C5031" s="49">
        <f t="shared" si="80"/>
        <v>7</v>
      </c>
      <c r="D5031" s="48">
        <v>42579</v>
      </c>
      <c r="E5031" s="47">
        <v>13</v>
      </c>
      <c r="F5031" s="47">
        <v>23027</v>
      </c>
      <c r="G5031" s="47">
        <v>20750</v>
      </c>
    </row>
    <row r="5032" spans="3:7">
      <c r="C5032" s="49">
        <f t="shared" si="80"/>
        <v>7</v>
      </c>
      <c r="D5032" s="48">
        <v>42579</v>
      </c>
      <c r="E5032" s="47">
        <v>14</v>
      </c>
      <c r="F5032" s="47">
        <v>23087</v>
      </c>
      <c r="G5032" s="47">
        <v>20766</v>
      </c>
    </row>
    <row r="5033" spans="3:7">
      <c r="C5033" s="49">
        <f t="shared" si="80"/>
        <v>7</v>
      </c>
      <c r="D5033" s="48">
        <v>42579</v>
      </c>
      <c r="E5033" s="47">
        <v>15</v>
      </c>
      <c r="F5033" s="47">
        <v>23434</v>
      </c>
      <c r="G5033" s="47">
        <v>21110</v>
      </c>
    </row>
    <row r="5034" spans="3:7">
      <c r="C5034" s="49">
        <f t="shared" si="80"/>
        <v>7</v>
      </c>
      <c r="D5034" s="48">
        <v>42579</v>
      </c>
      <c r="E5034" s="47">
        <v>16</v>
      </c>
      <c r="F5034" s="47">
        <v>23500</v>
      </c>
      <c r="G5034" s="47">
        <v>21290</v>
      </c>
    </row>
    <row r="5035" spans="3:7">
      <c r="C5035" s="49">
        <f t="shared" si="80"/>
        <v>7</v>
      </c>
      <c r="D5035" s="48">
        <v>42579</v>
      </c>
      <c r="E5035" s="47">
        <v>17</v>
      </c>
      <c r="F5035" s="47">
        <v>23457</v>
      </c>
      <c r="G5035" s="47">
        <v>21365</v>
      </c>
    </row>
    <row r="5036" spans="3:7">
      <c r="C5036" s="49">
        <f t="shared" si="80"/>
        <v>7</v>
      </c>
      <c r="D5036" s="48">
        <v>42579</v>
      </c>
      <c r="E5036" s="47">
        <v>18</v>
      </c>
      <c r="F5036" s="47">
        <v>22850</v>
      </c>
      <c r="G5036" s="47">
        <v>21073</v>
      </c>
    </row>
    <row r="5037" spans="3:7">
      <c r="C5037" s="49">
        <f t="shared" si="80"/>
        <v>7</v>
      </c>
      <c r="D5037" s="48">
        <v>42579</v>
      </c>
      <c r="E5037" s="47">
        <v>19</v>
      </c>
      <c r="F5037" s="47">
        <v>22642</v>
      </c>
      <c r="G5037" s="47">
        <v>20888</v>
      </c>
    </row>
    <row r="5038" spans="3:7">
      <c r="C5038" s="49">
        <f t="shared" si="80"/>
        <v>7</v>
      </c>
      <c r="D5038" s="48">
        <v>42579</v>
      </c>
      <c r="E5038" s="47">
        <v>20</v>
      </c>
      <c r="F5038" s="47">
        <v>22527</v>
      </c>
      <c r="G5038" s="47">
        <v>20695</v>
      </c>
    </row>
    <row r="5039" spans="3:7">
      <c r="C5039" s="49">
        <f t="shared" si="80"/>
        <v>7</v>
      </c>
      <c r="D5039" s="48">
        <v>42579</v>
      </c>
      <c r="E5039" s="47">
        <v>21</v>
      </c>
      <c r="F5039" s="47">
        <v>23115</v>
      </c>
      <c r="G5039" s="47">
        <v>20864</v>
      </c>
    </row>
    <row r="5040" spans="3:7">
      <c r="C5040" s="49">
        <f t="shared" si="80"/>
        <v>7</v>
      </c>
      <c r="D5040" s="48">
        <v>42579</v>
      </c>
      <c r="E5040" s="47">
        <v>22</v>
      </c>
      <c r="F5040" s="47">
        <v>21803</v>
      </c>
      <c r="G5040" s="47">
        <v>19567</v>
      </c>
    </row>
    <row r="5041" spans="3:7">
      <c r="C5041" s="49">
        <f t="shared" si="80"/>
        <v>7</v>
      </c>
      <c r="D5041" s="48">
        <v>42579</v>
      </c>
      <c r="E5041" s="47">
        <v>23</v>
      </c>
      <c r="F5041" s="47">
        <v>19925</v>
      </c>
      <c r="G5041" s="47">
        <v>17673</v>
      </c>
    </row>
    <row r="5042" spans="3:7">
      <c r="C5042" s="49">
        <f t="shared" si="80"/>
        <v>7</v>
      </c>
      <c r="D5042" s="48">
        <v>42579</v>
      </c>
      <c r="E5042" s="47">
        <v>24</v>
      </c>
      <c r="F5042" s="47">
        <v>18770</v>
      </c>
      <c r="G5042" s="47">
        <v>16052</v>
      </c>
    </row>
    <row r="5043" spans="3:7">
      <c r="C5043" s="49">
        <f t="shared" si="80"/>
        <v>7</v>
      </c>
      <c r="D5043" s="48">
        <v>42580</v>
      </c>
      <c r="E5043" s="47">
        <v>1</v>
      </c>
      <c r="F5043" s="47">
        <v>17919</v>
      </c>
      <c r="G5043" s="47">
        <v>15234</v>
      </c>
    </row>
    <row r="5044" spans="3:7">
      <c r="C5044" s="49">
        <f t="shared" si="80"/>
        <v>7</v>
      </c>
      <c r="D5044" s="48">
        <v>42580</v>
      </c>
      <c r="E5044" s="47">
        <v>2</v>
      </c>
      <c r="F5044" s="47">
        <v>17184</v>
      </c>
      <c r="G5044" s="47">
        <v>14496</v>
      </c>
    </row>
    <row r="5045" spans="3:7">
      <c r="C5045" s="49">
        <f t="shared" si="80"/>
        <v>7</v>
      </c>
      <c r="D5045" s="48">
        <v>42580</v>
      </c>
      <c r="E5045" s="47">
        <v>3</v>
      </c>
      <c r="F5045" s="47">
        <v>16880</v>
      </c>
      <c r="G5045" s="47">
        <v>14132</v>
      </c>
    </row>
    <row r="5046" spans="3:7">
      <c r="C5046" s="49">
        <f t="shared" si="80"/>
        <v>7</v>
      </c>
      <c r="D5046" s="48">
        <v>42580</v>
      </c>
      <c r="E5046" s="47">
        <v>4</v>
      </c>
      <c r="F5046" s="47">
        <v>16462</v>
      </c>
      <c r="G5046" s="47">
        <v>13883</v>
      </c>
    </row>
    <row r="5047" spans="3:7">
      <c r="C5047" s="49">
        <f t="shared" si="80"/>
        <v>7</v>
      </c>
      <c r="D5047" s="48">
        <v>42580</v>
      </c>
      <c r="E5047" s="47">
        <v>5</v>
      </c>
      <c r="F5047" s="47">
        <v>16805</v>
      </c>
      <c r="G5047" s="47">
        <v>14118</v>
      </c>
    </row>
    <row r="5048" spans="3:7">
      <c r="C5048" s="49">
        <f t="shared" si="80"/>
        <v>7</v>
      </c>
      <c r="D5048" s="48">
        <v>42580</v>
      </c>
      <c r="E5048" s="47">
        <v>6</v>
      </c>
      <c r="F5048" s="47">
        <v>17542</v>
      </c>
      <c r="G5048" s="47">
        <v>14922</v>
      </c>
    </row>
    <row r="5049" spans="3:7">
      <c r="C5049" s="49">
        <f t="shared" si="80"/>
        <v>7</v>
      </c>
      <c r="D5049" s="48">
        <v>42580</v>
      </c>
      <c r="E5049" s="47">
        <v>7</v>
      </c>
      <c r="F5049" s="47">
        <v>18542</v>
      </c>
      <c r="G5049" s="47">
        <v>16076</v>
      </c>
    </row>
    <row r="5050" spans="3:7">
      <c r="C5050" s="49">
        <f t="shared" si="80"/>
        <v>7</v>
      </c>
      <c r="D5050" s="48">
        <v>42580</v>
      </c>
      <c r="E5050" s="47">
        <v>8</v>
      </c>
      <c r="F5050" s="47">
        <v>19214</v>
      </c>
      <c r="G5050" s="47">
        <v>17001</v>
      </c>
    </row>
    <row r="5051" spans="3:7">
      <c r="C5051" s="49">
        <f t="shared" si="80"/>
        <v>7</v>
      </c>
      <c r="D5051" s="48">
        <v>42580</v>
      </c>
      <c r="E5051" s="47">
        <v>9</v>
      </c>
      <c r="F5051" s="47">
        <v>20308</v>
      </c>
      <c r="G5051" s="47">
        <v>17646</v>
      </c>
    </row>
    <row r="5052" spans="3:7">
      <c r="C5052" s="49">
        <f t="shared" si="80"/>
        <v>7</v>
      </c>
      <c r="D5052" s="48">
        <v>42580</v>
      </c>
      <c r="E5052" s="47">
        <v>10</v>
      </c>
      <c r="F5052" s="47">
        <v>20601</v>
      </c>
      <c r="G5052" s="47">
        <v>18096</v>
      </c>
    </row>
    <row r="5053" spans="3:7">
      <c r="C5053" s="49">
        <f t="shared" si="80"/>
        <v>7</v>
      </c>
      <c r="D5053" s="48">
        <v>42580</v>
      </c>
      <c r="E5053" s="47">
        <v>11</v>
      </c>
      <c r="F5053" s="47">
        <v>21011</v>
      </c>
      <c r="G5053" s="47">
        <v>18463</v>
      </c>
    </row>
    <row r="5054" spans="3:7">
      <c r="C5054" s="49">
        <f t="shared" si="80"/>
        <v>7</v>
      </c>
      <c r="D5054" s="48">
        <v>42580</v>
      </c>
      <c r="E5054" s="47">
        <v>12</v>
      </c>
      <c r="F5054" s="47">
        <v>21252</v>
      </c>
      <c r="G5054" s="47">
        <v>18779</v>
      </c>
    </row>
    <row r="5055" spans="3:7">
      <c r="C5055" s="49">
        <f t="shared" si="80"/>
        <v>7</v>
      </c>
      <c r="D5055" s="48">
        <v>42580</v>
      </c>
      <c r="E5055" s="47">
        <v>13</v>
      </c>
      <c r="F5055" s="47">
        <v>21539</v>
      </c>
      <c r="G5055" s="47">
        <v>19031</v>
      </c>
    </row>
    <row r="5056" spans="3:7">
      <c r="C5056" s="49">
        <f t="shared" si="80"/>
        <v>7</v>
      </c>
      <c r="D5056" s="48">
        <v>42580</v>
      </c>
      <c r="E5056" s="47">
        <v>14</v>
      </c>
      <c r="F5056" s="47">
        <v>21723</v>
      </c>
      <c r="G5056" s="47">
        <v>19279</v>
      </c>
    </row>
    <row r="5057" spans="3:7">
      <c r="C5057" s="49">
        <f t="shared" si="80"/>
        <v>7</v>
      </c>
      <c r="D5057" s="48">
        <v>42580</v>
      </c>
      <c r="E5057" s="47">
        <v>15</v>
      </c>
      <c r="F5057" s="47">
        <v>21990</v>
      </c>
      <c r="G5057" s="47">
        <v>19483</v>
      </c>
    </row>
    <row r="5058" spans="3:7">
      <c r="C5058" s="49">
        <f t="shared" si="80"/>
        <v>7</v>
      </c>
      <c r="D5058" s="48">
        <v>42580</v>
      </c>
      <c r="E5058" s="47">
        <v>16</v>
      </c>
      <c r="F5058" s="47">
        <v>21953</v>
      </c>
      <c r="G5058" s="47">
        <v>19640</v>
      </c>
    </row>
    <row r="5059" spans="3:7">
      <c r="C5059" s="49">
        <f t="shared" si="80"/>
        <v>7</v>
      </c>
      <c r="D5059" s="48">
        <v>42580</v>
      </c>
      <c r="E5059" s="47">
        <v>17</v>
      </c>
      <c r="F5059" s="47">
        <v>22267</v>
      </c>
      <c r="G5059" s="47">
        <v>19783</v>
      </c>
    </row>
    <row r="5060" spans="3:7">
      <c r="C5060" s="49">
        <f t="shared" ref="C5060:C5123" si="81">MONTH(D5060)</f>
        <v>7</v>
      </c>
      <c r="D5060" s="48">
        <v>42580</v>
      </c>
      <c r="E5060" s="47">
        <v>18</v>
      </c>
      <c r="F5060" s="47">
        <v>22460</v>
      </c>
      <c r="G5060" s="47">
        <v>19703</v>
      </c>
    </row>
    <row r="5061" spans="3:7">
      <c r="C5061" s="49">
        <f t="shared" si="81"/>
        <v>7</v>
      </c>
      <c r="D5061" s="48">
        <v>42580</v>
      </c>
      <c r="E5061" s="47">
        <v>19</v>
      </c>
      <c r="F5061" s="47">
        <v>22222</v>
      </c>
      <c r="G5061" s="47">
        <v>19444</v>
      </c>
    </row>
    <row r="5062" spans="3:7">
      <c r="C5062" s="49">
        <f t="shared" si="81"/>
        <v>7</v>
      </c>
      <c r="D5062" s="48">
        <v>42580</v>
      </c>
      <c r="E5062" s="47">
        <v>20</v>
      </c>
      <c r="F5062" s="47">
        <v>21807</v>
      </c>
      <c r="G5062" s="47">
        <v>19019</v>
      </c>
    </row>
    <row r="5063" spans="3:7">
      <c r="C5063" s="49">
        <f t="shared" si="81"/>
        <v>7</v>
      </c>
      <c r="D5063" s="48">
        <v>42580</v>
      </c>
      <c r="E5063" s="47">
        <v>21</v>
      </c>
      <c r="F5063" s="47">
        <v>21394</v>
      </c>
      <c r="G5063" s="47">
        <v>18864</v>
      </c>
    </row>
    <row r="5064" spans="3:7">
      <c r="C5064" s="49">
        <f t="shared" si="81"/>
        <v>7</v>
      </c>
      <c r="D5064" s="48">
        <v>42580</v>
      </c>
      <c r="E5064" s="47">
        <v>22</v>
      </c>
      <c r="F5064" s="47">
        <v>19945</v>
      </c>
      <c r="G5064" s="47">
        <v>17730</v>
      </c>
    </row>
    <row r="5065" spans="3:7">
      <c r="C5065" s="49">
        <f t="shared" si="81"/>
        <v>7</v>
      </c>
      <c r="D5065" s="48">
        <v>42580</v>
      </c>
      <c r="E5065" s="47">
        <v>23</v>
      </c>
      <c r="F5065" s="47">
        <v>18596</v>
      </c>
      <c r="G5065" s="47">
        <v>16184</v>
      </c>
    </row>
    <row r="5066" spans="3:7">
      <c r="C5066" s="49">
        <f t="shared" si="81"/>
        <v>7</v>
      </c>
      <c r="D5066" s="48">
        <v>42580</v>
      </c>
      <c r="E5066" s="47">
        <v>24</v>
      </c>
      <c r="F5066" s="47">
        <v>17656</v>
      </c>
      <c r="G5066" s="47">
        <v>14915</v>
      </c>
    </row>
    <row r="5067" spans="3:7">
      <c r="C5067" s="49">
        <f t="shared" si="81"/>
        <v>7</v>
      </c>
      <c r="D5067" s="48">
        <v>42581</v>
      </c>
      <c r="E5067" s="47">
        <v>1</v>
      </c>
      <c r="F5067" s="47">
        <v>17122</v>
      </c>
      <c r="G5067" s="47">
        <v>14059</v>
      </c>
    </row>
    <row r="5068" spans="3:7">
      <c r="C5068" s="49">
        <f t="shared" si="81"/>
        <v>7</v>
      </c>
      <c r="D5068" s="48">
        <v>42581</v>
      </c>
      <c r="E5068" s="47">
        <v>2</v>
      </c>
      <c r="F5068" s="47">
        <v>16734</v>
      </c>
      <c r="G5068" s="47">
        <v>13451</v>
      </c>
    </row>
    <row r="5069" spans="3:7">
      <c r="C5069" s="49">
        <f t="shared" si="81"/>
        <v>7</v>
      </c>
      <c r="D5069" s="48">
        <v>42581</v>
      </c>
      <c r="E5069" s="47">
        <v>3</v>
      </c>
      <c r="F5069" s="47">
        <v>16244</v>
      </c>
      <c r="G5069" s="47">
        <v>12938</v>
      </c>
    </row>
    <row r="5070" spans="3:7">
      <c r="C5070" s="49">
        <f t="shared" si="81"/>
        <v>7</v>
      </c>
      <c r="D5070" s="48">
        <v>42581</v>
      </c>
      <c r="E5070" s="47">
        <v>4</v>
      </c>
      <c r="F5070" s="47">
        <v>16002</v>
      </c>
      <c r="G5070" s="47">
        <v>12694</v>
      </c>
    </row>
    <row r="5071" spans="3:7">
      <c r="C5071" s="49">
        <f t="shared" si="81"/>
        <v>7</v>
      </c>
      <c r="D5071" s="48">
        <v>42581</v>
      </c>
      <c r="E5071" s="47">
        <v>5</v>
      </c>
      <c r="F5071" s="47">
        <v>16024</v>
      </c>
      <c r="G5071" s="47">
        <v>12695</v>
      </c>
    </row>
    <row r="5072" spans="3:7">
      <c r="C5072" s="49">
        <f t="shared" si="81"/>
        <v>7</v>
      </c>
      <c r="D5072" s="48">
        <v>42581</v>
      </c>
      <c r="E5072" s="47">
        <v>6</v>
      </c>
      <c r="F5072" s="47">
        <v>16076</v>
      </c>
      <c r="G5072" s="47">
        <v>12773</v>
      </c>
    </row>
    <row r="5073" spans="3:7">
      <c r="C5073" s="49">
        <f t="shared" si="81"/>
        <v>7</v>
      </c>
      <c r="D5073" s="48">
        <v>42581</v>
      </c>
      <c r="E5073" s="47">
        <v>7</v>
      </c>
      <c r="F5073" s="47">
        <v>16453</v>
      </c>
      <c r="G5073" s="47">
        <v>13243</v>
      </c>
    </row>
    <row r="5074" spans="3:7">
      <c r="C5074" s="49">
        <f t="shared" si="81"/>
        <v>7</v>
      </c>
      <c r="D5074" s="48">
        <v>42581</v>
      </c>
      <c r="E5074" s="47">
        <v>8</v>
      </c>
      <c r="F5074" s="47">
        <v>16674</v>
      </c>
      <c r="G5074" s="47">
        <v>13916</v>
      </c>
    </row>
    <row r="5075" spans="3:7">
      <c r="C5075" s="49">
        <f t="shared" si="81"/>
        <v>7</v>
      </c>
      <c r="D5075" s="48">
        <v>42581</v>
      </c>
      <c r="E5075" s="47">
        <v>9</v>
      </c>
      <c r="F5075" s="47">
        <v>17097</v>
      </c>
      <c r="G5075" s="47">
        <v>14382</v>
      </c>
    </row>
    <row r="5076" spans="3:7">
      <c r="C5076" s="49">
        <f t="shared" si="81"/>
        <v>7</v>
      </c>
      <c r="D5076" s="48">
        <v>42581</v>
      </c>
      <c r="E5076" s="47">
        <v>10</v>
      </c>
      <c r="F5076" s="47">
        <v>17435</v>
      </c>
      <c r="G5076" s="47">
        <v>14787</v>
      </c>
    </row>
    <row r="5077" spans="3:7">
      <c r="C5077" s="49">
        <f t="shared" si="81"/>
        <v>7</v>
      </c>
      <c r="D5077" s="48">
        <v>42581</v>
      </c>
      <c r="E5077" s="47">
        <v>11</v>
      </c>
      <c r="F5077" s="47">
        <v>17871</v>
      </c>
      <c r="G5077" s="47">
        <v>15228</v>
      </c>
    </row>
    <row r="5078" spans="3:7">
      <c r="C5078" s="49">
        <f t="shared" si="81"/>
        <v>7</v>
      </c>
      <c r="D5078" s="48">
        <v>42581</v>
      </c>
      <c r="E5078" s="47">
        <v>12</v>
      </c>
      <c r="F5078" s="47">
        <v>18199</v>
      </c>
      <c r="G5078" s="47">
        <v>15547</v>
      </c>
    </row>
    <row r="5079" spans="3:7">
      <c r="C5079" s="49">
        <f t="shared" si="81"/>
        <v>7</v>
      </c>
      <c r="D5079" s="48">
        <v>42581</v>
      </c>
      <c r="E5079" s="47">
        <v>13</v>
      </c>
      <c r="F5079" s="47">
        <v>18551</v>
      </c>
      <c r="G5079" s="47">
        <v>15875</v>
      </c>
    </row>
    <row r="5080" spans="3:7">
      <c r="C5080" s="49">
        <f t="shared" si="81"/>
        <v>7</v>
      </c>
      <c r="D5080" s="48">
        <v>42581</v>
      </c>
      <c r="E5080" s="47">
        <v>14</v>
      </c>
      <c r="F5080" s="47">
        <v>18750</v>
      </c>
      <c r="G5080" s="47">
        <v>16075</v>
      </c>
    </row>
    <row r="5081" spans="3:7">
      <c r="C5081" s="49">
        <f t="shared" si="81"/>
        <v>7</v>
      </c>
      <c r="D5081" s="48">
        <v>42581</v>
      </c>
      <c r="E5081" s="47">
        <v>15</v>
      </c>
      <c r="F5081" s="47">
        <v>18887</v>
      </c>
      <c r="G5081" s="47">
        <v>16315</v>
      </c>
    </row>
    <row r="5082" spans="3:7">
      <c r="C5082" s="49">
        <f t="shared" si="81"/>
        <v>7</v>
      </c>
      <c r="D5082" s="48">
        <v>42581</v>
      </c>
      <c r="E5082" s="47">
        <v>16</v>
      </c>
      <c r="F5082" s="47">
        <v>19159</v>
      </c>
      <c r="G5082" s="47">
        <v>16735</v>
      </c>
    </row>
    <row r="5083" spans="3:7">
      <c r="C5083" s="49">
        <f t="shared" si="81"/>
        <v>7</v>
      </c>
      <c r="D5083" s="48">
        <v>42581</v>
      </c>
      <c r="E5083" s="47">
        <v>17</v>
      </c>
      <c r="F5083" s="47">
        <v>19661</v>
      </c>
      <c r="G5083" s="47">
        <v>17195</v>
      </c>
    </row>
    <row r="5084" spans="3:7">
      <c r="C5084" s="49">
        <f t="shared" si="81"/>
        <v>7</v>
      </c>
      <c r="D5084" s="48">
        <v>42581</v>
      </c>
      <c r="E5084" s="47">
        <v>18</v>
      </c>
      <c r="F5084" s="47">
        <v>19636</v>
      </c>
      <c r="G5084" s="47">
        <v>17402</v>
      </c>
    </row>
    <row r="5085" spans="3:7">
      <c r="C5085" s="49">
        <f t="shared" si="81"/>
        <v>7</v>
      </c>
      <c r="D5085" s="48">
        <v>42581</v>
      </c>
      <c r="E5085" s="47">
        <v>19</v>
      </c>
      <c r="F5085" s="47">
        <v>19094</v>
      </c>
      <c r="G5085" s="47">
        <v>17250</v>
      </c>
    </row>
    <row r="5086" spans="3:7">
      <c r="C5086" s="49">
        <f t="shared" si="81"/>
        <v>7</v>
      </c>
      <c r="D5086" s="48">
        <v>42581</v>
      </c>
      <c r="E5086" s="47">
        <v>20</v>
      </c>
      <c r="F5086" s="47">
        <v>18622</v>
      </c>
      <c r="G5086" s="47">
        <v>16708</v>
      </c>
    </row>
    <row r="5087" spans="3:7">
      <c r="C5087" s="49">
        <f t="shared" si="81"/>
        <v>7</v>
      </c>
      <c r="D5087" s="48">
        <v>42581</v>
      </c>
      <c r="E5087" s="47">
        <v>21</v>
      </c>
      <c r="F5087" s="47">
        <v>18743</v>
      </c>
      <c r="G5087" s="47">
        <v>16738</v>
      </c>
    </row>
    <row r="5088" spans="3:7">
      <c r="C5088" s="49">
        <f t="shared" si="81"/>
        <v>7</v>
      </c>
      <c r="D5088" s="48">
        <v>42581</v>
      </c>
      <c r="E5088" s="47">
        <v>22</v>
      </c>
      <c r="F5088" s="47">
        <v>18435</v>
      </c>
      <c r="G5088" s="47">
        <v>15964</v>
      </c>
    </row>
    <row r="5089" spans="3:7">
      <c r="C5089" s="49">
        <f t="shared" si="81"/>
        <v>7</v>
      </c>
      <c r="D5089" s="48">
        <v>42581</v>
      </c>
      <c r="E5089" s="47">
        <v>23</v>
      </c>
      <c r="F5089" s="47">
        <v>17620</v>
      </c>
      <c r="G5089" s="47">
        <v>14939</v>
      </c>
    </row>
    <row r="5090" spans="3:7">
      <c r="C5090" s="49">
        <f t="shared" si="81"/>
        <v>7</v>
      </c>
      <c r="D5090" s="48">
        <v>42581</v>
      </c>
      <c r="E5090" s="47">
        <v>24</v>
      </c>
      <c r="F5090" s="47">
        <v>16915</v>
      </c>
      <c r="G5090" s="47">
        <v>13894</v>
      </c>
    </row>
    <row r="5091" spans="3:7">
      <c r="C5091" s="49">
        <f t="shared" si="81"/>
        <v>7</v>
      </c>
      <c r="D5091" s="48">
        <v>42582</v>
      </c>
      <c r="E5091" s="47">
        <v>1</v>
      </c>
      <c r="F5091" s="47">
        <v>16317</v>
      </c>
      <c r="G5091" s="47">
        <v>13239</v>
      </c>
    </row>
    <row r="5092" spans="3:7">
      <c r="C5092" s="49">
        <f t="shared" si="81"/>
        <v>7</v>
      </c>
      <c r="D5092" s="48">
        <v>42582</v>
      </c>
      <c r="E5092" s="47">
        <v>2</v>
      </c>
      <c r="F5092" s="47">
        <v>15892</v>
      </c>
      <c r="G5092" s="47">
        <v>12853</v>
      </c>
    </row>
    <row r="5093" spans="3:7">
      <c r="C5093" s="49">
        <f t="shared" si="81"/>
        <v>7</v>
      </c>
      <c r="D5093" s="48">
        <v>42582</v>
      </c>
      <c r="E5093" s="47">
        <v>3</v>
      </c>
      <c r="F5093" s="47">
        <v>15575</v>
      </c>
      <c r="G5093" s="47">
        <v>12545</v>
      </c>
    </row>
    <row r="5094" spans="3:7">
      <c r="C5094" s="49">
        <f t="shared" si="81"/>
        <v>7</v>
      </c>
      <c r="D5094" s="48">
        <v>42582</v>
      </c>
      <c r="E5094" s="47">
        <v>4</v>
      </c>
      <c r="F5094" s="47">
        <v>15309</v>
      </c>
      <c r="G5094" s="47">
        <v>12280</v>
      </c>
    </row>
    <row r="5095" spans="3:7">
      <c r="C5095" s="49">
        <f t="shared" si="81"/>
        <v>7</v>
      </c>
      <c r="D5095" s="48">
        <v>42582</v>
      </c>
      <c r="E5095" s="47">
        <v>5</v>
      </c>
      <c r="F5095" s="47">
        <v>15200</v>
      </c>
      <c r="G5095" s="47">
        <v>12176</v>
      </c>
    </row>
    <row r="5096" spans="3:7">
      <c r="C5096" s="49">
        <f t="shared" si="81"/>
        <v>7</v>
      </c>
      <c r="D5096" s="48">
        <v>42582</v>
      </c>
      <c r="E5096" s="47">
        <v>6</v>
      </c>
      <c r="F5096" s="47">
        <v>15216</v>
      </c>
      <c r="G5096" s="47">
        <v>12205</v>
      </c>
    </row>
    <row r="5097" spans="3:7">
      <c r="C5097" s="49">
        <f t="shared" si="81"/>
        <v>7</v>
      </c>
      <c r="D5097" s="48">
        <v>42582</v>
      </c>
      <c r="E5097" s="47">
        <v>7</v>
      </c>
      <c r="F5097" s="47">
        <v>15273</v>
      </c>
      <c r="G5097" s="47">
        <v>12455</v>
      </c>
    </row>
    <row r="5098" spans="3:7">
      <c r="C5098" s="49">
        <f t="shared" si="81"/>
        <v>7</v>
      </c>
      <c r="D5098" s="48">
        <v>42582</v>
      </c>
      <c r="E5098" s="47">
        <v>8</v>
      </c>
      <c r="F5098" s="47">
        <v>16250</v>
      </c>
      <c r="G5098" s="47">
        <v>13392</v>
      </c>
    </row>
    <row r="5099" spans="3:7">
      <c r="C5099" s="49">
        <f t="shared" si="81"/>
        <v>7</v>
      </c>
      <c r="D5099" s="48">
        <v>42582</v>
      </c>
      <c r="E5099" s="47">
        <v>9</v>
      </c>
      <c r="F5099" s="47">
        <v>16947</v>
      </c>
      <c r="G5099" s="47">
        <v>14191</v>
      </c>
    </row>
    <row r="5100" spans="3:7">
      <c r="C5100" s="49">
        <f t="shared" si="81"/>
        <v>7</v>
      </c>
      <c r="D5100" s="48">
        <v>42582</v>
      </c>
      <c r="E5100" s="47">
        <v>10</v>
      </c>
      <c r="F5100" s="47">
        <v>17543</v>
      </c>
      <c r="G5100" s="47">
        <v>14816</v>
      </c>
    </row>
    <row r="5101" spans="3:7">
      <c r="C5101" s="49">
        <f t="shared" si="81"/>
        <v>7</v>
      </c>
      <c r="D5101" s="48">
        <v>42582</v>
      </c>
      <c r="E5101" s="47">
        <v>11</v>
      </c>
      <c r="F5101" s="47">
        <v>17714</v>
      </c>
      <c r="G5101" s="47">
        <v>15134</v>
      </c>
    </row>
    <row r="5102" spans="3:7">
      <c r="C5102" s="49">
        <f t="shared" si="81"/>
        <v>7</v>
      </c>
      <c r="D5102" s="48">
        <v>42582</v>
      </c>
      <c r="E5102" s="47">
        <v>12</v>
      </c>
      <c r="F5102" s="47">
        <v>17691</v>
      </c>
      <c r="G5102" s="47">
        <v>15391</v>
      </c>
    </row>
    <row r="5103" spans="3:7">
      <c r="C5103" s="49">
        <f t="shared" si="81"/>
        <v>7</v>
      </c>
      <c r="D5103" s="48">
        <v>42582</v>
      </c>
      <c r="E5103" s="47">
        <v>13</v>
      </c>
      <c r="F5103" s="47">
        <v>18177</v>
      </c>
      <c r="G5103" s="47">
        <v>15718</v>
      </c>
    </row>
    <row r="5104" spans="3:7">
      <c r="C5104" s="49">
        <f t="shared" si="81"/>
        <v>7</v>
      </c>
      <c r="D5104" s="48">
        <v>42582</v>
      </c>
      <c r="E5104" s="47">
        <v>14</v>
      </c>
      <c r="F5104" s="47">
        <v>18480</v>
      </c>
      <c r="G5104" s="47">
        <v>16006</v>
      </c>
    </row>
    <row r="5105" spans="3:7">
      <c r="C5105" s="49">
        <f t="shared" si="81"/>
        <v>7</v>
      </c>
      <c r="D5105" s="48">
        <v>42582</v>
      </c>
      <c r="E5105" s="47">
        <v>15</v>
      </c>
      <c r="F5105" s="47">
        <v>18751</v>
      </c>
      <c r="G5105" s="47">
        <v>16101</v>
      </c>
    </row>
    <row r="5106" spans="3:7">
      <c r="C5106" s="49">
        <f t="shared" si="81"/>
        <v>7</v>
      </c>
      <c r="D5106" s="48">
        <v>42582</v>
      </c>
      <c r="E5106" s="47">
        <v>16</v>
      </c>
      <c r="F5106" s="47">
        <v>19257</v>
      </c>
      <c r="G5106" s="47">
        <v>16475</v>
      </c>
    </row>
    <row r="5107" spans="3:7">
      <c r="C5107" s="49">
        <f t="shared" si="81"/>
        <v>7</v>
      </c>
      <c r="D5107" s="48">
        <v>42582</v>
      </c>
      <c r="E5107" s="47">
        <v>17</v>
      </c>
      <c r="F5107" s="47">
        <v>19534</v>
      </c>
      <c r="G5107" s="47">
        <v>16969</v>
      </c>
    </row>
    <row r="5108" spans="3:7">
      <c r="C5108" s="49">
        <f t="shared" si="81"/>
        <v>7</v>
      </c>
      <c r="D5108" s="48">
        <v>42582</v>
      </c>
      <c r="E5108" s="47">
        <v>18</v>
      </c>
      <c r="F5108" s="47">
        <v>19442</v>
      </c>
      <c r="G5108" s="47">
        <v>17012</v>
      </c>
    </row>
    <row r="5109" spans="3:7">
      <c r="C5109" s="49">
        <f t="shared" si="81"/>
        <v>7</v>
      </c>
      <c r="D5109" s="48">
        <v>42582</v>
      </c>
      <c r="E5109" s="47">
        <v>19</v>
      </c>
      <c r="F5109" s="47">
        <v>19091</v>
      </c>
      <c r="G5109" s="47">
        <v>16636</v>
      </c>
    </row>
    <row r="5110" spans="3:7">
      <c r="C5110" s="49">
        <f t="shared" si="81"/>
        <v>7</v>
      </c>
      <c r="D5110" s="48">
        <v>42582</v>
      </c>
      <c r="E5110" s="47">
        <v>20</v>
      </c>
      <c r="F5110" s="47">
        <v>18753</v>
      </c>
      <c r="G5110" s="47">
        <v>16434</v>
      </c>
    </row>
    <row r="5111" spans="3:7">
      <c r="C5111" s="49">
        <f t="shared" si="81"/>
        <v>7</v>
      </c>
      <c r="D5111" s="48">
        <v>42582</v>
      </c>
      <c r="E5111" s="47">
        <v>21</v>
      </c>
      <c r="F5111" s="47">
        <v>19036</v>
      </c>
      <c r="G5111" s="47">
        <v>16671</v>
      </c>
    </row>
    <row r="5112" spans="3:7">
      <c r="C5112" s="49">
        <f t="shared" si="81"/>
        <v>7</v>
      </c>
      <c r="D5112" s="48">
        <v>42582</v>
      </c>
      <c r="E5112" s="47">
        <v>22</v>
      </c>
      <c r="F5112" s="47">
        <v>18182</v>
      </c>
      <c r="G5112" s="47">
        <v>15760</v>
      </c>
    </row>
    <row r="5113" spans="3:7">
      <c r="C5113" s="49">
        <f t="shared" si="81"/>
        <v>7</v>
      </c>
      <c r="D5113" s="48">
        <v>42582</v>
      </c>
      <c r="E5113" s="47">
        <v>23</v>
      </c>
      <c r="F5113" s="47">
        <v>17510</v>
      </c>
      <c r="G5113" s="47">
        <v>14779</v>
      </c>
    </row>
    <row r="5114" spans="3:7">
      <c r="C5114" s="49">
        <f t="shared" si="81"/>
        <v>7</v>
      </c>
      <c r="D5114" s="48">
        <v>42582</v>
      </c>
      <c r="E5114" s="47">
        <v>24</v>
      </c>
      <c r="F5114" s="47">
        <v>16646</v>
      </c>
      <c r="G5114" s="47">
        <v>13910</v>
      </c>
    </row>
    <row r="5115" spans="3:7">
      <c r="C5115" s="49">
        <f t="shared" si="81"/>
        <v>8</v>
      </c>
      <c r="D5115" s="48">
        <v>42583</v>
      </c>
      <c r="E5115" s="47">
        <v>1</v>
      </c>
      <c r="F5115" s="47">
        <v>16422</v>
      </c>
      <c r="G5115" s="47">
        <v>13350</v>
      </c>
    </row>
    <row r="5116" spans="3:7">
      <c r="C5116" s="49">
        <f t="shared" si="81"/>
        <v>8</v>
      </c>
      <c r="D5116" s="48">
        <v>42583</v>
      </c>
      <c r="E5116" s="47">
        <v>2</v>
      </c>
      <c r="F5116" s="47">
        <v>15777</v>
      </c>
      <c r="G5116" s="47">
        <v>12852</v>
      </c>
    </row>
    <row r="5117" spans="3:7">
      <c r="C5117" s="49">
        <f t="shared" si="81"/>
        <v>8</v>
      </c>
      <c r="D5117" s="48">
        <v>42583</v>
      </c>
      <c r="E5117" s="47">
        <v>3</v>
      </c>
      <c r="F5117" s="47">
        <v>15487</v>
      </c>
      <c r="G5117" s="47">
        <v>12569</v>
      </c>
    </row>
    <row r="5118" spans="3:7">
      <c r="C5118" s="49">
        <f t="shared" si="81"/>
        <v>8</v>
      </c>
      <c r="D5118" s="48">
        <v>42583</v>
      </c>
      <c r="E5118" s="47">
        <v>4</v>
      </c>
      <c r="F5118" s="47">
        <v>15441</v>
      </c>
      <c r="G5118" s="47">
        <v>12460</v>
      </c>
    </row>
    <row r="5119" spans="3:7">
      <c r="C5119" s="49">
        <f t="shared" si="81"/>
        <v>8</v>
      </c>
      <c r="D5119" s="48">
        <v>42583</v>
      </c>
      <c r="E5119" s="47">
        <v>5</v>
      </c>
      <c r="F5119" s="47">
        <v>15515</v>
      </c>
      <c r="G5119" s="47">
        <v>12532</v>
      </c>
    </row>
    <row r="5120" spans="3:7">
      <c r="C5120" s="49">
        <f t="shared" si="81"/>
        <v>8</v>
      </c>
      <c r="D5120" s="48">
        <v>42583</v>
      </c>
      <c r="E5120" s="47">
        <v>6</v>
      </c>
      <c r="F5120" s="47">
        <v>15493</v>
      </c>
      <c r="G5120" s="47">
        <v>12515</v>
      </c>
    </row>
    <row r="5121" spans="3:7">
      <c r="C5121" s="49">
        <f t="shared" si="81"/>
        <v>8</v>
      </c>
      <c r="D5121" s="48">
        <v>42583</v>
      </c>
      <c r="E5121" s="47">
        <v>7</v>
      </c>
      <c r="F5121" s="47">
        <v>15908</v>
      </c>
      <c r="G5121" s="47">
        <v>12976</v>
      </c>
    </row>
    <row r="5122" spans="3:7">
      <c r="C5122" s="49">
        <f t="shared" si="81"/>
        <v>8</v>
      </c>
      <c r="D5122" s="48">
        <v>42583</v>
      </c>
      <c r="E5122" s="47">
        <v>8</v>
      </c>
      <c r="F5122" s="47">
        <v>16695</v>
      </c>
      <c r="G5122" s="47">
        <v>13875</v>
      </c>
    </row>
    <row r="5123" spans="3:7">
      <c r="C5123" s="49">
        <f t="shared" si="81"/>
        <v>8</v>
      </c>
      <c r="D5123" s="48">
        <v>42583</v>
      </c>
      <c r="E5123" s="47">
        <v>9</v>
      </c>
      <c r="F5123" s="47">
        <v>17366</v>
      </c>
      <c r="G5123" s="47">
        <v>14932</v>
      </c>
    </row>
    <row r="5124" spans="3:7">
      <c r="C5124" s="49">
        <f t="shared" ref="C5124:C5187" si="82">MONTH(D5124)</f>
        <v>8</v>
      </c>
      <c r="D5124" s="48">
        <v>42583</v>
      </c>
      <c r="E5124" s="47">
        <v>10</v>
      </c>
      <c r="F5124" s="47">
        <v>18222</v>
      </c>
      <c r="G5124" s="47">
        <v>15797</v>
      </c>
    </row>
    <row r="5125" spans="3:7">
      <c r="C5125" s="49">
        <f t="shared" si="82"/>
        <v>8</v>
      </c>
      <c r="D5125" s="48">
        <v>42583</v>
      </c>
      <c r="E5125" s="47">
        <v>11</v>
      </c>
      <c r="F5125" s="47">
        <v>18359</v>
      </c>
      <c r="G5125" s="47">
        <v>16515</v>
      </c>
    </row>
    <row r="5126" spans="3:7">
      <c r="C5126" s="49">
        <f t="shared" si="82"/>
        <v>8</v>
      </c>
      <c r="D5126" s="48">
        <v>42583</v>
      </c>
      <c r="E5126" s="47">
        <v>12</v>
      </c>
      <c r="F5126" s="47">
        <v>18844</v>
      </c>
      <c r="G5126" s="47">
        <v>17049</v>
      </c>
    </row>
    <row r="5127" spans="3:7">
      <c r="C5127" s="49">
        <f t="shared" si="82"/>
        <v>8</v>
      </c>
      <c r="D5127" s="48">
        <v>42583</v>
      </c>
      <c r="E5127" s="47">
        <v>13</v>
      </c>
      <c r="F5127" s="47">
        <v>19202</v>
      </c>
      <c r="G5127" s="47">
        <v>17387</v>
      </c>
    </row>
    <row r="5128" spans="3:7">
      <c r="C5128" s="49">
        <f t="shared" si="82"/>
        <v>8</v>
      </c>
      <c r="D5128" s="48">
        <v>42583</v>
      </c>
      <c r="E5128" s="47">
        <v>14</v>
      </c>
      <c r="F5128" s="47">
        <v>19691</v>
      </c>
      <c r="G5128" s="47">
        <v>17552</v>
      </c>
    </row>
    <row r="5129" spans="3:7">
      <c r="C5129" s="49">
        <f t="shared" si="82"/>
        <v>8</v>
      </c>
      <c r="D5129" s="48">
        <v>42583</v>
      </c>
      <c r="E5129" s="47">
        <v>15</v>
      </c>
      <c r="F5129" s="47">
        <v>20029</v>
      </c>
      <c r="G5129" s="47">
        <v>17834</v>
      </c>
    </row>
    <row r="5130" spans="3:7">
      <c r="C5130" s="49">
        <f t="shared" si="82"/>
        <v>8</v>
      </c>
      <c r="D5130" s="48">
        <v>42583</v>
      </c>
      <c r="E5130" s="47">
        <v>16</v>
      </c>
      <c r="F5130" s="47">
        <v>20672</v>
      </c>
      <c r="G5130" s="47">
        <v>18532</v>
      </c>
    </row>
    <row r="5131" spans="3:7">
      <c r="C5131" s="49">
        <f t="shared" si="82"/>
        <v>8</v>
      </c>
      <c r="D5131" s="48">
        <v>42583</v>
      </c>
      <c r="E5131" s="47">
        <v>17</v>
      </c>
      <c r="F5131" s="47">
        <v>20972</v>
      </c>
      <c r="G5131" s="47">
        <v>19068</v>
      </c>
    </row>
    <row r="5132" spans="3:7">
      <c r="C5132" s="49">
        <f t="shared" si="82"/>
        <v>8</v>
      </c>
      <c r="D5132" s="48">
        <v>42583</v>
      </c>
      <c r="E5132" s="47">
        <v>18</v>
      </c>
      <c r="F5132" s="47">
        <v>21108</v>
      </c>
      <c r="G5132" s="47">
        <v>19093</v>
      </c>
    </row>
    <row r="5133" spans="3:7">
      <c r="C5133" s="49">
        <f t="shared" si="82"/>
        <v>8</v>
      </c>
      <c r="D5133" s="48">
        <v>42583</v>
      </c>
      <c r="E5133" s="47">
        <v>19</v>
      </c>
      <c r="F5133" s="47">
        <v>21273</v>
      </c>
      <c r="G5133" s="47">
        <v>19196</v>
      </c>
    </row>
    <row r="5134" spans="3:7">
      <c r="C5134" s="49">
        <f t="shared" si="82"/>
        <v>8</v>
      </c>
      <c r="D5134" s="48">
        <v>42583</v>
      </c>
      <c r="E5134" s="47">
        <v>20</v>
      </c>
      <c r="F5134" s="47">
        <v>20894</v>
      </c>
      <c r="G5134" s="47">
        <v>19054</v>
      </c>
    </row>
    <row r="5135" spans="3:7">
      <c r="C5135" s="49">
        <f t="shared" si="82"/>
        <v>8</v>
      </c>
      <c r="D5135" s="48">
        <v>42583</v>
      </c>
      <c r="E5135" s="47">
        <v>21</v>
      </c>
      <c r="F5135" s="47">
        <v>20960</v>
      </c>
      <c r="G5135" s="47">
        <v>18910</v>
      </c>
    </row>
    <row r="5136" spans="3:7">
      <c r="C5136" s="49">
        <f t="shared" si="82"/>
        <v>8</v>
      </c>
      <c r="D5136" s="48">
        <v>42583</v>
      </c>
      <c r="E5136" s="47">
        <v>22</v>
      </c>
      <c r="F5136" s="47">
        <v>19860</v>
      </c>
      <c r="G5136" s="47">
        <v>17760</v>
      </c>
    </row>
    <row r="5137" spans="3:7">
      <c r="C5137" s="49">
        <f t="shared" si="82"/>
        <v>8</v>
      </c>
      <c r="D5137" s="48">
        <v>42583</v>
      </c>
      <c r="E5137" s="47">
        <v>23</v>
      </c>
      <c r="F5137" s="47">
        <v>18387</v>
      </c>
      <c r="G5137" s="47">
        <v>16326</v>
      </c>
    </row>
    <row r="5138" spans="3:7">
      <c r="C5138" s="49">
        <f t="shared" si="82"/>
        <v>8</v>
      </c>
      <c r="D5138" s="48">
        <v>42583</v>
      </c>
      <c r="E5138" s="47">
        <v>24</v>
      </c>
      <c r="F5138" s="47">
        <v>17483</v>
      </c>
      <c r="G5138" s="47">
        <v>15062</v>
      </c>
    </row>
    <row r="5139" spans="3:7">
      <c r="C5139" s="49">
        <f t="shared" si="82"/>
        <v>8</v>
      </c>
      <c r="D5139" s="48">
        <v>42584</v>
      </c>
      <c r="E5139" s="47">
        <v>1</v>
      </c>
      <c r="F5139" s="47">
        <v>16735</v>
      </c>
      <c r="G5139" s="47">
        <v>14133</v>
      </c>
    </row>
    <row r="5140" spans="3:7">
      <c r="C5140" s="49">
        <f t="shared" si="82"/>
        <v>8</v>
      </c>
      <c r="D5140" s="48">
        <v>42584</v>
      </c>
      <c r="E5140" s="47">
        <v>2</v>
      </c>
      <c r="F5140" s="47">
        <v>16221</v>
      </c>
      <c r="G5140" s="47">
        <v>13487</v>
      </c>
    </row>
    <row r="5141" spans="3:7">
      <c r="C5141" s="49">
        <f t="shared" si="82"/>
        <v>8</v>
      </c>
      <c r="D5141" s="48">
        <v>42584</v>
      </c>
      <c r="E5141" s="47">
        <v>3</v>
      </c>
      <c r="F5141" s="47">
        <v>15980</v>
      </c>
      <c r="G5141" s="47">
        <v>13245</v>
      </c>
    </row>
    <row r="5142" spans="3:7">
      <c r="C5142" s="49">
        <f t="shared" si="82"/>
        <v>8</v>
      </c>
      <c r="D5142" s="48">
        <v>42584</v>
      </c>
      <c r="E5142" s="47">
        <v>4</v>
      </c>
      <c r="F5142" s="47">
        <v>15822</v>
      </c>
      <c r="G5142" s="47">
        <v>13084</v>
      </c>
    </row>
    <row r="5143" spans="3:7">
      <c r="C5143" s="49">
        <f t="shared" si="82"/>
        <v>8</v>
      </c>
      <c r="D5143" s="48">
        <v>42584</v>
      </c>
      <c r="E5143" s="47">
        <v>5</v>
      </c>
      <c r="F5143" s="47">
        <v>15890</v>
      </c>
      <c r="G5143" s="47">
        <v>13367</v>
      </c>
    </row>
    <row r="5144" spans="3:7">
      <c r="C5144" s="49">
        <f t="shared" si="82"/>
        <v>8</v>
      </c>
      <c r="D5144" s="48">
        <v>42584</v>
      </c>
      <c r="E5144" s="47">
        <v>6</v>
      </c>
      <c r="F5144" s="47">
        <v>16643</v>
      </c>
      <c r="G5144" s="47">
        <v>14285</v>
      </c>
    </row>
    <row r="5145" spans="3:7">
      <c r="C5145" s="49">
        <f t="shared" si="82"/>
        <v>8</v>
      </c>
      <c r="D5145" s="48">
        <v>42584</v>
      </c>
      <c r="E5145" s="47">
        <v>7</v>
      </c>
      <c r="F5145" s="47">
        <v>17665</v>
      </c>
      <c r="G5145" s="47">
        <v>15701</v>
      </c>
    </row>
    <row r="5146" spans="3:7">
      <c r="C5146" s="49">
        <f t="shared" si="82"/>
        <v>8</v>
      </c>
      <c r="D5146" s="48">
        <v>42584</v>
      </c>
      <c r="E5146" s="47">
        <v>8</v>
      </c>
      <c r="F5146" s="47">
        <v>18497</v>
      </c>
      <c r="G5146" s="47">
        <v>16928</v>
      </c>
    </row>
    <row r="5147" spans="3:7">
      <c r="C5147" s="49">
        <f t="shared" si="82"/>
        <v>8</v>
      </c>
      <c r="D5147" s="48">
        <v>42584</v>
      </c>
      <c r="E5147" s="47">
        <v>9</v>
      </c>
      <c r="F5147" s="47">
        <v>19285</v>
      </c>
      <c r="G5147" s="47">
        <v>17824</v>
      </c>
    </row>
    <row r="5148" spans="3:7">
      <c r="C5148" s="49">
        <f t="shared" si="82"/>
        <v>8</v>
      </c>
      <c r="D5148" s="48">
        <v>42584</v>
      </c>
      <c r="E5148" s="47">
        <v>10</v>
      </c>
      <c r="F5148" s="47">
        <v>20169</v>
      </c>
      <c r="G5148" s="47">
        <v>18567</v>
      </c>
    </row>
    <row r="5149" spans="3:7">
      <c r="C5149" s="49">
        <f t="shared" si="82"/>
        <v>8</v>
      </c>
      <c r="D5149" s="48">
        <v>42584</v>
      </c>
      <c r="E5149" s="47">
        <v>11</v>
      </c>
      <c r="F5149" s="47">
        <v>20652</v>
      </c>
      <c r="G5149" s="47">
        <v>19103</v>
      </c>
    </row>
    <row r="5150" spans="3:7">
      <c r="C5150" s="49">
        <f t="shared" si="82"/>
        <v>8</v>
      </c>
      <c r="D5150" s="48">
        <v>42584</v>
      </c>
      <c r="E5150" s="47">
        <v>12</v>
      </c>
      <c r="F5150" s="47">
        <v>21102</v>
      </c>
      <c r="G5150" s="47">
        <v>19611</v>
      </c>
    </row>
    <row r="5151" spans="3:7">
      <c r="C5151" s="49">
        <f t="shared" si="82"/>
        <v>8</v>
      </c>
      <c r="D5151" s="48">
        <v>42584</v>
      </c>
      <c r="E5151" s="47">
        <v>13</v>
      </c>
      <c r="F5151" s="47">
        <v>21769</v>
      </c>
      <c r="G5151" s="47">
        <v>20104</v>
      </c>
    </row>
    <row r="5152" spans="3:7">
      <c r="C5152" s="49">
        <f t="shared" si="82"/>
        <v>8</v>
      </c>
      <c r="D5152" s="48">
        <v>42584</v>
      </c>
      <c r="E5152" s="47">
        <v>14</v>
      </c>
      <c r="F5152" s="47">
        <v>22019</v>
      </c>
      <c r="G5152" s="47">
        <v>20385</v>
      </c>
    </row>
    <row r="5153" spans="3:7">
      <c r="C5153" s="49">
        <f t="shared" si="82"/>
        <v>8</v>
      </c>
      <c r="D5153" s="48">
        <v>42584</v>
      </c>
      <c r="E5153" s="47">
        <v>15</v>
      </c>
      <c r="F5153" s="47">
        <v>22328</v>
      </c>
      <c r="G5153" s="47">
        <v>20794</v>
      </c>
    </row>
    <row r="5154" spans="3:7">
      <c r="C5154" s="49">
        <f t="shared" si="82"/>
        <v>8</v>
      </c>
      <c r="D5154" s="48">
        <v>42584</v>
      </c>
      <c r="E5154" s="47">
        <v>16</v>
      </c>
      <c r="F5154" s="47">
        <v>22709</v>
      </c>
      <c r="G5154" s="47">
        <v>21127</v>
      </c>
    </row>
    <row r="5155" spans="3:7">
      <c r="C5155" s="49">
        <f t="shared" si="82"/>
        <v>8</v>
      </c>
      <c r="D5155" s="48">
        <v>42584</v>
      </c>
      <c r="E5155" s="47">
        <v>17</v>
      </c>
      <c r="F5155" s="47">
        <v>22605</v>
      </c>
      <c r="G5155" s="47">
        <v>21394</v>
      </c>
    </row>
    <row r="5156" spans="3:7">
      <c r="C5156" s="49">
        <f t="shared" si="82"/>
        <v>8</v>
      </c>
      <c r="D5156" s="48">
        <v>42584</v>
      </c>
      <c r="E5156" s="47">
        <v>18</v>
      </c>
      <c r="F5156" s="47">
        <v>22678</v>
      </c>
      <c r="G5156" s="47">
        <v>21396</v>
      </c>
    </row>
    <row r="5157" spans="3:7">
      <c r="C5157" s="49">
        <f t="shared" si="82"/>
        <v>8</v>
      </c>
      <c r="D5157" s="48">
        <v>42584</v>
      </c>
      <c r="E5157" s="47">
        <v>19</v>
      </c>
      <c r="F5157" s="47">
        <v>22746</v>
      </c>
      <c r="G5157" s="47">
        <v>21294</v>
      </c>
    </row>
    <row r="5158" spans="3:7">
      <c r="C5158" s="49">
        <f t="shared" si="82"/>
        <v>8</v>
      </c>
      <c r="D5158" s="48">
        <v>42584</v>
      </c>
      <c r="E5158" s="47">
        <v>20</v>
      </c>
      <c r="F5158" s="47">
        <v>22182</v>
      </c>
      <c r="G5158" s="47">
        <v>20789</v>
      </c>
    </row>
    <row r="5159" spans="3:7">
      <c r="C5159" s="49">
        <f t="shared" si="82"/>
        <v>8</v>
      </c>
      <c r="D5159" s="48">
        <v>42584</v>
      </c>
      <c r="E5159" s="47">
        <v>21</v>
      </c>
      <c r="F5159" s="47">
        <v>21463</v>
      </c>
      <c r="G5159" s="47">
        <v>20338</v>
      </c>
    </row>
    <row r="5160" spans="3:7">
      <c r="C5160" s="49">
        <f t="shared" si="82"/>
        <v>8</v>
      </c>
      <c r="D5160" s="48">
        <v>42584</v>
      </c>
      <c r="E5160" s="47">
        <v>22</v>
      </c>
      <c r="F5160" s="47">
        <v>20362</v>
      </c>
      <c r="G5160" s="47">
        <v>19204</v>
      </c>
    </row>
    <row r="5161" spans="3:7">
      <c r="C5161" s="49">
        <f t="shared" si="82"/>
        <v>8</v>
      </c>
      <c r="D5161" s="48">
        <v>42584</v>
      </c>
      <c r="E5161" s="47">
        <v>23</v>
      </c>
      <c r="F5161" s="47">
        <v>18995</v>
      </c>
      <c r="G5161" s="47">
        <v>17349</v>
      </c>
    </row>
    <row r="5162" spans="3:7">
      <c r="C5162" s="49">
        <f t="shared" si="82"/>
        <v>8</v>
      </c>
      <c r="D5162" s="48">
        <v>42584</v>
      </c>
      <c r="E5162" s="47">
        <v>24</v>
      </c>
      <c r="F5162" s="47">
        <v>17725</v>
      </c>
      <c r="G5162" s="47">
        <v>15837</v>
      </c>
    </row>
    <row r="5163" spans="3:7">
      <c r="C5163" s="49">
        <f t="shared" si="82"/>
        <v>8</v>
      </c>
      <c r="D5163" s="48">
        <v>42585</v>
      </c>
      <c r="E5163" s="47">
        <v>1</v>
      </c>
      <c r="F5163" s="47">
        <v>17559</v>
      </c>
      <c r="G5163" s="47">
        <v>15063</v>
      </c>
    </row>
    <row r="5164" spans="3:7">
      <c r="C5164" s="49">
        <f t="shared" si="82"/>
        <v>8</v>
      </c>
      <c r="D5164" s="48">
        <v>42585</v>
      </c>
      <c r="E5164" s="47">
        <v>2</v>
      </c>
      <c r="F5164" s="47">
        <v>16874</v>
      </c>
      <c r="G5164" s="47">
        <v>14381</v>
      </c>
    </row>
    <row r="5165" spans="3:7">
      <c r="C5165" s="49">
        <f t="shared" si="82"/>
        <v>8</v>
      </c>
      <c r="D5165" s="48">
        <v>42585</v>
      </c>
      <c r="E5165" s="47">
        <v>3</v>
      </c>
      <c r="F5165" s="47">
        <v>16375</v>
      </c>
      <c r="G5165" s="47">
        <v>13880</v>
      </c>
    </row>
    <row r="5166" spans="3:7">
      <c r="C5166" s="49">
        <f t="shared" si="82"/>
        <v>8</v>
      </c>
      <c r="D5166" s="48">
        <v>42585</v>
      </c>
      <c r="E5166" s="47">
        <v>4</v>
      </c>
      <c r="F5166" s="47">
        <v>16018</v>
      </c>
      <c r="G5166" s="47">
        <v>13654</v>
      </c>
    </row>
    <row r="5167" spans="3:7">
      <c r="C5167" s="49">
        <f t="shared" si="82"/>
        <v>8</v>
      </c>
      <c r="D5167" s="48">
        <v>42585</v>
      </c>
      <c r="E5167" s="47">
        <v>5</v>
      </c>
      <c r="F5167" s="47">
        <v>16198</v>
      </c>
      <c r="G5167" s="47">
        <v>13982</v>
      </c>
    </row>
    <row r="5168" spans="3:7">
      <c r="C5168" s="49">
        <f t="shared" si="82"/>
        <v>8</v>
      </c>
      <c r="D5168" s="48">
        <v>42585</v>
      </c>
      <c r="E5168" s="47">
        <v>6</v>
      </c>
      <c r="F5168" s="47">
        <v>16763</v>
      </c>
      <c r="G5168" s="47">
        <v>14704</v>
      </c>
    </row>
    <row r="5169" spans="3:7">
      <c r="C5169" s="49">
        <f t="shared" si="82"/>
        <v>8</v>
      </c>
      <c r="D5169" s="48">
        <v>42585</v>
      </c>
      <c r="E5169" s="47">
        <v>7</v>
      </c>
      <c r="F5169" s="47">
        <v>17863</v>
      </c>
      <c r="G5169" s="47">
        <v>16106</v>
      </c>
    </row>
    <row r="5170" spans="3:7">
      <c r="C5170" s="49">
        <f t="shared" si="82"/>
        <v>8</v>
      </c>
      <c r="D5170" s="48">
        <v>42585</v>
      </c>
      <c r="E5170" s="47">
        <v>8</v>
      </c>
      <c r="F5170" s="47">
        <v>19213</v>
      </c>
      <c r="G5170" s="47">
        <v>17399</v>
      </c>
    </row>
    <row r="5171" spans="3:7">
      <c r="C5171" s="49">
        <f t="shared" si="82"/>
        <v>8</v>
      </c>
      <c r="D5171" s="48">
        <v>42585</v>
      </c>
      <c r="E5171" s="47">
        <v>9</v>
      </c>
      <c r="F5171" s="47">
        <v>20032</v>
      </c>
      <c r="G5171" s="47">
        <v>18261</v>
      </c>
    </row>
    <row r="5172" spans="3:7">
      <c r="C5172" s="49">
        <f t="shared" si="82"/>
        <v>8</v>
      </c>
      <c r="D5172" s="48">
        <v>42585</v>
      </c>
      <c r="E5172" s="47">
        <v>10</v>
      </c>
      <c r="F5172" s="47">
        <v>20883</v>
      </c>
      <c r="G5172" s="47">
        <v>18981</v>
      </c>
    </row>
    <row r="5173" spans="3:7">
      <c r="C5173" s="49">
        <f t="shared" si="82"/>
        <v>8</v>
      </c>
      <c r="D5173" s="48">
        <v>42585</v>
      </c>
      <c r="E5173" s="47">
        <v>11</v>
      </c>
      <c r="F5173" s="47">
        <v>21607</v>
      </c>
      <c r="G5173" s="47">
        <v>19688</v>
      </c>
    </row>
    <row r="5174" spans="3:7">
      <c r="C5174" s="49">
        <f t="shared" si="82"/>
        <v>8</v>
      </c>
      <c r="D5174" s="48">
        <v>42585</v>
      </c>
      <c r="E5174" s="47">
        <v>12</v>
      </c>
      <c r="F5174" s="47">
        <v>22024</v>
      </c>
      <c r="G5174" s="47">
        <v>20251</v>
      </c>
    </row>
    <row r="5175" spans="3:7">
      <c r="C5175" s="49">
        <f t="shared" si="82"/>
        <v>8</v>
      </c>
      <c r="D5175" s="48">
        <v>42585</v>
      </c>
      <c r="E5175" s="47">
        <v>13</v>
      </c>
      <c r="F5175" s="47">
        <v>22633</v>
      </c>
      <c r="G5175" s="47">
        <v>20782</v>
      </c>
    </row>
    <row r="5176" spans="3:7">
      <c r="C5176" s="49">
        <f t="shared" si="82"/>
        <v>8</v>
      </c>
      <c r="D5176" s="48">
        <v>42585</v>
      </c>
      <c r="E5176" s="47">
        <v>14</v>
      </c>
      <c r="F5176" s="47">
        <v>22666</v>
      </c>
      <c r="G5176" s="47">
        <v>20888</v>
      </c>
    </row>
    <row r="5177" spans="3:7">
      <c r="C5177" s="49">
        <f t="shared" si="82"/>
        <v>8</v>
      </c>
      <c r="D5177" s="48">
        <v>42585</v>
      </c>
      <c r="E5177" s="47">
        <v>15</v>
      </c>
      <c r="F5177" s="47">
        <v>23068</v>
      </c>
      <c r="G5177" s="47">
        <v>21128</v>
      </c>
    </row>
    <row r="5178" spans="3:7">
      <c r="C5178" s="49">
        <f t="shared" si="82"/>
        <v>8</v>
      </c>
      <c r="D5178" s="48">
        <v>42585</v>
      </c>
      <c r="E5178" s="47">
        <v>16</v>
      </c>
      <c r="F5178" s="47">
        <v>23011</v>
      </c>
      <c r="G5178" s="47">
        <v>21228</v>
      </c>
    </row>
    <row r="5179" spans="3:7">
      <c r="C5179" s="49">
        <f t="shared" si="82"/>
        <v>8</v>
      </c>
      <c r="D5179" s="48">
        <v>42585</v>
      </c>
      <c r="E5179" s="47">
        <v>17</v>
      </c>
      <c r="F5179" s="47">
        <v>23320</v>
      </c>
      <c r="G5179" s="47">
        <v>21549</v>
      </c>
    </row>
    <row r="5180" spans="3:7">
      <c r="C5180" s="49">
        <f t="shared" si="82"/>
        <v>8</v>
      </c>
      <c r="D5180" s="48">
        <v>42585</v>
      </c>
      <c r="E5180" s="47">
        <v>18</v>
      </c>
      <c r="F5180" s="47">
        <v>23465</v>
      </c>
      <c r="G5180" s="47">
        <v>21512</v>
      </c>
    </row>
    <row r="5181" spans="3:7">
      <c r="C5181" s="49">
        <f t="shared" si="82"/>
        <v>8</v>
      </c>
      <c r="D5181" s="48">
        <v>42585</v>
      </c>
      <c r="E5181" s="47">
        <v>19</v>
      </c>
      <c r="F5181" s="47">
        <v>23441</v>
      </c>
      <c r="G5181" s="47">
        <v>21484</v>
      </c>
    </row>
    <row r="5182" spans="3:7">
      <c r="C5182" s="49">
        <f t="shared" si="82"/>
        <v>8</v>
      </c>
      <c r="D5182" s="48">
        <v>42585</v>
      </c>
      <c r="E5182" s="47">
        <v>20</v>
      </c>
      <c r="F5182" s="47">
        <v>23041</v>
      </c>
      <c r="G5182" s="47">
        <v>21227</v>
      </c>
    </row>
    <row r="5183" spans="3:7">
      <c r="C5183" s="49">
        <f t="shared" si="82"/>
        <v>8</v>
      </c>
      <c r="D5183" s="48">
        <v>42585</v>
      </c>
      <c r="E5183" s="47">
        <v>21</v>
      </c>
      <c r="F5183" s="47">
        <v>21826</v>
      </c>
      <c r="G5183" s="47">
        <v>20960</v>
      </c>
    </row>
    <row r="5184" spans="3:7">
      <c r="C5184" s="49">
        <f t="shared" si="82"/>
        <v>8</v>
      </c>
      <c r="D5184" s="48">
        <v>42585</v>
      </c>
      <c r="E5184" s="47">
        <v>22</v>
      </c>
      <c r="F5184" s="47">
        <v>21163</v>
      </c>
      <c r="G5184" s="47">
        <v>19907</v>
      </c>
    </row>
    <row r="5185" spans="3:7">
      <c r="C5185" s="49">
        <f t="shared" si="82"/>
        <v>8</v>
      </c>
      <c r="D5185" s="48">
        <v>42585</v>
      </c>
      <c r="E5185" s="47">
        <v>23</v>
      </c>
      <c r="F5185" s="47">
        <v>19537</v>
      </c>
      <c r="G5185" s="47">
        <v>18294</v>
      </c>
    </row>
    <row r="5186" spans="3:7">
      <c r="C5186" s="49">
        <f t="shared" si="82"/>
        <v>8</v>
      </c>
      <c r="D5186" s="48">
        <v>42585</v>
      </c>
      <c r="E5186" s="47">
        <v>24</v>
      </c>
      <c r="F5186" s="47">
        <v>18167</v>
      </c>
      <c r="G5186" s="47">
        <v>16702</v>
      </c>
    </row>
    <row r="5187" spans="3:7">
      <c r="C5187" s="49">
        <f t="shared" si="82"/>
        <v>8</v>
      </c>
      <c r="D5187" s="48">
        <v>42586</v>
      </c>
      <c r="E5187" s="47">
        <v>1</v>
      </c>
      <c r="F5187" s="47">
        <v>17618</v>
      </c>
      <c r="G5187" s="47">
        <v>15754</v>
      </c>
    </row>
    <row r="5188" spans="3:7">
      <c r="C5188" s="49">
        <f t="shared" ref="C5188:C5251" si="83">MONTH(D5188)</f>
        <v>8</v>
      </c>
      <c r="D5188" s="48">
        <v>42586</v>
      </c>
      <c r="E5188" s="47">
        <v>2</v>
      </c>
      <c r="F5188" s="47">
        <v>16770</v>
      </c>
      <c r="G5188" s="47">
        <v>15033</v>
      </c>
    </row>
    <row r="5189" spans="3:7">
      <c r="C5189" s="49">
        <f t="shared" si="83"/>
        <v>8</v>
      </c>
      <c r="D5189" s="48">
        <v>42586</v>
      </c>
      <c r="E5189" s="47">
        <v>3</v>
      </c>
      <c r="F5189" s="47">
        <v>16613</v>
      </c>
      <c r="G5189" s="47">
        <v>14597</v>
      </c>
    </row>
    <row r="5190" spans="3:7">
      <c r="C5190" s="49">
        <f t="shared" si="83"/>
        <v>8</v>
      </c>
      <c r="D5190" s="48">
        <v>42586</v>
      </c>
      <c r="E5190" s="47">
        <v>4</v>
      </c>
      <c r="F5190" s="47">
        <v>16263</v>
      </c>
      <c r="G5190" s="47">
        <v>14290</v>
      </c>
    </row>
    <row r="5191" spans="3:7">
      <c r="C5191" s="49">
        <f t="shared" si="83"/>
        <v>8</v>
      </c>
      <c r="D5191" s="48">
        <v>42586</v>
      </c>
      <c r="E5191" s="47">
        <v>5</v>
      </c>
      <c r="F5191" s="47">
        <v>16698</v>
      </c>
      <c r="G5191" s="47">
        <v>14708</v>
      </c>
    </row>
    <row r="5192" spans="3:7">
      <c r="C5192" s="49">
        <f t="shared" si="83"/>
        <v>8</v>
      </c>
      <c r="D5192" s="48">
        <v>42586</v>
      </c>
      <c r="E5192" s="47">
        <v>6</v>
      </c>
      <c r="F5192" s="47">
        <v>17281</v>
      </c>
      <c r="G5192" s="47">
        <v>15423</v>
      </c>
    </row>
    <row r="5193" spans="3:7">
      <c r="C5193" s="49">
        <f t="shared" si="83"/>
        <v>8</v>
      </c>
      <c r="D5193" s="48">
        <v>42586</v>
      </c>
      <c r="E5193" s="47">
        <v>7</v>
      </c>
      <c r="F5193" s="47">
        <v>18217</v>
      </c>
      <c r="G5193" s="47">
        <v>16690</v>
      </c>
    </row>
    <row r="5194" spans="3:7">
      <c r="C5194" s="49">
        <f t="shared" si="83"/>
        <v>8</v>
      </c>
      <c r="D5194" s="48">
        <v>42586</v>
      </c>
      <c r="E5194" s="47">
        <v>8</v>
      </c>
      <c r="F5194" s="47">
        <v>19157</v>
      </c>
      <c r="G5194" s="47">
        <v>17999</v>
      </c>
    </row>
    <row r="5195" spans="3:7">
      <c r="C5195" s="49">
        <f t="shared" si="83"/>
        <v>8</v>
      </c>
      <c r="D5195" s="48">
        <v>42586</v>
      </c>
      <c r="E5195" s="47">
        <v>9</v>
      </c>
      <c r="F5195" s="47">
        <v>20545</v>
      </c>
      <c r="G5195" s="47">
        <v>19065</v>
      </c>
    </row>
    <row r="5196" spans="3:7">
      <c r="C5196" s="49">
        <f t="shared" si="83"/>
        <v>8</v>
      </c>
      <c r="D5196" s="48">
        <v>42586</v>
      </c>
      <c r="E5196" s="47">
        <v>10</v>
      </c>
      <c r="F5196" s="47">
        <v>21211</v>
      </c>
      <c r="G5196" s="47">
        <v>19930</v>
      </c>
    </row>
    <row r="5197" spans="3:7">
      <c r="C5197" s="49">
        <f t="shared" si="83"/>
        <v>8</v>
      </c>
      <c r="D5197" s="48">
        <v>42586</v>
      </c>
      <c r="E5197" s="47">
        <v>11</v>
      </c>
      <c r="F5197" s="47">
        <v>21803</v>
      </c>
      <c r="G5197" s="47">
        <v>20646</v>
      </c>
    </row>
    <row r="5198" spans="3:7">
      <c r="C5198" s="49">
        <f t="shared" si="83"/>
        <v>8</v>
      </c>
      <c r="D5198" s="48">
        <v>42586</v>
      </c>
      <c r="E5198" s="47">
        <v>12</v>
      </c>
      <c r="F5198" s="47">
        <v>21991</v>
      </c>
      <c r="G5198" s="47">
        <v>21209</v>
      </c>
    </row>
    <row r="5199" spans="3:7">
      <c r="C5199" s="49">
        <f t="shared" si="83"/>
        <v>8</v>
      </c>
      <c r="D5199" s="48">
        <v>42586</v>
      </c>
      <c r="E5199" s="47">
        <v>13</v>
      </c>
      <c r="F5199" s="47">
        <v>22005</v>
      </c>
      <c r="G5199" s="47">
        <v>21491</v>
      </c>
    </row>
    <row r="5200" spans="3:7">
      <c r="C5200" s="49">
        <f t="shared" si="83"/>
        <v>8</v>
      </c>
      <c r="D5200" s="48">
        <v>42586</v>
      </c>
      <c r="E5200" s="47">
        <v>14</v>
      </c>
      <c r="F5200" s="47">
        <v>22243</v>
      </c>
      <c r="G5200" s="47">
        <v>21637</v>
      </c>
    </row>
    <row r="5201" spans="3:7">
      <c r="C5201" s="49">
        <f t="shared" si="83"/>
        <v>8</v>
      </c>
      <c r="D5201" s="48">
        <v>42586</v>
      </c>
      <c r="E5201" s="47">
        <v>15</v>
      </c>
      <c r="F5201" s="47">
        <v>22533</v>
      </c>
      <c r="G5201" s="47">
        <v>21874</v>
      </c>
    </row>
    <row r="5202" spans="3:7">
      <c r="C5202" s="49">
        <f t="shared" si="83"/>
        <v>8</v>
      </c>
      <c r="D5202" s="48">
        <v>42586</v>
      </c>
      <c r="E5202" s="47">
        <v>16</v>
      </c>
      <c r="F5202" s="47">
        <v>22846</v>
      </c>
      <c r="G5202" s="47">
        <v>22076</v>
      </c>
    </row>
    <row r="5203" spans="3:7">
      <c r="C5203" s="49">
        <f t="shared" si="83"/>
        <v>8</v>
      </c>
      <c r="D5203" s="48">
        <v>42586</v>
      </c>
      <c r="E5203" s="47">
        <v>17</v>
      </c>
      <c r="F5203" s="47">
        <v>23224</v>
      </c>
      <c r="G5203" s="47">
        <v>22312</v>
      </c>
    </row>
    <row r="5204" spans="3:7">
      <c r="C5204" s="49">
        <f t="shared" si="83"/>
        <v>8</v>
      </c>
      <c r="D5204" s="48">
        <v>42586</v>
      </c>
      <c r="E5204" s="47">
        <v>18</v>
      </c>
      <c r="F5204" s="47">
        <v>22783</v>
      </c>
      <c r="G5204" s="47">
        <v>22295</v>
      </c>
    </row>
    <row r="5205" spans="3:7">
      <c r="C5205" s="49">
        <f t="shared" si="83"/>
        <v>8</v>
      </c>
      <c r="D5205" s="48">
        <v>42586</v>
      </c>
      <c r="E5205" s="47">
        <v>19</v>
      </c>
      <c r="F5205" s="47">
        <v>22688</v>
      </c>
      <c r="G5205" s="47">
        <v>22163</v>
      </c>
    </row>
    <row r="5206" spans="3:7">
      <c r="C5206" s="49">
        <f t="shared" si="83"/>
        <v>8</v>
      </c>
      <c r="D5206" s="48">
        <v>42586</v>
      </c>
      <c r="E5206" s="47">
        <v>20</v>
      </c>
      <c r="F5206" s="47">
        <v>22230</v>
      </c>
      <c r="G5206" s="47">
        <v>21693</v>
      </c>
    </row>
    <row r="5207" spans="3:7">
      <c r="C5207" s="49">
        <f t="shared" si="83"/>
        <v>8</v>
      </c>
      <c r="D5207" s="48">
        <v>42586</v>
      </c>
      <c r="E5207" s="47">
        <v>21</v>
      </c>
      <c r="F5207" s="47">
        <v>22158</v>
      </c>
      <c r="G5207" s="47">
        <v>21565</v>
      </c>
    </row>
    <row r="5208" spans="3:7">
      <c r="C5208" s="49">
        <f t="shared" si="83"/>
        <v>8</v>
      </c>
      <c r="D5208" s="48">
        <v>42586</v>
      </c>
      <c r="E5208" s="47">
        <v>22</v>
      </c>
      <c r="F5208" s="47">
        <v>21282</v>
      </c>
      <c r="G5208" s="47">
        <v>20424</v>
      </c>
    </row>
    <row r="5209" spans="3:7">
      <c r="C5209" s="49">
        <f t="shared" si="83"/>
        <v>8</v>
      </c>
      <c r="D5209" s="48">
        <v>42586</v>
      </c>
      <c r="E5209" s="47">
        <v>23</v>
      </c>
      <c r="F5209" s="47">
        <v>19824</v>
      </c>
      <c r="G5209" s="47">
        <v>18709</v>
      </c>
    </row>
    <row r="5210" spans="3:7">
      <c r="C5210" s="49">
        <f t="shared" si="83"/>
        <v>8</v>
      </c>
      <c r="D5210" s="48">
        <v>42586</v>
      </c>
      <c r="E5210" s="47">
        <v>24</v>
      </c>
      <c r="F5210" s="47">
        <v>18387</v>
      </c>
      <c r="G5210" s="47">
        <v>17121</v>
      </c>
    </row>
    <row r="5211" spans="3:7">
      <c r="C5211" s="49">
        <f t="shared" si="83"/>
        <v>8</v>
      </c>
      <c r="D5211" s="48">
        <v>42587</v>
      </c>
      <c r="E5211" s="47">
        <v>1</v>
      </c>
      <c r="F5211" s="47">
        <v>17591</v>
      </c>
      <c r="G5211" s="47">
        <v>16232</v>
      </c>
    </row>
    <row r="5212" spans="3:7">
      <c r="C5212" s="49">
        <f t="shared" si="83"/>
        <v>8</v>
      </c>
      <c r="D5212" s="48">
        <v>42587</v>
      </c>
      <c r="E5212" s="47">
        <v>2</v>
      </c>
      <c r="F5212" s="47">
        <v>17420</v>
      </c>
      <c r="G5212" s="47">
        <v>15659</v>
      </c>
    </row>
    <row r="5213" spans="3:7">
      <c r="C5213" s="49">
        <f t="shared" si="83"/>
        <v>8</v>
      </c>
      <c r="D5213" s="48">
        <v>42587</v>
      </c>
      <c r="E5213" s="47">
        <v>3</v>
      </c>
      <c r="F5213" s="47">
        <v>17605</v>
      </c>
      <c r="G5213" s="47">
        <v>15357</v>
      </c>
    </row>
    <row r="5214" spans="3:7">
      <c r="C5214" s="49">
        <f t="shared" si="83"/>
        <v>8</v>
      </c>
      <c r="D5214" s="48">
        <v>42587</v>
      </c>
      <c r="E5214" s="47">
        <v>4</v>
      </c>
      <c r="F5214" s="47">
        <v>17656</v>
      </c>
      <c r="G5214" s="47">
        <v>15201</v>
      </c>
    </row>
    <row r="5215" spans="3:7">
      <c r="C5215" s="49">
        <f t="shared" si="83"/>
        <v>8</v>
      </c>
      <c r="D5215" s="48">
        <v>42587</v>
      </c>
      <c r="E5215" s="47">
        <v>5</v>
      </c>
      <c r="F5215" s="47">
        <v>17616</v>
      </c>
      <c r="G5215" s="47">
        <v>15509</v>
      </c>
    </row>
    <row r="5216" spans="3:7">
      <c r="C5216" s="49">
        <f t="shared" si="83"/>
        <v>8</v>
      </c>
      <c r="D5216" s="48">
        <v>42587</v>
      </c>
      <c r="E5216" s="47">
        <v>6</v>
      </c>
      <c r="F5216" s="47">
        <v>17927</v>
      </c>
      <c r="G5216" s="47">
        <v>16196</v>
      </c>
    </row>
    <row r="5217" spans="3:7">
      <c r="C5217" s="49">
        <f t="shared" si="83"/>
        <v>8</v>
      </c>
      <c r="D5217" s="48">
        <v>42587</v>
      </c>
      <c r="E5217" s="47">
        <v>7</v>
      </c>
      <c r="F5217" s="47">
        <v>19365</v>
      </c>
      <c r="G5217" s="47">
        <v>17694</v>
      </c>
    </row>
    <row r="5218" spans="3:7">
      <c r="C5218" s="49">
        <f t="shared" si="83"/>
        <v>8</v>
      </c>
      <c r="D5218" s="48">
        <v>42587</v>
      </c>
      <c r="E5218" s="47">
        <v>8</v>
      </c>
      <c r="F5218" s="47">
        <v>20656</v>
      </c>
      <c r="G5218" s="47">
        <v>19113</v>
      </c>
    </row>
    <row r="5219" spans="3:7">
      <c r="C5219" s="49">
        <f t="shared" si="83"/>
        <v>8</v>
      </c>
      <c r="D5219" s="48">
        <v>42587</v>
      </c>
      <c r="E5219" s="47">
        <v>9</v>
      </c>
      <c r="F5219" s="47">
        <v>21669</v>
      </c>
      <c r="G5219" s="47">
        <v>20081</v>
      </c>
    </row>
    <row r="5220" spans="3:7">
      <c r="C5220" s="49">
        <f t="shared" si="83"/>
        <v>8</v>
      </c>
      <c r="D5220" s="48">
        <v>42587</v>
      </c>
      <c r="E5220" s="47">
        <v>10</v>
      </c>
      <c r="F5220" s="47">
        <v>22460</v>
      </c>
      <c r="G5220" s="47">
        <v>20964</v>
      </c>
    </row>
    <row r="5221" spans="3:7">
      <c r="C5221" s="49">
        <f t="shared" si="83"/>
        <v>8</v>
      </c>
      <c r="D5221" s="48">
        <v>42587</v>
      </c>
      <c r="E5221" s="47">
        <v>11</v>
      </c>
      <c r="F5221" s="47">
        <v>23050</v>
      </c>
      <c r="G5221" s="47">
        <v>21531</v>
      </c>
    </row>
    <row r="5222" spans="3:7">
      <c r="C5222" s="49">
        <f t="shared" si="83"/>
        <v>8</v>
      </c>
      <c r="D5222" s="48">
        <v>42587</v>
      </c>
      <c r="E5222" s="47">
        <v>12</v>
      </c>
      <c r="F5222" s="47">
        <v>23219</v>
      </c>
      <c r="G5222" s="47">
        <v>21900</v>
      </c>
    </row>
    <row r="5223" spans="3:7">
      <c r="C5223" s="49">
        <f t="shared" si="83"/>
        <v>8</v>
      </c>
      <c r="D5223" s="48">
        <v>42587</v>
      </c>
      <c r="E5223" s="47">
        <v>13</v>
      </c>
      <c r="F5223" s="47">
        <v>23125</v>
      </c>
      <c r="G5223" s="47">
        <v>21926</v>
      </c>
    </row>
    <row r="5224" spans="3:7">
      <c r="C5224" s="49">
        <f t="shared" si="83"/>
        <v>8</v>
      </c>
      <c r="D5224" s="48">
        <v>42587</v>
      </c>
      <c r="E5224" s="47">
        <v>14</v>
      </c>
      <c r="F5224" s="47">
        <v>23100</v>
      </c>
      <c r="G5224" s="47">
        <v>21807</v>
      </c>
    </row>
    <row r="5225" spans="3:7">
      <c r="C5225" s="49">
        <f t="shared" si="83"/>
        <v>8</v>
      </c>
      <c r="D5225" s="48">
        <v>42587</v>
      </c>
      <c r="E5225" s="47">
        <v>15</v>
      </c>
      <c r="F5225" s="47">
        <v>22845</v>
      </c>
      <c r="G5225" s="47">
        <v>21446</v>
      </c>
    </row>
    <row r="5226" spans="3:7">
      <c r="C5226" s="49">
        <f t="shared" si="83"/>
        <v>8</v>
      </c>
      <c r="D5226" s="48">
        <v>42587</v>
      </c>
      <c r="E5226" s="47">
        <v>16</v>
      </c>
      <c r="F5226" s="47">
        <v>23128</v>
      </c>
      <c r="G5226" s="47">
        <v>21329</v>
      </c>
    </row>
    <row r="5227" spans="3:7">
      <c r="C5227" s="49">
        <f t="shared" si="83"/>
        <v>8</v>
      </c>
      <c r="D5227" s="48">
        <v>42587</v>
      </c>
      <c r="E5227" s="47">
        <v>17</v>
      </c>
      <c r="F5227" s="47">
        <v>23185</v>
      </c>
      <c r="G5227" s="47">
        <v>21662</v>
      </c>
    </row>
    <row r="5228" spans="3:7">
      <c r="C5228" s="49">
        <f t="shared" si="83"/>
        <v>8</v>
      </c>
      <c r="D5228" s="48">
        <v>42587</v>
      </c>
      <c r="E5228" s="47">
        <v>18</v>
      </c>
      <c r="F5228" s="47">
        <v>23087</v>
      </c>
      <c r="G5228" s="47">
        <v>21694</v>
      </c>
    </row>
    <row r="5229" spans="3:7">
      <c r="C5229" s="49">
        <f t="shared" si="83"/>
        <v>8</v>
      </c>
      <c r="D5229" s="48">
        <v>42587</v>
      </c>
      <c r="E5229" s="47">
        <v>19</v>
      </c>
      <c r="F5229" s="47">
        <v>22877</v>
      </c>
      <c r="G5229" s="47">
        <v>21549</v>
      </c>
    </row>
    <row r="5230" spans="3:7">
      <c r="C5230" s="49">
        <f t="shared" si="83"/>
        <v>8</v>
      </c>
      <c r="D5230" s="48">
        <v>42587</v>
      </c>
      <c r="E5230" s="47">
        <v>20</v>
      </c>
      <c r="F5230" s="47">
        <v>22640</v>
      </c>
      <c r="G5230" s="47">
        <v>21352</v>
      </c>
    </row>
    <row r="5231" spans="3:7">
      <c r="C5231" s="49">
        <f t="shared" si="83"/>
        <v>8</v>
      </c>
      <c r="D5231" s="48">
        <v>42587</v>
      </c>
      <c r="E5231" s="47">
        <v>21</v>
      </c>
      <c r="F5231" s="47">
        <v>22397</v>
      </c>
      <c r="G5231" s="47">
        <v>21043</v>
      </c>
    </row>
    <row r="5232" spans="3:7">
      <c r="C5232" s="49">
        <f t="shared" si="83"/>
        <v>8</v>
      </c>
      <c r="D5232" s="48">
        <v>42587</v>
      </c>
      <c r="E5232" s="47">
        <v>22</v>
      </c>
      <c r="F5232" s="47">
        <v>21022</v>
      </c>
      <c r="G5232" s="47">
        <v>19797</v>
      </c>
    </row>
    <row r="5233" spans="3:7">
      <c r="C5233" s="49">
        <f t="shared" si="83"/>
        <v>8</v>
      </c>
      <c r="D5233" s="48">
        <v>42587</v>
      </c>
      <c r="E5233" s="47">
        <v>23</v>
      </c>
      <c r="F5233" s="47">
        <v>19603</v>
      </c>
      <c r="G5233" s="47">
        <v>18233</v>
      </c>
    </row>
    <row r="5234" spans="3:7">
      <c r="C5234" s="49">
        <f t="shared" si="83"/>
        <v>8</v>
      </c>
      <c r="D5234" s="48">
        <v>42587</v>
      </c>
      <c r="E5234" s="47">
        <v>24</v>
      </c>
      <c r="F5234" s="47">
        <v>18088</v>
      </c>
      <c r="G5234" s="47">
        <v>16587</v>
      </c>
    </row>
    <row r="5235" spans="3:7">
      <c r="C5235" s="49">
        <f t="shared" si="83"/>
        <v>8</v>
      </c>
      <c r="D5235" s="48">
        <v>42588</v>
      </c>
      <c r="E5235" s="47">
        <v>1</v>
      </c>
      <c r="F5235" s="47">
        <v>17261</v>
      </c>
      <c r="G5235" s="47">
        <v>15469</v>
      </c>
    </row>
    <row r="5236" spans="3:7">
      <c r="C5236" s="49">
        <f t="shared" si="83"/>
        <v>8</v>
      </c>
      <c r="D5236" s="48">
        <v>42588</v>
      </c>
      <c r="E5236" s="47">
        <v>2</v>
      </c>
      <c r="F5236" s="47">
        <v>16644</v>
      </c>
      <c r="G5236" s="47">
        <v>14716</v>
      </c>
    </row>
    <row r="5237" spans="3:7">
      <c r="C5237" s="49">
        <f t="shared" si="83"/>
        <v>8</v>
      </c>
      <c r="D5237" s="48">
        <v>42588</v>
      </c>
      <c r="E5237" s="47">
        <v>3</v>
      </c>
      <c r="F5237" s="47">
        <v>15812</v>
      </c>
      <c r="G5237" s="47">
        <v>14084</v>
      </c>
    </row>
    <row r="5238" spans="3:7">
      <c r="C5238" s="49">
        <f t="shared" si="83"/>
        <v>8</v>
      </c>
      <c r="D5238" s="48">
        <v>42588</v>
      </c>
      <c r="E5238" s="47">
        <v>4</v>
      </c>
      <c r="F5238" s="47">
        <v>15644</v>
      </c>
      <c r="G5238" s="47">
        <v>13679</v>
      </c>
    </row>
    <row r="5239" spans="3:7">
      <c r="C5239" s="49">
        <f t="shared" si="83"/>
        <v>8</v>
      </c>
      <c r="D5239" s="48">
        <v>42588</v>
      </c>
      <c r="E5239" s="47">
        <v>5</v>
      </c>
      <c r="F5239" s="47">
        <v>15636</v>
      </c>
      <c r="G5239" s="47">
        <v>13587</v>
      </c>
    </row>
    <row r="5240" spans="3:7">
      <c r="C5240" s="49">
        <f t="shared" si="83"/>
        <v>8</v>
      </c>
      <c r="D5240" s="48">
        <v>42588</v>
      </c>
      <c r="E5240" s="47">
        <v>6</v>
      </c>
      <c r="F5240" s="47">
        <v>15665</v>
      </c>
      <c r="G5240" s="47">
        <v>13629</v>
      </c>
    </row>
    <row r="5241" spans="3:7">
      <c r="C5241" s="49">
        <f t="shared" si="83"/>
        <v>8</v>
      </c>
      <c r="D5241" s="48">
        <v>42588</v>
      </c>
      <c r="E5241" s="47">
        <v>7</v>
      </c>
      <c r="F5241" s="47">
        <v>16150</v>
      </c>
      <c r="G5241" s="47">
        <v>14300</v>
      </c>
    </row>
    <row r="5242" spans="3:7">
      <c r="C5242" s="49">
        <f t="shared" si="83"/>
        <v>8</v>
      </c>
      <c r="D5242" s="48">
        <v>42588</v>
      </c>
      <c r="E5242" s="47">
        <v>8</v>
      </c>
      <c r="F5242" s="47">
        <v>17039</v>
      </c>
      <c r="G5242" s="47">
        <v>15490</v>
      </c>
    </row>
    <row r="5243" spans="3:7">
      <c r="C5243" s="49">
        <f t="shared" si="83"/>
        <v>8</v>
      </c>
      <c r="D5243" s="48">
        <v>42588</v>
      </c>
      <c r="E5243" s="47">
        <v>9</v>
      </c>
      <c r="F5243" s="47">
        <v>18235</v>
      </c>
      <c r="G5243" s="47">
        <v>16487</v>
      </c>
    </row>
    <row r="5244" spans="3:7">
      <c r="C5244" s="49">
        <f t="shared" si="83"/>
        <v>8</v>
      </c>
      <c r="D5244" s="48">
        <v>42588</v>
      </c>
      <c r="E5244" s="47">
        <v>10</v>
      </c>
      <c r="F5244" s="47">
        <v>19203</v>
      </c>
      <c r="G5244" s="47">
        <v>17235</v>
      </c>
    </row>
    <row r="5245" spans="3:7">
      <c r="C5245" s="49">
        <f t="shared" si="83"/>
        <v>8</v>
      </c>
      <c r="D5245" s="48">
        <v>42588</v>
      </c>
      <c r="E5245" s="47">
        <v>11</v>
      </c>
      <c r="F5245" s="47">
        <v>19672</v>
      </c>
      <c r="G5245" s="47">
        <v>17720</v>
      </c>
    </row>
    <row r="5246" spans="3:7">
      <c r="C5246" s="49">
        <f t="shared" si="83"/>
        <v>8</v>
      </c>
      <c r="D5246" s="48">
        <v>42588</v>
      </c>
      <c r="E5246" s="47">
        <v>12</v>
      </c>
      <c r="F5246" s="47">
        <v>20047</v>
      </c>
      <c r="G5246" s="47">
        <v>17964</v>
      </c>
    </row>
    <row r="5247" spans="3:7">
      <c r="C5247" s="49">
        <f t="shared" si="83"/>
        <v>8</v>
      </c>
      <c r="D5247" s="48">
        <v>42588</v>
      </c>
      <c r="E5247" s="47">
        <v>13</v>
      </c>
      <c r="F5247" s="47">
        <v>20300</v>
      </c>
      <c r="G5247" s="47">
        <v>18114</v>
      </c>
    </row>
    <row r="5248" spans="3:7">
      <c r="C5248" s="49">
        <f t="shared" si="83"/>
        <v>8</v>
      </c>
      <c r="D5248" s="48">
        <v>42588</v>
      </c>
      <c r="E5248" s="47">
        <v>14</v>
      </c>
      <c r="F5248" s="47">
        <v>20429</v>
      </c>
      <c r="G5248" s="47">
        <v>18155</v>
      </c>
    </row>
    <row r="5249" spans="3:7">
      <c r="C5249" s="49">
        <f t="shared" si="83"/>
        <v>8</v>
      </c>
      <c r="D5249" s="48">
        <v>42588</v>
      </c>
      <c r="E5249" s="47">
        <v>15</v>
      </c>
      <c r="F5249" s="47">
        <v>20419</v>
      </c>
      <c r="G5249" s="47">
        <v>18109</v>
      </c>
    </row>
    <row r="5250" spans="3:7">
      <c r="C5250" s="49">
        <f t="shared" si="83"/>
        <v>8</v>
      </c>
      <c r="D5250" s="48">
        <v>42588</v>
      </c>
      <c r="E5250" s="47">
        <v>16</v>
      </c>
      <c r="F5250" s="47">
        <v>20874</v>
      </c>
      <c r="G5250" s="47">
        <v>18446</v>
      </c>
    </row>
    <row r="5251" spans="3:7">
      <c r="C5251" s="49">
        <f t="shared" si="83"/>
        <v>8</v>
      </c>
      <c r="D5251" s="48">
        <v>42588</v>
      </c>
      <c r="E5251" s="47">
        <v>17</v>
      </c>
      <c r="F5251" s="47">
        <v>21096</v>
      </c>
      <c r="G5251" s="47">
        <v>18818</v>
      </c>
    </row>
    <row r="5252" spans="3:7">
      <c r="C5252" s="49">
        <f t="shared" ref="C5252:C5315" si="84">MONTH(D5252)</f>
        <v>8</v>
      </c>
      <c r="D5252" s="48">
        <v>42588</v>
      </c>
      <c r="E5252" s="47">
        <v>18</v>
      </c>
      <c r="F5252" s="47">
        <v>21470</v>
      </c>
      <c r="G5252" s="47">
        <v>18953</v>
      </c>
    </row>
    <row r="5253" spans="3:7">
      <c r="C5253" s="49">
        <f t="shared" si="84"/>
        <v>8</v>
      </c>
      <c r="D5253" s="48">
        <v>42588</v>
      </c>
      <c r="E5253" s="47">
        <v>19</v>
      </c>
      <c r="F5253" s="47">
        <v>20984</v>
      </c>
      <c r="G5253" s="47">
        <v>18877</v>
      </c>
    </row>
    <row r="5254" spans="3:7">
      <c r="C5254" s="49">
        <f t="shared" si="84"/>
        <v>8</v>
      </c>
      <c r="D5254" s="48">
        <v>42588</v>
      </c>
      <c r="E5254" s="47">
        <v>20</v>
      </c>
      <c r="F5254" s="47">
        <v>20306</v>
      </c>
      <c r="G5254" s="47">
        <v>18450</v>
      </c>
    </row>
    <row r="5255" spans="3:7">
      <c r="C5255" s="49">
        <f t="shared" si="84"/>
        <v>8</v>
      </c>
      <c r="D5255" s="48">
        <v>42588</v>
      </c>
      <c r="E5255" s="47">
        <v>21</v>
      </c>
      <c r="F5255" s="47">
        <v>19559</v>
      </c>
      <c r="G5255" s="47">
        <v>18068</v>
      </c>
    </row>
    <row r="5256" spans="3:7">
      <c r="C5256" s="49">
        <f t="shared" si="84"/>
        <v>8</v>
      </c>
      <c r="D5256" s="48">
        <v>42588</v>
      </c>
      <c r="E5256" s="47">
        <v>22</v>
      </c>
      <c r="F5256" s="47">
        <v>18772</v>
      </c>
      <c r="G5256" s="47">
        <v>17099</v>
      </c>
    </row>
    <row r="5257" spans="3:7">
      <c r="C5257" s="49">
        <f t="shared" si="84"/>
        <v>8</v>
      </c>
      <c r="D5257" s="48">
        <v>42588</v>
      </c>
      <c r="E5257" s="47">
        <v>23</v>
      </c>
      <c r="F5257" s="47">
        <v>17973</v>
      </c>
      <c r="G5257" s="47">
        <v>15856</v>
      </c>
    </row>
    <row r="5258" spans="3:7">
      <c r="C5258" s="49">
        <f t="shared" si="84"/>
        <v>8</v>
      </c>
      <c r="D5258" s="48">
        <v>42588</v>
      </c>
      <c r="E5258" s="47">
        <v>24</v>
      </c>
      <c r="F5258" s="47">
        <v>17204</v>
      </c>
      <c r="G5258" s="47">
        <v>14706</v>
      </c>
    </row>
    <row r="5259" spans="3:7">
      <c r="C5259" s="49">
        <f t="shared" si="84"/>
        <v>8</v>
      </c>
      <c r="D5259" s="48">
        <v>42589</v>
      </c>
      <c r="E5259" s="47">
        <v>1</v>
      </c>
      <c r="F5259" s="47">
        <v>16661</v>
      </c>
      <c r="G5259" s="47">
        <v>13793</v>
      </c>
    </row>
    <row r="5260" spans="3:7">
      <c r="C5260" s="49">
        <f t="shared" si="84"/>
        <v>8</v>
      </c>
      <c r="D5260" s="48">
        <v>42589</v>
      </c>
      <c r="E5260" s="47">
        <v>2</v>
      </c>
      <c r="F5260" s="47">
        <v>16079</v>
      </c>
      <c r="G5260" s="47">
        <v>13179</v>
      </c>
    </row>
    <row r="5261" spans="3:7">
      <c r="C5261" s="49">
        <f t="shared" si="84"/>
        <v>8</v>
      </c>
      <c r="D5261" s="48">
        <v>42589</v>
      </c>
      <c r="E5261" s="47">
        <v>3</v>
      </c>
      <c r="F5261" s="47">
        <v>15713</v>
      </c>
      <c r="G5261" s="47">
        <v>12803</v>
      </c>
    </row>
    <row r="5262" spans="3:7">
      <c r="C5262" s="49">
        <f t="shared" si="84"/>
        <v>8</v>
      </c>
      <c r="D5262" s="48">
        <v>42589</v>
      </c>
      <c r="E5262" s="47">
        <v>4</v>
      </c>
      <c r="F5262" s="47">
        <v>15477</v>
      </c>
      <c r="G5262" s="47">
        <v>12585</v>
      </c>
    </row>
    <row r="5263" spans="3:7">
      <c r="C5263" s="49">
        <f t="shared" si="84"/>
        <v>8</v>
      </c>
      <c r="D5263" s="48">
        <v>42589</v>
      </c>
      <c r="E5263" s="47">
        <v>5</v>
      </c>
      <c r="F5263" s="47">
        <v>15070</v>
      </c>
      <c r="G5263" s="47">
        <v>12419</v>
      </c>
    </row>
    <row r="5264" spans="3:7">
      <c r="C5264" s="49">
        <f t="shared" si="84"/>
        <v>8</v>
      </c>
      <c r="D5264" s="48">
        <v>42589</v>
      </c>
      <c r="E5264" s="47">
        <v>6</v>
      </c>
      <c r="F5264" s="47">
        <v>14995</v>
      </c>
      <c r="G5264" s="47">
        <v>12295</v>
      </c>
    </row>
    <row r="5265" spans="3:7">
      <c r="C5265" s="49">
        <f t="shared" si="84"/>
        <v>8</v>
      </c>
      <c r="D5265" s="48">
        <v>42589</v>
      </c>
      <c r="E5265" s="47">
        <v>7</v>
      </c>
      <c r="F5265" s="47">
        <v>15355</v>
      </c>
      <c r="G5265" s="47">
        <v>12776</v>
      </c>
    </row>
    <row r="5266" spans="3:7">
      <c r="C5266" s="49">
        <f t="shared" si="84"/>
        <v>8</v>
      </c>
      <c r="D5266" s="48">
        <v>42589</v>
      </c>
      <c r="E5266" s="47">
        <v>8</v>
      </c>
      <c r="F5266" s="47">
        <v>16216</v>
      </c>
      <c r="G5266" s="47">
        <v>13891</v>
      </c>
    </row>
    <row r="5267" spans="3:7">
      <c r="C5267" s="49">
        <f t="shared" si="84"/>
        <v>8</v>
      </c>
      <c r="D5267" s="48">
        <v>42589</v>
      </c>
      <c r="E5267" s="47">
        <v>9</v>
      </c>
      <c r="F5267" s="47">
        <v>16919</v>
      </c>
      <c r="G5267" s="47">
        <v>14795</v>
      </c>
    </row>
    <row r="5268" spans="3:7">
      <c r="C5268" s="49">
        <f t="shared" si="84"/>
        <v>8</v>
      </c>
      <c r="D5268" s="48">
        <v>42589</v>
      </c>
      <c r="E5268" s="47">
        <v>10</v>
      </c>
      <c r="F5268" s="47">
        <v>17500</v>
      </c>
      <c r="G5268" s="47">
        <v>15536</v>
      </c>
    </row>
    <row r="5269" spans="3:7">
      <c r="C5269" s="49">
        <f t="shared" si="84"/>
        <v>8</v>
      </c>
      <c r="D5269" s="48">
        <v>42589</v>
      </c>
      <c r="E5269" s="47">
        <v>11</v>
      </c>
      <c r="F5269" s="47">
        <v>17981</v>
      </c>
      <c r="G5269" s="47">
        <v>16209</v>
      </c>
    </row>
    <row r="5270" spans="3:7">
      <c r="C5270" s="49">
        <f t="shared" si="84"/>
        <v>8</v>
      </c>
      <c r="D5270" s="48">
        <v>42589</v>
      </c>
      <c r="E5270" s="47">
        <v>12</v>
      </c>
      <c r="F5270" s="47">
        <v>18676</v>
      </c>
      <c r="G5270" s="47">
        <v>16734</v>
      </c>
    </row>
    <row r="5271" spans="3:7">
      <c r="C5271" s="49">
        <f t="shared" si="84"/>
        <v>8</v>
      </c>
      <c r="D5271" s="48">
        <v>42589</v>
      </c>
      <c r="E5271" s="47">
        <v>13</v>
      </c>
      <c r="F5271" s="47">
        <v>18939</v>
      </c>
      <c r="G5271" s="47">
        <v>16987</v>
      </c>
    </row>
    <row r="5272" spans="3:7">
      <c r="C5272" s="49">
        <f t="shared" si="84"/>
        <v>8</v>
      </c>
      <c r="D5272" s="48">
        <v>42589</v>
      </c>
      <c r="E5272" s="47">
        <v>14</v>
      </c>
      <c r="F5272" s="47">
        <v>19083</v>
      </c>
      <c r="G5272" s="47">
        <v>17014</v>
      </c>
    </row>
    <row r="5273" spans="3:7">
      <c r="C5273" s="49">
        <f t="shared" si="84"/>
        <v>8</v>
      </c>
      <c r="D5273" s="48">
        <v>42589</v>
      </c>
      <c r="E5273" s="47">
        <v>15</v>
      </c>
      <c r="F5273" s="47">
        <v>19562</v>
      </c>
      <c r="G5273" s="47">
        <v>17411</v>
      </c>
    </row>
    <row r="5274" spans="3:7">
      <c r="C5274" s="49">
        <f t="shared" si="84"/>
        <v>8</v>
      </c>
      <c r="D5274" s="48">
        <v>42589</v>
      </c>
      <c r="E5274" s="47">
        <v>16</v>
      </c>
      <c r="F5274" s="47">
        <v>20226</v>
      </c>
      <c r="G5274" s="47">
        <v>17931</v>
      </c>
    </row>
    <row r="5275" spans="3:7">
      <c r="C5275" s="49">
        <f t="shared" si="84"/>
        <v>8</v>
      </c>
      <c r="D5275" s="48">
        <v>42589</v>
      </c>
      <c r="E5275" s="47">
        <v>17</v>
      </c>
      <c r="F5275" s="47">
        <v>20678</v>
      </c>
      <c r="G5275" s="47">
        <v>18487</v>
      </c>
    </row>
    <row r="5276" spans="3:7">
      <c r="C5276" s="49">
        <f t="shared" si="84"/>
        <v>8</v>
      </c>
      <c r="D5276" s="48">
        <v>42589</v>
      </c>
      <c r="E5276" s="47">
        <v>18</v>
      </c>
      <c r="F5276" s="47">
        <v>20655</v>
      </c>
      <c r="G5276" s="47">
        <v>18625</v>
      </c>
    </row>
    <row r="5277" spans="3:7">
      <c r="C5277" s="49">
        <f t="shared" si="84"/>
        <v>8</v>
      </c>
      <c r="D5277" s="48">
        <v>42589</v>
      </c>
      <c r="E5277" s="47">
        <v>19</v>
      </c>
      <c r="F5277" s="47">
        <v>20283</v>
      </c>
      <c r="G5277" s="47">
        <v>18378</v>
      </c>
    </row>
    <row r="5278" spans="3:7">
      <c r="C5278" s="49">
        <f t="shared" si="84"/>
        <v>8</v>
      </c>
      <c r="D5278" s="48">
        <v>42589</v>
      </c>
      <c r="E5278" s="47">
        <v>20</v>
      </c>
      <c r="F5278" s="47">
        <v>19867</v>
      </c>
      <c r="G5278" s="47">
        <v>18091</v>
      </c>
    </row>
    <row r="5279" spans="3:7">
      <c r="C5279" s="49">
        <f t="shared" si="84"/>
        <v>8</v>
      </c>
      <c r="D5279" s="48">
        <v>42589</v>
      </c>
      <c r="E5279" s="47">
        <v>21</v>
      </c>
      <c r="F5279" s="47">
        <v>19547</v>
      </c>
      <c r="G5279" s="47">
        <v>17849</v>
      </c>
    </row>
    <row r="5280" spans="3:7">
      <c r="C5280" s="49">
        <f t="shared" si="84"/>
        <v>8</v>
      </c>
      <c r="D5280" s="48">
        <v>42589</v>
      </c>
      <c r="E5280" s="47">
        <v>22</v>
      </c>
      <c r="F5280" s="47">
        <v>18564</v>
      </c>
      <c r="G5280" s="47">
        <v>16896</v>
      </c>
    </row>
    <row r="5281" spans="3:7">
      <c r="C5281" s="49">
        <f t="shared" si="84"/>
        <v>8</v>
      </c>
      <c r="D5281" s="48">
        <v>42589</v>
      </c>
      <c r="E5281" s="47">
        <v>23</v>
      </c>
      <c r="F5281" s="47">
        <v>17099</v>
      </c>
      <c r="G5281" s="47">
        <v>15525</v>
      </c>
    </row>
    <row r="5282" spans="3:7">
      <c r="C5282" s="49">
        <f t="shared" si="84"/>
        <v>8</v>
      </c>
      <c r="D5282" s="48">
        <v>42589</v>
      </c>
      <c r="E5282" s="47">
        <v>24</v>
      </c>
      <c r="F5282" s="47">
        <v>16495</v>
      </c>
      <c r="G5282" s="47">
        <v>14338</v>
      </c>
    </row>
    <row r="5283" spans="3:7">
      <c r="C5283" s="49">
        <f t="shared" si="84"/>
        <v>8</v>
      </c>
      <c r="D5283" s="48">
        <v>42590</v>
      </c>
      <c r="E5283" s="47">
        <v>1</v>
      </c>
      <c r="F5283" s="47">
        <v>16121</v>
      </c>
      <c r="G5283" s="47">
        <v>13580</v>
      </c>
    </row>
    <row r="5284" spans="3:7">
      <c r="C5284" s="49">
        <f t="shared" si="84"/>
        <v>8</v>
      </c>
      <c r="D5284" s="48">
        <v>42590</v>
      </c>
      <c r="E5284" s="47">
        <v>2</v>
      </c>
      <c r="F5284" s="47">
        <v>15844</v>
      </c>
      <c r="G5284" s="47">
        <v>13139</v>
      </c>
    </row>
    <row r="5285" spans="3:7">
      <c r="C5285" s="49">
        <f t="shared" si="84"/>
        <v>8</v>
      </c>
      <c r="D5285" s="48">
        <v>42590</v>
      </c>
      <c r="E5285" s="47">
        <v>3</v>
      </c>
      <c r="F5285" s="47">
        <v>15479</v>
      </c>
      <c r="G5285" s="47">
        <v>12820</v>
      </c>
    </row>
    <row r="5286" spans="3:7">
      <c r="C5286" s="49">
        <f t="shared" si="84"/>
        <v>8</v>
      </c>
      <c r="D5286" s="48">
        <v>42590</v>
      </c>
      <c r="E5286" s="47">
        <v>4</v>
      </c>
      <c r="F5286" s="47">
        <v>15493</v>
      </c>
      <c r="G5286" s="47">
        <v>12831</v>
      </c>
    </row>
    <row r="5287" spans="3:7">
      <c r="C5287" s="49">
        <f t="shared" si="84"/>
        <v>8</v>
      </c>
      <c r="D5287" s="48">
        <v>42590</v>
      </c>
      <c r="E5287" s="47">
        <v>5</v>
      </c>
      <c r="F5287" s="47">
        <v>15908</v>
      </c>
      <c r="G5287" s="47">
        <v>13221</v>
      </c>
    </row>
    <row r="5288" spans="3:7">
      <c r="C5288" s="49">
        <f t="shared" si="84"/>
        <v>8</v>
      </c>
      <c r="D5288" s="48">
        <v>42590</v>
      </c>
      <c r="E5288" s="47">
        <v>6</v>
      </c>
      <c r="F5288" s="47">
        <v>16239</v>
      </c>
      <c r="G5288" s="47">
        <v>13979</v>
      </c>
    </row>
    <row r="5289" spans="3:7">
      <c r="C5289" s="49">
        <f t="shared" si="84"/>
        <v>8</v>
      </c>
      <c r="D5289" s="48">
        <v>42590</v>
      </c>
      <c r="E5289" s="47">
        <v>7</v>
      </c>
      <c r="F5289" s="47">
        <v>17442</v>
      </c>
      <c r="G5289" s="47">
        <v>15239</v>
      </c>
    </row>
    <row r="5290" spans="3:7">
      <c r="C5290" s="49">
        <f t="shared" si="84"/>
        <v>8</v>
      </c>
      <c r="D5290" s="48">
        <v>42590</v>
      </c>
      <c r="E5290" s="47">
        <v>8</v>
      </c>
      <c r="F5290" s="47">
        <v>18104</v>
      </c>
      <c r="G5290" s="47">
        <v>16335</v>
      </c>
    </row>
    <row r="5291" spans="3:7">
      <c r="C5291" s="49">
        <f t="shared" si="84"/>
        <v>8</v>
      </c>
      <c r="D5291" s="48">
        <v>42590</v>
      </c>
      <c r="E5291" s="47">
        <v>9</v>
      </c>
      <c r="F5291" s="47">
        <v>19063</v>
      </c>
      <c r="G5291" s="47">
        <v>17110</v>
      </c>
    </row>
    <row r="5292" spans="3:7">
      <c r="C5292" s="49">
        <f t="shared" si="84"/>
        <v>8</v>
      </c>
      <c r="D5292" s="48">
        <v>42590</v>
      </c>
      <c r="E5292" s="47">
        <v>10</v>
      </c>
      <c r="F5292" s="47">
        <v>19401</v>
      </c>
      <c r="G5292" s="47">
        <v>17582</v>
      </c>
    </row>
    <row r="5293" spans="3:7">
      <c r="C5293" s="49">
        <f t="shared" si="84"/>
        <v>8</v>
      </c>
      <c r="D5293" s="48">
        <v>42590</v>
      </c>
      <c r="E5293" s="47">
        <v>11</v>
      </c>
      <c r="F5293" s="47">
        <v>19984</v>
      </c>
      <c r="G5293" s="47">
        <v>18177</v>
      </c>
    </row>
    <row r="5294" spans="3:7">
      <c r="C5294" s="49">
        <f t="shared" si="84"/>
        <v>8</v>
      </c>
      <c r="D5294" s="48">
        <v>42590</v>
      </c>
      <c r="E5294" s="47">
        <v>12</v>
      </c>
      <c r="F5294" s="47">
        <v>20306</v>
      </c>
      <c r="G5294" s="47">
        <v>18532</v>
      </c>
    </row>
    <row r="5295" spans="3:7">
      <c r="C5295" s="49">
        <f t="shared" si="84"/>
        <v>8</v>
      </c>
      <c r="D5295" s="48">
        <v>42590</v>
      </c>
      <c r="E5295" s="47">
        <v>13</v>
      </c>
      <c r="F5295" s="47">
        <v>20571</v>
      </c>
      <c r="G5295" s="47">
        <v>18858</v>
      </c>
    </row>
    <row r="5296" spans="3:7">
      <c r="C5296" s="49">
        <f t="shared" si="84"/>
        <v>8</v>
      </c>
      <c r="D5296" s="48">
        <v>42590</v>
      </c>
      <c r="E5296" s="47">
        <v>14</v>
      </c>
      <c r="F5296" s="47">
        <v>20941</v>
      </c>
      <c r="G5296" s="47">
        <v>19172</v>
      </c>
    </row>
    <row r="5297" spans="3:7">
      <c r="C5297" s="49">
        <f t="shared" si="84"/>
        <v>8</v>
      </c>
      <c r="D5297" s="48">
        <v>42590</v>
      </c>
      <c r="E5297" s="47">
        <v>15</v>
      </c>
      <c r="F5297" s="47">
        <v>21479</v>
      </c>
      <c r="G5297" s="47">
        <v>19620</v>
      </c>
    </row>
    <row r="5298" spans="3:7">
      <c r="C5298" s="49">
        <f t="shared" si="84"/>
        <v>8</v>
      </c>
      <c r="D5298" s="48">
        <v>42590</v>
      </c>
      <c r="E5298" s="47">
        <v>16</v>
      </c>
      <c r="F5298" s="47">
        <v>21780</v>
      </c>
      <c r="G5298" s="47">
        <v>20096</v>
      </c>
    </row>
    <row r="5299" spans="3:7">
      <c r="C5299" s="49">
        <f t="shared" si="84"/>
        <v>8</v>
      </c>
      <c r="D5299" s="48">
        <v>42590</v>
      </c>
      <c r="E5299" s="47">
        <v>17</v>
      </c>
      <c r="F5299" s="47">
        <v>22232</v>
      </c>
      <c r="G5299" s="47">
        <v>20622</v>
      </c>
    </row>
    <row r="5300" spans="3:7">
      <c r="C5300" s="49">
        <f t="shared" si="84"/>
        <v>8</v>
      </c>
      <c r="D5300" s="48">
        <v>42590</v>
      </c>
      <c r="E5300" s="47">
        <v>18</v>
      </c>
      <c r="F5300" s="47">
        <v>22428</v>
      </c>
      <c r="G5300" s="47">
        <v>20768</v>
      </c>
    </row>
    <row r="5301" spans="3:7">
      <c r="C5301" s="49">
        <f t="shared" si="84"/>
        <v>8</v>
      </c>
      <c r="D5301" s="48">
        <v>42590</v>
      </c>
      <c r="E5301" s="47">
        <v>19</v>
      </c>
      <c r="F5301" s="47">
        <v>22064</v>
      </c>
      <c r="G5301" s="47">
        <v>20656</v>
      </c>
    </row>
    <row r="5302" spans="3:7">
      <c r="C5302" s="49">
        <f t="shared" si="84"/>
        <v>8</v>
      </c>
      <c r="D5302" s="48">
        <v>42590</v>
      </c>
      <c r="E5302" s="47">
        <v>20</v>
      </c>
      <c r="F5302" s="47">
        <v>21608</v>
      </c>
      <c r="G5302" s="47">
        <v>20376</v>
      </c>
    </row>
    <row r="5303" spans="3:7">
      <c r="C5303" s="49">
        <f t="shared" si="84"/>
        <v>8</v>
      </c>
      <c r="D5303" s="48">
        <v>42590</v>
      </c>
      <c r="E5303" s="47">
        <v>21</v>
      </c>
      <c r="F5303" s="47">
        <v>21047</v>
      </c>
      <c r="G5303" s="47">
        <v>19860</v>
      </c>
    </row>
    <row r="5304" spans="3:7">
      <c r="C5304" s="49">
        <f t="shared" si="84"/>
        <v>8</v>
      </c>
      <c r="D5304" s="48">
        <v>42590</v>
      </c>
      <c r="E5304" s="47">
        <v>22</v>
      </c>
      <c r="F5304" s="47">
        <v>19394</v>
      </c>
      <c r="G5304" s="47">
        <v>18462</v>
      </c>
    </row>
    <row r="5305" spans="3:7">
      <c r="C5305" s="49">
        <f t="shared" si="84"/>
        <v>8</v>
      </c>
      <c r="D5305" s="48">
        <v>42590</v>
      </c>
      <c r="E5305" s="47">
        <v>23</v>
      </c>
      <c r="F5305" s="47">
        <v>17736</v>
      </c>
      <c r="G5305" s="47">
        <v>16688</v>
      </c>
    </row>
    <row r="5306" spans="3:7">
      <c r="C5306" s="49">
        <f t="shared" si="84"/>
        <v>8</v>
      </c>
      <c r="D5306" s="48">
        <v>42590</v>
      </c>
      <c r="E5306" s="47">
        <v>24</v>
      </c>
      <c r="F5306" s="47">
        <v>17574</v>
      </c>
      <c r="G5306" s="47">
        <v>15235</v>
      </c>
    </row>
    <row r="5307" spans="3:7">
      <c r="C5307" s="49">
        <f t="shared" si="84"/>
        <v>8</v>
      </c>
      <c r="D5307" s="48">
        <v>42591</v>
      </c>
      <c r="E5307" s="47">
        <v>1</v>
      </c>
      <c r="F5307" s="47">
        <v>16913</v>
      </c>
      <c r="G5307" s="47">
        <v>14286</v>
      </c>
    </row>
    <row r="5308" spans="3:7">
      <c r="C5308" s="49">
        <f t="shared" si="84"/>
        <v>8</v>
      </c>
      <c r="D5308" s="48">
        <v>42591</v>
      </c>
      <c r="E5308" s="47">
        <v>2</v>
      </c>
      <c r="F5308" s="47">
        <v>16698</v>
      </c>
      <c r="G5308" s="47">
        <v>13633</v>
      </c>
    </row>
    <row r="5309" spans="3:7">
      <c r="C5309" s="49">
        <f t="shared" si="84"/>
        <v>8</v>
      </c>
      <c r="D5309" s="48">
        <v>42591</v>
      </c>
      <c r="E5309" s="47">
        <v>3</v>
      </c>
      <c r="F5309" s="47">
        <v>16375</v>
      </c>
      <c r="G5309" s="47">
        <v>13263</v>
      </c>
    </row>
    <row r="5310" spans="3:7">
      <c r="C5310" s="49">
        <f t="shared" si="84"/>
        <v>8</v>
      </c>
      <c r="D5310" s="48">
        <v>42591</v>
      </c>
      <c r="E5310" s="47">
        <v>4</v>
      </c>
      <c r="F5310" s="47">
        <v>16194</v>
      </c>
      <c r="G5310" s="47">
        <v>13100</v>
      </c>
    </row>
    <row r="5311" spans="3:7">
      <c r="C5311" s="49">
        <f t="shared" si="84"/>
        <v>8</v>
      </c>
      <c r="D5311" s="48">
        <v>42591</v>
      </c>
      <c r="E5311" s="47">
        <v>5</v>
      </c>
      <c r="F5311" s="47">
        <v>16633</v>
      </c>
      <c r="G5311" s="47">
        <v>13489</v>
      </c>
    </row>
    <row r="5312" spans="3:7">
      <c r="C5312" s="49">
        <f t="shared" si="84"/>
        <v>8</v>
      </c>
      <c r="D5312" s="48">
        <v>42591</v>
      </c>
      <c r="E5312" s="47">
        <v>6</v>
      </c>
      <c r="F5312" s="47">
        <v>17311</v>
      </c>
      <c r="G5312" s="47">
        <v>14377</v>
      </c>
    </row>
    <row r="5313" spans="3:7">
      <c r="C5313" s="49">
        <f t="shared" si="84"/>
        <v>8</v>
      </c>
      <c r="D5313" s="48">
        <v>42591</v>
      </c>
      <c r="E5313" s="47">
        <v>7</v>
      </c>
      <c r="F5313" s="47">
        <v>17746</v>
      </c>
      <c r="G5313" s="47">
        <v>15599</v>
      </c>
    </row>
    <row r="5314" spans="3:7">
      <c r="C5314" s="49">
        <f t="shared" si="84"/>
        <v>8</v>
      </c>
      <c r="D5314" s="48">
        <v>42591</v>
      </c>
      <c r="E5314" s="47">
        <v>8</v>
      </c>
      <c r="F5314" s="47">
        <v>18316</v>
      </c>
      <c r="G5314" s="47">
        <v>16669</v>
      </c>
    </row>
    <row r="5315" spans="3:7">
      <c r="C5315" s="49">
        <f t="shared" si="84"/>
        <v>8</v>
      </c>
      <c r="D5315" s="48">
        <v>42591</v>
      </c>
      <c r="E5315" s="47">
        <v>9</v>
      </c>
      <c r="F5315" s="47">
        <v>19402</v>
      </c>
      <c r="G5315" s="47">
        <v>17601</v>
      </c>
    </row>
    <row r="5316" spans="3:7">
      <c r="C5316" s="49">
        <f t="shared" ref="C5316:C5379" si="85">MONTH(D5316)</f>
        <v>8</v>
      </c>
      <c r="D5316" s="48">
        <v>42591</v>
      </c>
      <c r="E5316" s="47">
        <v>10</v>
      </c>
      <c r="F5316" s="47">
        <v>19908</v>
      </c>
      <c r="G5316" s="47">
        <v>18246</v>
      </c>
    </row>
    <row r="5317" spans="3:7">
      <c r="C5317" s="49">
        <f t="shared" si="85"/>
        <v>8</v>
      </c>
      <c r="D5317" s="48">
        <v>42591</v>
      </c>
      <c r="E5317" s="47">
        <v>11</v>
      </c>
      <c r="F5317" s="47">
        <v>20738</v>
      </c>
      <c r="G5317" s="47">
        <v>18979</v>
      </c>
    </row>
    <row r="5318" spans="3:7">
      <c r="C5318" s="49">
        <f t="shared" si="85"/>
        <v>8</v>
      </c>
      <c r="D5318" s="48">
        <v>42591</v>
      </c>
      <c r="E5318" s="47">
        <v>12</v>
      </c>
      <c r="F5318" s="47">
        <v>21138</v>
      </c>
      <c r="G5318" s="47">
        <v>19661</v>
      </c>
    </row>
    <row r="5319" spans="3:7">
      <c r="C5319" s="49">
        <f t="shared" si="85"/>
        <v>8</v>
      </c>
      <c r="D5319" s="48">
        <v>42591</v>
      </c>
      <c r="E5319" s="47">
        <v>13</v>
      </c>
      <c r="F5319" s="47">
        <v>22295</v>
      </c>
      <c r="G5319" s="47">
        <v>20356</v>
      </c>
    </row>
    <row r="5320" spans="3:7">
      <c r="C5320" s="49">
        <f t="shared" si="85"/>
        <v>8</v>
      </c>
      <c r="D5320" s="48">
        <v>42591</v>
      </c>
      <c r="E5320" s="47">
        <v>14</v>
      </c>
      <c r="F5320" s="47">
        <v>22568</v>
      </c>
      <c r="G5320" s="47">
        <v>20645</v>
      </c>
    </row>
    <row r="5321" spans="3:7">
      <c r="C5321" s="49">
        <f t="shared" si="85"/>
        <v>8</v>
      </c>
      <c r="D5321" s="48">
        <v>42591</v>
      </c>
      <c r="E5321" s="47">
        <v>15</v>
      </c>
      <c r="F5321" s="47">
        <v>23053</v>
      </c>
      <c r="G5321" s="47">
        <v>21212</v>
      </c>
    </row>
    <row r="5322" spans="3:7">
      <c r="C5322" s="49">
        <f t="shared" si="85"/>
        <v>8</v>
      </c>
      <c r="D5322" s="48">
        <v>42591</v>
      </c>
      <c r="E5322" s="47">
        <v>16</v>
      </c>
      <c r="F5322" s="47">
        <v>23375</v>
      </c>
      <c r="G5322" s="47">
        <v>21740</v>
      </c>
    </row>
    <row r="5323" spans="3:7">
      <c r="C5323" s="49">
        <f t="shared" si="85"/>
        <v>8</v>
      </c>
      <c r="D5323" s="48">
        <v>42591</v>
      </c>
      <c r="E5323" s="47">
        <v>17</v>
      </c>
      <c r="F5323" s="47">
        <v>22923</v>
      </c>
      <c r="G5323" s="47">
        <v>21684</v>
      </c>
    </row>
    <row r="5324" spans="3:7">
      <c r="C5324" s="49">
        <f t="shared" si="85"/>
        <v>8</v>
      </c>
      <c r="D5324" s="48">
        <v>42591</v>
      </c>
      <c r="E5324" s="47">
        <v>18</v>
      </c>
      <c r="F5324" s="47">
        <v>22492</v>
      </c>
      <c r="G5324" s="47">
        <v>21416</v>
      </c>
    </row>
    <row r="5325" spans="3:7">
      <c r="C5325" s="49">
        <f t="shared" si="85"/>
        <v>8</v>
      </c>
      <c r="D5325" s="48">
        <v>42591</v>
      </c>
      <c r="E5325" s="47">
        <v>19</v>
      </c>
      <c r="F5325" s="47">
        <v>22183</v>
      </c>
      <c r="G5325" s="47">
        <v>21208</v>
      </c>
    </row>
    <row r="5326" spans="3:7">
      <c r="C5326" s="49">
        <f t="shared" si="85"/>
        <v>8</v>
      </c>
      <c r="D5326" s="48">
        <v>42591</v>
      </c>
      <c r="E5326" s="47">
        <v>20</v>
      </c>
      <c r="F5326" s="47">
        <v>22459</v>
      </c>
      <c r="G5326" s="47">
        <v>21148</v>
      </c>
    </row>
    <row r="5327" spans="3:7">
      <c r="C5327" s="49">
        <f t="shared" si="85"/>
        <v>8</v>
      </c>
      <c r="D5327" s="48">
        <v>42591</v>
      </c>
      <c r="E5327" s="47">
        <v>21</v>
      </c>
      <c r="F5327" s="47">
        <v>22220</v>
      </c>
      <c r="G5327" s="47">
        <v>20910</v>
      </c>
    </row>
    <row r="5328" spans="3:7">
      <c r="C5328" s="49">
        <f t="shared" si="85"/>
        <v>8</v>
      </c>
      <c r="D5328" s="48">
        <v>42591</v>
      </c>
      <c r="E5328" s="47">
        <v>22</v>
      </c>
      <c r="F5328" s="47">
        <v>21234</v>
      </c>
      <c r="G5328" s="47">
        <v>19651</v>
      </c>
    </row>
    <row r="5329" spans="3:7">
      <c r="C5329" s="49">
        <f t="shared" si="85"/>
        <v>8</v>
      </c>
      <c r="D5329" s="48">
        <v>42591</v>
      </c>
      <c r="E5329" s="47">
        <v>23</v>
      </c>
      <c r="F5329" s="47">
        <v>19954</v>
      </c>
      <c r="G5329" s="47">
        <v>18105</v>
      </c>
    </row>
    <row r="5330" spans="3:7">
      <c r="C5330" s="49">
        <f t="shared" si="85"/>
        <v>8</v>
      </c>
      <c r="D5330" s="48">
        <v>42591</v>
      </c>
      <c r="E5330" s="47">
        <v>24</v>
      </c>
      <c r="F5330" s="47">
        <v>19242</v>
      </c>
      <c r="G5330" s="47">
        <v>16737</v>
      </c>
    </row>
    <row r="5331" spans="3:7">
      <c r="C5331" s="49">
        <f t="shared" si="85"/>
        <v>8</v>
      </c>
      <c r="D5331" s="48">
        <v>42592</v>
      </c>
      <c r="E5331" s="47">
        <v>1</v>
      </c>
      <c r="F5331" s="47">
        <v>18536</v>
      </c>
      <c r="G5331" s="47">
        <v>15805</v>
      </c>
    </row>
    <row r="5332" spans="3:7">
      <c r="C5332" s="49">
        <f t="shared" si="85"/>
        <v>8</v>
      </c>
      <c r="D5332" s="48">
        <v>42592</v>
      </c>
      <c r="E5332" s="47">
        <v>2</v>
      </c>
      <c r="F5332" s="47">
        <v>17888</v>
      </c>
      <c r="G5332" s="47">
        <v>15169</v>
      </c>
    </row>
    <row r="5333" spans="3:7">
      <c r="C5333" s="49">
        <f t="shared" si="85"/>
        <v>8</v>
      </c>
      <c r="D5333" s="48">
        <v>42592</v>
      </c>
      <c r="E5333" s="47">
        <v>3</v>
      </c>
      <c r="F5333" s="47">
        <v>17870</v>
      </c>
      <c r="G5333" s="47">
        <v>14782</v>
      </c>
    </row>
    <row r="5334" spans="3:7">
      <c r="C5334" s="49">
        <f t="shared" si="85"/>
        <v>8</v>
      </c>
      <c r="D5334" s="48">
        <v>42592</v>
      </c>
      <c r="E5334" s="47">
        <v>4</v>
      </c>
      <c r="F5334" s="47">
        <v>17500</v>
      </c>
      <c r="G5334" s="47">
        <v>14636</v>
      </c>
    </row>
    <row r="5335" spans="3:7">
      <c r="C5335" s="49">
        <f t="shared" si="85"/>
        <v>8</v>
      </c>
      <c r="D5335" s="48">
        <v>42592</v>
      </c>
      <c r="E5335" s="47">
        <v>5</v>
      </c>
      <c r="F5335" s="47">
        <v>17325</v>
      </c>
      <c r="G5335" s="47">
        <v>14978</v>
      </c>
    </row>
    <row r="5336" spans="3:7">
      <c r="C5336" s="49">
        <f t="shared" si="85"/>
        <v>8</v>
      </c>
      <c r="D5336" s="48">
        <v>42592</v>
      </c>
      <c r="E5336" s="47">
        <v>6</v>
      </c>
      <c r="F5336" s="47">
        <v>18292</v>
      </c>
      <c r="G5336" s="47">
        <v>15939</v>
      </c>
    </row>
    <row r="5337" spans="3:7">
      <c r="C5337" s="49">
        <f t="shared" si="85"/>
        <v>8</v>
      </c>
      <c r="D5337" s="48">
        <v>42592</v>
      </c>
      <c r="E5337" s="47">
        <v>7</v>
      </c>
      <c r="F5337" s="47">
        <v>18894</v>
      </c>
      <c r="G5337" s="47">
        <v>17353</v>
      </c>
    </row>
    <row r="5338" spans="3:7">
      <c r="C5338" s="49">
        <f t="shared" si="85"/>
        <v>8</v>
      </c>
      <c r="D5338" s="48">
        <v>42592</v>
      </c>
      <c r="E5338" s="47">
        <v>8</v>
      </c>
      <c r="F5338" s="47">
        <v>20037</v>
      </c>
      <c r="G5338" s="47">
        <v>18869</v>
      </c>
    </row>
    <row r="5339" spans="3:7">
      <c r="C5339" s="49">
        <f t="shared" si="85"/>
        <v>8</v>
      </c>
      <c r="D5339" s="48">
        <v>42592</v>
      </c>
      <c r="E5339" s="47">
        <v>9</v>
      </c>
      <c r="F5339" s="47">
        <v>20995</v>
      </c>
      <c r="G5339" s="47">
        <v>19910</v>
      </c>
    </row>
    <row r="5340" spans="3:7">
      <c r="C5340" s="49">
        <f t="shared" si="85"/>
        <v>8</v>
      </c>
      <c r="D5340" s="48">
        <v>42592</v>
      </c>
      <c r="E5340" s="47">
        <v>10</v>
      </c>
      <c r="F5340" s="47">
        <v>21691</v>
      </c>
      <c r="G5340" s="47">
        <v>20866</v>
      </c>
    </row>
    <row r="5341" spans="3:7">
      <c r="C5341" s="49">
        <f t="shared" si="85"/>
        <v>8</v>
      </c>
      <c r="D5341" s="48">
        <v>42592</v>
      </c>
      <c r="E5341" s="47">
        <v>11</v>
      </c>
      <c r="F5341" s="47">
        <v>22347</v>
      </c>
      <c r="G5341" s="47">
        <v>21545</v>
      </c>
    </row>
    <row r="5342" spans="3:7">
      <c r="C5342" s="49">
        <f t="shared" si="85"/>
        <v>8</v>
      </c>
      <c r="D5342" s="48">
        <v>42592</v>
      </c>
      <c r="E5342" s="47">
        <v>12</v>
      </c>
      <c r="F5342" s="47">
        <v>22671</v>
      </c>
      <c r="G5342" s="47">
        <v>21929</v>
      </c>
    </row>
    <row r="5343" spans="3:7">
      <c r="C5343" s="49">
        <f t="shared" si="85"/>
        <v>8</v>
      </c>
      <c r="D5343" s="48">
        <v>42592</v>
      </c>
      <c r="E5343" s="47">
        <v>13</v>
      </c>
      <c r="F5343" s="47">
        <v>22760</v>
      </c>
      <c r="G5343" s="47">
        <v>22008</v>
      </c>
    </row>
    <row r="5344" spans="3:7">
      <c r="C5344" s="49">
        <f t="shared" si="85"/>
        <v>8</v>
      </c>
      <c r="D5344" s="48">
        <v>42592</v>
      </c>
      <c r="E5344" s="47">
        <v>14</v>
      </c>
      <c r="F5344" s="47">
        <v>19697</v>
      </c>
      <c r="G5344" s="47">
        <v>18645</v>
      </c>
    </row>
    <row r="5345" spans="3:7">
      <c r="C5345" s="49">
        <f t="shared" si="85"/>
        <v>8</v>
      </c>
      <c r="D5345" s="48">
        <v>42592</v>
      </c>
      <c r="E5345" s="47">
        <v>15</v>
      </c>
      <c r="F5345" s="47">
        <v>23488</v>
      </c>
      <c r="G5345" s="47">
        <v>22587</v>
      </c>
    </row>
    <row r="5346" spans="3:7">
      <c r="C5346" s="49">
        <f t="shared" si="85"/>
        <v>8</v>
      </c>
      <c r="D5346" s="48">
        <v>42592</v>
      </c>
      <c r="E5346" s="47">
        <v>16</v>
      </c>
      <c r="F5346" s="47">
        <v>23621</v>
      </c>
      <c r="G5346" s="47">
        <v>22754</v>
      </c>
    </row>
    <row r="5347" spans="3:7">
      <c r="C5347" s="49">
        <f t="shared" si="85"/>
        <v>8</v>
      </c>
      <c r="D5347" s="48">
        <v>42592</v>
      </c>
      <c r="E5347" s="47">
        <v>17</v>
      </c>
      <c r="F5347" s="47">
        <v>23226</v>
      </c>
      <c r="G5347" s="47">
        <v>23039</v>
      </c>
    </row>
    <row r="5348" spans="3:7">
      <c r="C5348" s="49">
        <f t="shared" si="85"/>
        <v>8</v>
      </c>
      <c r="D5348" s="48">
        <v>42592</v>
      </c>
      <c r="E5348" s="47">
        <v>18</v>
      </c>
      <c r="F5348" s="47">
        <v>23216</v>
      </c>
      <c r="G5348" s="47">
        <v>23100</v>
      </c>
    </row>
    <row r="5349" spans="3:7">
      <c r="C5349" s="49">
        <f t="shared" si="85"/>
        <v>8</v>
      </c>
      <c r="D5349" s="48">
        <v>42592</v>
      </c>
      <c r="E5349" s="47">
        <v>19</v>
      </c>
      <c r="F5349" s="47">
        <v>23281</v>
      </c>
      <c r="G5349" s="47">
        <v>22986</v>
      </c>
    </row>
    <row r="5350" spans="3:7">
      <c r="C5350" s="49">
        <f t="shared" si="85"/>
        <v>8</v>
      </c>
      <c r="D5350" s="48">
        <v>42592</v>
      </c>
      <c r="E5350" s="47">
        <v>20</v>
      </c>
      <c r="F5350" s="47">
        <v>23395</v>
      </c>
      <c r="G5350" s="47">
        <v>22804</v>
      </c>
    </row>
    <row r="5351" spans="3:7">
      <c r="C5351" s="49">
        <f t="shared" si="85"/>
        <v>8</v>
      </c>
      <c r="D5351" s="48">
        <v>42592</v>
      </c>
      <c r="E5351" s="47">
        <v>21</v>
      </c>
      <c r="F5351" s="47">
        <v>23561</v>
      </c>
      <c r="G5351" s="47">
        <v>22780</v>
      </c>
    </row>
    <row r="5352" spans="3:7">
      <c r="C5352" s="49">
        <f t="shared" si="85"/>
        <v>8</v>
      </c>
      <c r="D5352" s="48">
        <v>42592</v>
      </c>
      <c r="E5352" s="47">
        <v>22</v>
      </c>
      <c r="F5352" s="47">
        <v>22169</v>
      </c>
      <c r="G5352" s="47">
        <v>21486</v>
      </c>
    </row>
    <row r="5353" spans="3:7">
      <c r="C5353" s="49">
        <f t="shared" si="85"/>
        <v>8</v>
      </c>
      <c r="D5353" s="48">
        <v>42592</v>
      </c>
      <c r="E5353" s="47">
        <v>23</v>
      </c>
      <c r="F5353" s="47">
        <v>20736</v>
      </c>
      <c r="G5353" s="47">
        <v>19675</v>
      </c>
    </row>
    <row r="5354" spans="3:7">
      <c r="C5354" s="49">
        <f t="shared" si="85"/>
        <v>8</v>
      </c>
      <c r="D5354" s="48">
        <v>42592</v>
      </c>
      <c r="E5354" s="47">
        <v>24</v>
      </c>
      <c r="F5354" s="47">
        <v>19747</v>
      </c>
      <c r="G5354" s="47">
        <v>18128</v>
      </c>
    </row>
    <row r="5355" spans="3:7">
      <c r="C5355" s="49">
        <f t="shared" si="85"/>
        <v>8</v>
      </c>
      <c r="D5355" s="48">
        <v>42593</v>
      </c>
      <c r="E5355" s="47">
        <v>1</v>
      </c>
      <c r="F5355" s="47">
        <v>18974</v>
      </c>
      <c r="G5355" s="47">
        <v>17091</v>
      </c>
    </row>
    <row r="5356" spans="3:7">
      <c r="C5356" s="49">
        <f t="shared" si="85"/>
        <v>8</v>
      </c>
      <c r="D5356" s="48">
        <v>42593</v>
      </c>
      <c r="E5356" s="47">
        <v>2</v>
      </c>
      <c r="F5356" s="47">
        <v>18403</v>
      </c>
      <c r="G5356" s="47">
        <v>16271</v>
      </c>
    </row>
    <row r="5357" spans="3:7">
      <c r="C5357" s="49">
        <f t="shared" si="85"/>
        <v>8</v>
      </c>
      <c r="D5357" s="48">
        <v>42593</v>
      </c>
      <c r="E5357" s="47">
        <v>3</v>
      </c>
      <c r="F5357" s="47">
        <v>17909</v>
      </c>
      <c r="G5357" s="47">
        <v>15769</v>
      </c>
    </row>
    <row r="5358" spans="3:7">
      <c r="C5358" s="49">
        <f t="shared" si="85"/>
        <v>8</v>
      </c>
      <c r="D5358" s="48">
        <v>42593</v>
      </c>
      <c r="E5358" s="47">
        <v>4</v>
      </c>
      <c r="F5358" s="47">
        <v>17643</v>
      </c>
      <c r="G5358" s="47">
        <v>15456</v>
      </c>
    </row>
    <row r="5359" spans="3:7">
      <c r="C5359" s="49">
        <f t="shared" si="85"/>
        <v>8</v>
      </c>
      <c r="D5359" s="48">
        <v>42593</v>
      </c>
      <c r="E5359" s="47">
        <v>5</v>
      </c>
      <c r="F5359" s="47">
        <v>17815</v>
      </c>
      <c r="G5359" s="47">
        <v>15744</v>
      </c>
    </row>
    <row r="5360" spans="3:7">
      <c r="C5360" s="49">
        <f t="shared" si="85"/>
        <v>8</v>
      </c>
      <c r="D5360" s="48">
        <v>42593</v>
      </c>
      <c r="E5360" s="47">
        <v>6</v>
      </c>
      <c r="F5360" s="47">
        <v>18494</v>
      </c>
      <c r="G5360" s="47">
        <v>16536</v>
      </c>
    </row>
    <row r="5361" spans="3:7">
      <c r="C5361" s="49">
        <f t="shared" si="85"/>
        <v>8</v>
      </c>
      <c r="D5361" s="48">
        <v>42593</v>
      </c>
      <c r="E5361" s="47">
        <v>7</v>
      </c>
      <c r="F5361" s="47">
        <v>19545</v>
      </c>
      <c r="G5361" s="47">
        <v>17797</v>
      </c>
    </row>
    <row r="5362" spans="3:7">
      <c r="C5362" s="49">
        <f t="shared" si="85"/>
        <v>8</v>
      </c>
      <c r="D5362" s="48">
        <v>42593</v>
      </c>
      <c r="E5362" s="47">
        <v>8</v>
      </c>
      <c r="F5362" s="47">
        <v>20791</v>
      </c>
      <c r="G5362" s="47">
        <v>19210</v>
      </c>
    </row>
    <row r="5363" spans="3:7">
      <c r="C5363" s="49">
        <f t="shared" si="85"/>
        <v>8</v>
      </c>
      <c r="D5363" s="48">
        <v>42593</v>
      </c>
      <c r="E5363" s="47">
        <v>9</v>
      </c>
      <c r="F5363" s="47">
        <v>22166</v>
      </c>
      <c r="G5363" s="47">
        <v>20322</v>
      </c>
    </row>
    <row r="5364" spans="3:7">
      <c r="C5364" s="49">
        <f t="shared" si="85"/>
        <v>8</v>
      </c>
      <c r="D5364" s="48">
        <v>42593</v>
      </c>
      <c r="E5364" s="47">
        <v>10</v>
      </c>
      <c r="F5364" s="47">
        <v>22948</v>
      </c>
      <c r="G5364" s="47">
        <v>21152</v>
      </c>
    </row>
    <row r="5365" spans="3:7">
      <c r="C5365" s="49">
        <f t="shared" si="85"/>
        <v>8</v>
      </c>
      <c r="D5365" s="48">
        <v>42593</v>
      </c>
      <c r="E5365" s="47">
        <v>11</v>
      </c>
      <c r="F5365" s="47">
        <v>23615</v>
      </c>
      <c r="G5365" s="47">
        <v>21803</v>
      </c>
    </row>
    <row r="5366" spans="3:7">
      <c r="C5366" s="49">
        <f t="shared" si="85"/>
        <v>8</v>
      </c>
      <c r="D5366" s="48">
        <v>42593</v>
      </c>
      <c r="E5366" s="47">
        <v>12</v>
      </c>
      <c r="F5366" s="47">
        <v>23489</v>
      </c>
      <c r="G5366" s="47">
        <v>22205</v>
      </c>
    </row>
    <row r="5367" spans="3:7">
      <c r="C5367" s="49">
        <f t="shared" si="85"/>
        <v>8</v>
      </c>
      <c r="D5367" s="48">
        <v>42593</v>
      </c>
      <c r="E5367" s="47">
        <v>13</v>
      </c>
      <c r="F5367" s="47">
        <v>24079</v>
      </c>
      <c r="G5367" s="47">
        <v>22617</v>
      </c>
    </row>
    <row r="5368" spans="3:7">
      <c r="C5368" s="49">
        <f t="shared" si="85"/>
        <v>8</v>
      </c>
      <c r="D5368" s="48">
        <v>42593</v>
      </c>
      <c r="E5368" s="47">
        <v>14</v>
      </c>
      <c r="F5368" s="47">
        <v>23960</v>
      </c>
      <c r="G5368" s="47">
        <v>22707</v>
      </c>
    </row>
    <row r="5369" spans="3:7">
      <c r="C5369" s="49">
        <f t="shared" si="85"/>
        <v>8</v>
      </c>
      <c r="D5369" s="48">
        <v>42593</v>
      </c>
      <c r="E5369" s="47">
        <v>15</v>
      </c>
      <c r="F5369" s="47">
        <v>23640</v>
      </c>
      <c r="G5369" s="47">
        <v>22732</v>
      </c>
    </row>
    <row r="5370" spans="3:7">
      <c r="C5370" s="49">
        <f t="shared" si="85"/>
        <v>8</v>
      </c>
      <c r="D5370" s="48">
        <v>42593</v>
      </c>
      <c r="E5370" s="47">
        <v>16</v>
      </c>
      <c r="F5370" s="47">
        <v>24226</v>
      </c>
      <c r="G5370" s="47">
        <v>22686</v>
      </c>
    </row>
    <row r="5371" spans="3:7">
      <c r="C5371" s="49">
        <f t="shared" si="85"/>
        <v>8</v>
      </c>
      <c r="D5371" s="48">
        <v>42593</v>
      </c>
      <c r="E5371" s="47">
        <v>17</v>
      </c>
      <c r="F5371" s="47">
        <v>24829</v>
      </c>
      <c r="G5371" s="47">
        <v>22812</v>
      </c>
    </row>
    <row r="5372" spans="3:7">
      <c r="C5372" s="49">
        <f t="shared" si="85"/>
        <v>8</v>
      </c>
      <c r="D5372" s="48">
        <v>42593</v>
      </c>
      <c r="E5372" s="47">
        <v>18</v>
      </c>
      <c r="F5372" s="47">
        <v>25049</v>
      </c>
      <c r="G5372" s="47">
        <v>22605</v>
      </c>
    </row>
    <row r="5373" spans="3:7">
      <c r="C5373" s="49">
        <f t="shared" si="85"/>
        <v>8</v>
      </c>
      <c r="D5373" s="48">
        <v>42593</v>
      </c>
      <c r="E5373" s="47">
        <v>19</v>
      </c>
      <c r="F5373" s="47">
        <v>24392</v>
      </c>
      <c r="G5373" s="47">
        <v>22473</v>
      </c>
    </row>
    <row r="5374" spans="3:7">
      <c r="C5374" s="49">
        <f t="shared" si="85"/>
        <v>8</v>
      </c>
      <c r="D5374" s="48">
        <v>42593</v>
      </c>
      <c r="E5374" s="47">
        <v>20</v>
      </c>
      <c r="F5374" s="47">
        <v>24620</v>
      </c>
      <c r="G5374" s="47">
        <v>22767</v>
      </c>
    </row>
    <row r="5375" spans="3:7">
      <c r="C5375" s="49">
        <f t="shared" si="85"/>
        <v>8</v>
      </c>
      <c r="D5375" s="48">
        <v>42593</v>
      </c>
      <c r="E5375" s="47">
        <v>21</v>
      </c>
      <c r="F5375" s="47">
        <v>23818</v>
      </c>
      <c r="G5375" s="47">
        <v>22473</v>
      </c>
    </row>
    <row r="5376" spans="3:7">
      <c r="C5376" s="49">
        <f t="shared" si="85"/>
        <v>8</v>
      </c>
      <c r="D5376" s="48">
        <v>42593</v>
      </c>
      <c r="E5376" s="47">
        <v>22</v>
      </c>
      <c r="F5376" s="47">
        <v>22385</v>
      </c>
      <c r="G5376" s="47">
        <v>21054</v>
      </c>
    </row>
    <row r="5377" spans="3:7">
      <c r="C5377" s="49">
        <f t="shared" si="85"/>
        <v>8</v>
      </c>
      <c r="D5377" s="48">
        <v>42593</v>
      </c>
      <c r="E5377" s="47">
        <v>23</v>
      </c>
      <c r="F5377" s="47">
        <v>21514</v>
      </c>
      <c r="G5377" s="47">
        <v>19896</v>
      </c>
    </row>
    <row r="5378" spans="3:7">
      <c r="C5378" s="49">
        <f t="shared" si="85"/>
        <v>8</v>
      </c>
      <c r="D5378" s="48">
        <v>42593</v>
      </c>
      <c r="E5378" s="47">
        <v>24</v>
      </c>
      <c r="F5378" s="47">
        <v>20684</v>
      </c>
      <c r="G5378" s="47">
        <v>18510</v>
      </c>
    </row>
    <row r="5379" spans="3:7">
      <c r="C5379" s="49">
        <f t="shared" si="85"/>
        <v>8</v>
      </c>
      <c r="D5379" s="48">
        <v>42594</v>
      </c>
      <c r="E5379" s="47">
        <v>1</v>
      </c>
      <c r="F5379" s="47">
        <v>19419</v>
      </c>
      <c r="G5379" s="47">
        <v>17301</v>
      </c>
    </row>
    <row r="5380" spans="3:7">
      <c r="C5380" s="49">
        <f t="shared" ref="C5380:C5443" si="86">MONTH(D5380)</f>
        <v>8</v>
      </c>
      <c r="D5380" s="48">
        <v>42594</v>
      </c>
      <c r="E5380" s="47">
        <v>2</v>
      </c>
      <c r="F5380" s="47">
        <v>18911</v>
      </c>
      <c r="G5380" s="47">
        <v>16702</v>
      </c>
    </row>
    <row r="5381" spans="3:7">
      <c r="C5381" s="49">
        <f t="shared" si="86"/>
        <v>8</v>
      </c>
      <c r="D5381" s="48">
        <v>42594</v>
      </c>
      <c r="E5381" s="47">
        <v>3</v>
      </c>
      <c r="F5381" s="47">
        <v>18554</v>
      </c>
      <c r="G5381" s="47">
        <v>16262</v>
      </c>
    </row>
    <row r="5382" spans="3:7">
      <c r="C5382" s="49">
        <f t="shared" si="86"/>
        <v>8</v>
      </c>
      <c r="D5382" s="48">
        <v>42594</v>
      </c>
      <c r="E5382" s="47">
        <v>4</v>
      </c>
      <c r="F5382" s="47">
        <v>18494</v>
      </c>
      <c r="G5382" s="47">
        <v>16235</v>
      </c>
    </row>
    <row r="5383" spans="3:7">
      <c r="C5383" s="49">
        <f t="shared" si="86"/>
        <v>8</v>
      </c>
      <c r="D5383" s="48">
        <v>42594</v>
      </c>
      <c r="E5383" s="47">
        <v>5</v>
      </c>
      <c r="F5383" s="47">
        <v>18790</v>
      </c>
      <c r="G5383" s="47">
        <v>16594</v>
      </c>
    </row>
    <row r="5384" spans="3:7">
      <c r="C5384" s="49">
        <f t="shared" si="86"/>
        <v>8</v>
      </c>
      <c r="D5384" s="48">
        <v>42594</v>
      </c>
      <c r="E5384" s="47">
        <v>6</v>
      </c>
      <c r="F5384" s="47">
        <v>19761</v>
      </c>
      <c r="G5384" s="47">
        <v>17587</v>
      </c>
    </row>
    <row r="5385" spans="3:7">
      <c r="C5385" s="49">
        <f t="shared" si="86"/>
        <v>8</v>
      </c>
      <c r="D5385" s="48">
        <v>42594</v>
      </c>
      <c r="E5385" s="47">
        <v>7</v>
      </c>
      <c r="F5385" s="47">
        <v>20979</v>
      </c>
      <c r="G5385" s="47">
        <v>19070</v>
      </c>
    </row>
    <row r="5386" spans="3:7">
      <c r="C5386" s="49">
        <f t="shared" si="86"/>
        <v>8</v>
      </c>
      <c r="D5386" s="48">
        <v>42594</v>
      </c>
      <c r="E5386" s="47">
        <v>8</v>
      </c>
      <c r="F5386" s="47">
        <v>22039</v>
      </c>
      <c r="G5386" s="47">
        <v>20390</v>
      </c>
    </row>
    <row r="5387" spans="3:7">
      <c r="C5387" s="49">
        <f t="shared" si="86"/>
        <v>8</v>
      </c>
      <c r="D5387" s="48">
        <v>42594</v>
      </c>
      <c r="E5387" s="47">
        <v>9</v>
      </c>
      <c r="F5387" s="47">
        <v>22757</v>
      </c>
      <c r="G5387" s="47">
        <v>21318</v>
      </c>
    </row>
    <row r="5388" spans="3:7">
      <c r="C5388" s="49">
        <f t="shared" si="86"/>
        <v>8</v>
      </c>
      <c r="D5388" s="48">
        <v>42594</v>
      </c>
      <c r="E5388" s="47">
        <v>10</v>
      </c>
      <c r="F5388" s="47">
        <v>23428</v>
      </c>
      <c r="G5388" s="47">
        <v>22055</v>
      </c>
    </row>
    <row r="5389" spans="3:7">
      <c r="C5389" s="49">
        <f t="shared" si="86"/>
        <v>8</v>
      </c>
      <c r="D5389" s="48">
        <v>42594</v>
      </c>
      <c r="E5389" s="47">
        <v>11</v>
      </c>
      <c r="F5389" s="47">
        <v>23880</v>
      </c>
      <c r="G5389" s="47">
        <v>22175</v>
      </c>
    </row>
    <row r="5390" spans="3:7">
      <c r="C5390" s="49">
        <f t="shared" si="86"/>
        <v>8</v>
      </c>
      <c r="D5390" s="48">
        <v>42594</v>
      </c>
      <c r="E5390" s="47">
        <v>12</v>
      </c>
      <c r="F5390" s="47">
        <v>24044</v>
      </c>
      <c r="G5390" s="47">
        <v>22095</v>
      </c>
    </row>
    <row r="5391" spans="3:7">
      <c r="C5391" s="49">
        <f t="shared" si="86"/>
        <v>8</v>
      </c>
      <c r="D5391" s="48">
        <v>42594</v>
      </c>
      <c r="E5391" s="47">
        <v>13</v>
      </c>
      <c r="F5391" s="47">
        <v>24774</v>
      </c>
      <c r="G5391" s="47">
        <v>22185</v>
      </c>
    </row>
    <row r="5392" spans="3:7">
      <c r="C5392" s="49">
        <f t="shared" si="86"/>
        <v>8</v>
      </c>
      <c r="D5392" s="48">
        <v>42594</v>
      </c>
      <c r="E5392" s="47">
        <v>14</v>
      </c>
      <c r="F5392" s="47">
        <v>24826</v>
      </c>
      <c r="G5392" s="47">
        <v>22152</v>
      </c>
    </row>
    <row r="5393" spans="3:7">
      <c r="C5393" s="49">
        <f t="shared" si="86"/>
        <v>8</v>
      </c>
      <c r="D5393" s="48">
        <v>42594</v>
      </c>
      <c r="E5393" s="47">
        <v>15</v>
      </c>
      <c r="F5393" s="47">
        <v>24753</v>
      </c>
      <c r="G5393" s="47">
        <v>22171</v>
      </c>
    </row>
    <row r="5394" spans="3:7">
      <c r="C5394" s="49">
        <f t="shared" si="86"/>
        <v>8</v>
      </c>
      <c r="D5394" s="48">
        <v>42594</v>
      </c>
      <c r="E5394" s="47">
        <v>16</v>
      </c>
      <c r="F5394" s="47">
        <v>24932</v>
      </c>
      <c r="G5394" s="47">
        <v>22306</v>
      </c>
    </row>
    <row r="5395" spans="3:7">
      <c r="C5395" s="49">
        <f t="shared" si="86"/>
        <v>8</v>
      </c>
      <c r="D5395" s="48">
        <v>42594</v>
      </c>
      <c r="E5395" s="47">
        <v>17</v>
      </c>
      <c r="F5395" s="47">
        <v>24851</v>
      </c>
      <c r="G5395" s="47">
        <v>22402</v>
      </c>
    </row>
    <row r="5396" spans="3:7">
      <c r="C5396" s="49">
        <f t="shared" si="86"/>
        <v>8</v>
      </c>
      <c r="D5396" s="48">
        <v>42594</v>
      </c>
      <c r="E5396" s="47">
        <v>18</v>
      </c>
      <c r="F5396" s="47">
        <v>24257</v>
      </c>
      <c r="G5396" s="47">
        <v>22023</v>
      </c>
    </row>
    <row r="5397" spans="3:7">
      <c r="C5397" s="49">
        <f t="shared" si="86"/>
        <v>8</v>
      </c>
      <c r="D5397" s="48">
        <v>42594</v>
      </c>
      <c r="E5397" s="47">
        <v>19</v>
      </c>
      <c r="F5397" s="47">
        <v>23504</v>
      </c>
      <c r="G5397" s="47">
        <v>21805</v>
      </c>
    </row>
    <row r="5398" spans="3:7">
      <c r="C5398" s="49">
        <f t="shared" si="86"/>
        <v>8</v>
      </c>
      <c r="D5398" s="48">
        <v>42594</v>
      </c>
      <c r="E5398" s="47">
        <v>20</v>
      </c>
      <c r="F5398" s="47">
        <v>23268</v>
      </c>
      <c r="G5398" s="47">
        <v>21806</v>
      </c>
    </row>
    <row r="5399" spans="3:7">
      <c r="C5399" s="49">
        <f t="shared" si="86"/>
        <v>8</v>
      </c>
      <c r="D5399" s="48">
        <v>42594</v>
      </c>
      <c r="E5399" s="47">
        <v>21</v>
      </c>
      <c r="F5399" s="47">
        <v>22884</v>
      </c>
      <c r="G5399" s="47">
        <v>21627</v>
      </c>
    </row>
    <row r="5400" spans="3:7">
      <c r="C5400" s="49">
        <f t="shared" si="86"/>
        <v>8</v>
      </c>
      <c r="D5400" s="48">
        <v>42594</v>
      </c>
      <c r="E5400" s="47">
        <v>22</v>
      </c>
      <c r="F5400" s="47">
        <v>21624</v>
      </c>
      <c r="G5400" s="47">
        <v>20421</v>
      </c>
    </row>
    <row r="5401" spans="3:7">
      <c r="C5401" s="49">
        <f t="shared" si="86"/>
        <v>8</v>
      </c>
      <c r="D5401" s="48">
        <v>42594</v>
      </c>
      <c r="E5401" s="47">
        <v>23</v>
      </c>
      <c r="F5401" s="47">
        <v>20365</v>
      </c>
      <c r="G5401" s="47">
        <v>18944</v>
      </c>
    </row>
    <row r="5402" spans="3:7">
      <c r="C5402" s="49">
        <f t="shared" si="86"/>
        <v>8</v>
      </c>
      <c r="D5402" s="48">
        <v>42594</v>
      </c>
      <c r="E5402" s="47">
        <v>24</v>
      </c>
      <c r="F5402" s="47">
        <v>19245</v>
      </c>
      <c r="G5402" s="47">
        <v>17591</v>
      </c>
    </row>
    <row r="5403" spans="3:7">
      <c r="C5403" s="49">
        <f t="shared" si="86"/>
        <v>8</v>
      </c>
      <c r="D5403" s="48">
        <v>42595</v>
      </c>
      <c r="E5403" s="47">
        <v>1</v>
      </c>
      <c r="F5403" s="47">
        <v>18579</v>
      </c>
      <c r="G5403" s="47">
        <v>16642</v>
      </c>
    </row>
    <row r="5404" spans="3:7">
      <c r="C5404" s="49">
        <f t="shared" si="86"/>
        <v>8</v>
      </c>
      <c r="D5404" s="48">
        <v>42595</v>
      </c>
      <c r="E5404" s="47">
        <v>2</v>
      </c>
      <c r="F5404" s="47">
        <v>18126</v>
      </c>
      <c r="G5404" s="47">
        <v>16017</v>
      </c>
    </row>
    <row r="5405" spans="3:7">
      <c r="C5405" s="49">
        <f t="shared" si="86"/>
        <v>8</v>
      </c>
      <c r="D5405" s="48">
        <v>42595</v>
      </c>
      <c r="E5405" s="47">
        <v>3</v>
      </c>
      <c r="F5405" s="47">
        <v>17228</v>
      </c>
      <c r="G5405" s="47">
        <v>15459</v>
      </c>
    </row>
    <row r="5406" spans="3:7">
      <c r="C5406" s="49">
        <f t="shared" si="86"/>
        <v>8</v>
      </c>
      <c r="D5406" s="48">
        <v>42595</v>
      </c>
      <c r="E5406" s="47">
        <v>4</v>
      </c>
      <c r="F5406" s="47">
        <v>16845</v>
      </c>
      <c r="G5406" s="47">
        <v>15111</v>
      </c>
    </row>
    <row r="5407" spans="3:7">
      <c r="C5407" s="49">
        <f t="shared" si="86"/>
        <v>8</v>
      </c>
      <c r="D5407" s="48">
        <v>42595</v>
      </c>
      <c r="E5407" s="47">
        <v>5</v>
      </c>
      <c r="F5407" s="47">
        <v>17495</v>
      </c>
      <c r="G5407" s="47">
        <v>15170</v>
      </c>
    </row>
    <row r="5408" spans="3:7">
      <c r="C5408" s="49">
        <f t="shared" si="86"/>
        <v>8</v>
      </c>
      <c r="D5408" s="48">
        <v>42595</v>
      </c>
      <c r="E5408" s="47">
        <v>6</v>
      </c>
      <c r="F5408" s="47">
        <v>17316</v>
      </c>
      <c r="G5408" s="47">
        <v>15356</v>
      </c>
    </row>
    <row r="5409" spans="3:7">
      <c r="C5409" s="49">
        <f t="shared" si="86"/>
        <v>8</v>
      </c>
      <c r="D5409" s="48">
        <v>42595</v>
      </c>
      <c r="E5409" s="47">
        <v>7</v>
      </c>
      <c r="F5409" s="47">
        <v>17739</v>
      </c>
      <c r="G5409" s="47">
        <v>16017</v>
      </c>
    </row>
    <row r="5410" spans="3:7">
      <c r="C5410" s="49">
        <f t="shared" si="86"/>
        <v>8</v>
      </c>
      <c r="D5410" s="48">
        <v>42595</v>
      </c>
      <c r="E5410" s="47">
        <v>8</v>
      </c>
      <c r="F5410" s="47">
        <v>18831</v>
      </c>
      <c r="G5410" s="47">
        <v>17168</v>
      </c>
    </row>
    <row r="5411" spans="3:7">
      <c r="C5411" s="49">
        <f t="shared" si="86"/>
        <v>8</v>
      </c>
      <c r="D5411" s="48">
        <v>42595</v>
      </c>
      <c r="E5411" s="47">
        <v>9</v>
      </c>
      <c r="F5411" s="47">
        <v>20203</v>
      </c>
      <c r="G5411" s="47">
        <v>18215</v>
      </c>
    </row>
    <row r="5412" spans="3:7">
      <c r="C5412" s="49">
        <f t="shared" si="86"/>
        <v>8</v>
      </c>
      <c r="D5412" s="48">
        <v>42595</v>
      </c>
      <c r="E5412" s="47">
        <v>10</v>
      </c>
      <c r="F5412" s="47">
        <v>21348</v>
      </c>
      <c r="G5412" s="47">
        <v>18953</v>
      </c>
    </row>
    <row r="5413" spans="3:7">
      <c r="C5413" s="49">
        <f t="shared" si="86"/>
        <v>8</v>
      </c>
      <c r="D5413" s="48">
        <v>42595</v>
      </c>
      <c r="E5413" s="47">
        <v>11</v>
      </c>
      <c r="F5413" s="47">
        <v>21494</v>
      </c>
      <c r="G5413" s="47">
        <v>19405</v>
      </c>
    </row>
    <row r="5414" spans="3:7">
      <c r="C5414" s="49">
        <f t="shared" si="86"/>
        <v>8</v>
      </c>
      <c r="D5414" s="48">
        <v>42595</v>
      </c>
      <c r="E5414" s="47">
        <v>12</v>
      </c>
      <c r="F5414" s="47">
        <v>22327</v>
      </c>
      <c r="G5414" s="47">
        <v>19905</v>
      </c>
    </row>
    <row r="5415" spans="3:7">
      <c r="C5415" s="49">
        <f t="shared" si="86"/>
        <v>8</v>
      </c>
      <c r="D5415" s="48">
        <v>42595</v>
      </c>
      <c r="E5415" s="47">
        <v>13</v>
      </c>
      <c r="F5415" s="47">
        <v>22407</v>
      </c>
      <c r="G5415" s="47">
        <v>20062</v>
      </c>
    </row>
    <row r="5416" spans="3:7">
      <c r="C5416" s="49">
        <f t="shared" si="86"/>
        <v>8</v>
      </c>
      <c r="D5416" s="48">
        <v>42595</v>
      </c>
      <c r="E5416" s="47">
        <v>14</v>
      </c>
      <c r="F5416" s="47">
        <v>21842</v>
      </c>
      <c r="G5416" s="47">
        <v>19548</v>
      </c>
    </row>
    <row r="5417" spans="3:7">
      <c r="C5417" s="49">
        <f t="shared" si="86"/>
        <v>8</v>
      </c>
      <c r="D5417" s="48">
        <v>42595</v>
      </c>
      <c r="E5417" s="47">
        <v>15</v>
      </c>
      <c r="F5417" s="47">
        <v>21770</v>
      </c>
      <c r="G5417" s="47">
        <v>19090</v>
      </c>
    </row>
    <row r="5418" spans="3:7">
      <c r="C5418" s="49">
        <f t="shared" si="86"/>
        <v>8</v>
      </c>
      <c r="D5418" s="48">
        <v>42595</v>
      </c>
      <c r="E5418" s="47">
        <v>16</v>
      </c>
      <c r="F5418" s="47">
        <v>21909</v>
      </c>
      <c r="G5418" s="47">
        <v>19286</v>
      </c>
    </row>
    <row r="5419" spans="3:7">
      <c r="C5419" s="49">
        <f t="shared" si="86"/>
        <v>8</v>
      </c>
      <c r="D5419" s="48">
        <v>42595</v>
      </c>
      <c r="E5419" s="47">
        <v>17</v>
      </c>
      <c r="F5419" s="47">
        <v>22309</v>
      </c>
      <c r="G5419" s="47">
        <v>19734</v>
      </c>
    </row>
    <row r="5420" spans="3:7">
      <c r="C5420" s="49">
        <f t="shared" si="86"/>
        <v>8</v>
      </c>
      <c r="D5420" s="48">
        <v>42595</v>
      </c>
      <c r="E5420" s="47">
        <v>18</v>
      </c>
      <c r="F5420" s="47">
        <v>21715</v>
      </c>
      <c r="G5420" s="47">
        <v>19477</v>
      </c>
    </row>
    <row r="5421" spans="3:7">
      <c r="C5421" s="49">
        <f t="shared" si="86"/>
        <v>8</v>
      </c>
      <c r="D5421" s="48">
        <v>42595</v>
      </c>
      <c r="E5421" s="47">
        <v>19</v>
      </c>
      <c r="F5421" s="47">
        <v>21433</v>
      </c>
      <c r="G5421" s="47">
        <v>19107</v>
      </c>
    </row>
    <row r="5422" spans="3:7">
      <c r="C5422" s="49">
        <f t="shared" si="86"/>
        <v>8</v>
      </c>
      <c r="D5422" s="48">
        <v>42595</v>
      </c>
      <c r="E5422" s="47">
        <v>20</v>
      </c>
      <c r="F5422" s="47">
        <v>21426</v>
      </c>
      <c r="G5422" s="47">
        <v>18990</v>
      </c>
    </row>
    <row r="5423" spans="3:7">
      <c r="C5423" s="49">
        <f t="shared" si="86"/>
        <v>8</v>
      </c>
      <c r="D5423" s="48">
        <v>42595</v>
      </c>
      <c r="E5423" s="47">
        <v>21</v>
      </c>
      <c r="F5423" s="47">
        <v>20786</v>
      </c>
      <c r="G5423" s="47">
        <v>18548</v>
      </c>
    </row>
    <row r="5424" spans="3:7">
      <c r="C5424" s="49">
        <f t="shared" si="86"/>
        <v>8</v>
      </c>
      <c r="D5424" s="48">
        <v>42595</v>
      </c>
      <c r="E5424" s="47">
        <v>22</v>
      </c>
      <c r="F5424" s="47">
        <v>19837</v>
      </c>
      <c r="G5424" s="47">
        <v>17608</v>
      </c>
    </row>
    <row r="5425" spans="3:7">
      <c r="C5425" s="49">
        <f t="shared" si="86"/>
        <v>8</v>
      </c>
      <c r="D5425" s="48">
        <v>42595</v>
      </c>
      <c r="E5425" s="47">
        <v>23</v>
      </c>
      <c r="F5425" s="47">
        <v>18936</v>
      </c>
      <c r="G5425" s="47">
        <v>16576</v>
      </c>
    </row>
    <row r="5426" spans="3:7">
      <c r="C5426" s="49">
        <f t="shared" si="86"/>
        <v>8</v>
      </c>
      <c r="D5426" s="48">
        <v>42595</v>
      </c>
      <c r="E5426" s="47">
        <v>24</v>
      </c>
      <c r="F5426" s="47">
        <v>17641</v>
      </c>
      <c r="G5426" s="47">
        <v>15589</v>
      </c>
    </row>
    <row r="5427" spans="3:7">
      <c r="C5427" s="49">
        <f t="shared" si="86"/>
        <v>8</v>
      </c>
      <c r="D5427" s="48">
        <v>42596</v>
      </c>
      <c r="E5427" s="47">
        <v>1</v>
      </c>
      <c r="F5427" s="47">
        <v>16902</v>
      </c>
      <c r="G5427" s="47">
        <v>14775</v>
      </c>
    </row>
    <row r="5428" spans="3:7">
      <c r="C5428" s="49">
        <f t="shared" si="86"/>
        <v>8</v>
      </c>
      <c r="D5428" s="48">
        <v>42596</v>
      </c>
      <c r="E5428" s="47">
        <v>2</v>
      </c>
      <c r="F5428" s="47">
        <v>16536</v>
      </c>
      <c r="G5428" s="47">
        <v>14119</v>
      </c>
    </row>
    <row r="5429" spans="3:7">
      <c r="C5429" s="49">
        <f t="shared" si="86"/>
        <v>8</v>
      </c>
      <c r="D5429" s="48">
        <v>42596</v>
      </c>
      <c r="E5429" s="47">
        <v>3</v>
      </c>
      <c r="F5429" s="47">
        <v>16165</v>
      </c>
      <c r="G5429" s="47">
        <v>13659</v>
      </c>
    </row>
    <row r="5430" spans="3:7">
      <c r="C5430" s="49">
        <f t="shared" si="86"/>
        <v>8</v>
      </c>
      <c r="D5430" s="48">
        <v>42596</v>
      </c>
      <c r="E5430" s="47">
        <v>4</v>
      </c>
      <c r="F5430" s="47">
        <v>16040</v>
      </c>
      <c r="G5430" s="47">
        <v>13438</v>
      </c>
    </row>
    <row r="5431" spans="3:7">
      <c r="C5431" s="49">
        <f t="shared" si="86"/>
        <v>8</v>
      </c>
      <c r="D5431" s="48">
        <v>42596</v>
      </c>
      <c r="E5431" s="47">
        <v>5</v>
      </c>
      <c r="F5431" s="47">
        <v>15705</v>
      </c>
      <c r="G5431" s="47">
        <v>13443</v>
      </c>
    </row>
    <row r="5432" spans="3:7">
      <c r="C5432" s="49">
        <f t="shared" si="86"/>
        <v>8</v>
      </c>
      <c r="D5432" s="48">
        <v>42596</v>
      </c>
      <c r="E5432" s="47">
        <v>6</v>
      </c>
      <c r="F5432" s="47">
        <v>15733</v>
      </c>
      <c r="G5432" s="47">
        <v>13468</v>
      </c>
    </row>
    <row r="5433" spans="3:7">
      <c r="C5433" s="49">
        <f t="shared" si="86"/>
        <v>8</v>
      </c>
      <c r="D5433" s="48">
        <v>42596</v>
      </c>
      <c r="E5433" s="47">
        <v>7</v>
      </c>
      <c r="F5433" s="47">
        <v>15661</v>
      </c>
      <c r="G5433" s="47">
        <v>13816</v>
      </c>
    </row>
    <row r="5434" spans="3:7">
      <c r="C5434" s="49">
        <f t="shared" si="86"/>
        <v>8</v>
      </c>
      <c r="D5434" s="48">
        <v>42596</v>
      </c>
      <c r="E5434" s="47">
        <v>8</v>
      </c>
      <c r="F5434" s="47">
        <v>16865</v>
      </c>
      <c r="G5434" s="47">
        <v>14877</v>
      </c>
    </row>
    <row r="5435" spans="3:7">
      <c r="C5435" s="49">
        <f t="shared" si="86"/>
        <v>8</v>
      </c>
      <c r="D5435" s="48">
        <v>42596</v>
      </c>
      <c r="E5435" s="47">
        <v>9</v>
      </c>
      <c r="F5435" s="47">
        <v>18311</v>
      </c>
      <c r="G5435" s="47">
        <v>16143</v>
      </c>
    </row>
    <row r="5436" spans="3:7">
      <c r="C5436" s="49">
        <f t="shared" si="86"/>
        <v>8</v>
      </c>
      <c r="D5436" s="48">
        <v>42596</v>
      </c>
      <c r="E5436" s="47">
        <v>10</v>
      </c>
      <c r="F5436" s="47">
        <v>19365</v>
      </c>
      <c r="G5436" s="47">
        <v>17016</v>
      </c>
    </row>
    <row r="5437" spans="3:7">
      <c r="C5437" s="49">
        <f t="shared" si="86"/>
        <v>8</v>
      </c>
      <c r="D5437" s="48">
        <v>42596</v>
      </c>
      <c r="E5437" s="47">
        <v>11</v>
      </c>
      <c r="F5437" s="47">
        <v>20085</v>
      </c>
      <c r="G5437" s="47">
        <v>17564</v>
      </c>
    </row>
    <row r="5438" spans="3:7">
      <c r="C5438" s="49">
        <f t="shared" si="86"/>
        <v>8</v>
      </c>
      <c r="D5438" s="48">
        <v>42596</v>
      </c>
      <c r="E5438" s="47">
        <v>12</v>
      </c>
      <c r="F5438" s="47">
        <v>20588</v>
      </c>
      <c r="G5438" s="47">
        <v>17890</v>
      </c>
    </row>
    <row r="5439" spans="3:7">
      <c r="C5439" s="49">
        <f t="shared" si="86"/>
        <v>8</v>
      </c>
      <c r="D5439" s="48">
        <v>42596</v>
      </c>
      <c r="E5439" s="47">
        <v>13</v>
      </c>
      <c r="F5439" s="47">
        <v>20643</v>
      </c>
      <c r="G5439" s="47">
        <v>17961</v>
      </c>
    </row>
    <row r="5440" spans="3:7">
      <c r="C5440" s="49">
        <f t="shared" si="86"/>
        <v>8</v>
      </c>
      <c r="D5440" s="48">
        <v>42596</v>
      </c>
      <c r="E5440" s="47">
        <v>14</v>
      </c>
      <c r="F5440" s="47">
        <v>20967</v>
      </c>
      <c r="G5440" s="47">
        <v>18134</v>
      </c>
    </row>
    <row r="5441" spans="3:7">
      <c r="C5441" s="49">
        <f t="shared" si="86"/>
        <v>8</v>
      </c>
      <c r="D5441" s="48">
        <v>42596</v>
      </c>
      <c r="E5441" s="47">
        <v>15</v>
      </c>
      <c r="F5441" s="47">
        <v>20994</v>
      </c>
      <c r="G5441" s="47">
        <v>18326</v>
      </c>
    </row>
    <row r="5442" spans="3:7">
      <c r="C5442" s="49">
        <f t="shared" si="86"/>
        <v>8</v>
      </c>
      <c r="D5442" s="48">
        <v>42596</v>
      </c>
      <c r="E5442" s="47">
        <v>16</v>
      </c>
      <c r="F5442" s="47">
        <v>21218</v>
      </c>
      <c r="G5442" s="47">
        <v>18678</v>
      </c>
    </row>
    <row r="5443" spans="3:7">
      <c r="C5443" s="49">
        <f t="shared" si="86"/>
        <v>8</v>
      </c>
      <c r="D5443" s="48">
        <v>42596</v>
      </c>
      <c r="E5443" s="47">
        <v>17</v>
      </c>
      <c r="F5443" s="47">
        <v>21307</v>
      </c>
      <c r="G5443" s="47">
        <v>18987</v>
      </c>
    </row>
    <row r="5444" spans="3:7">
      <c r="C5444" s="49">
        <f t="shared" ref="C5444:C5507" si="87">MONTH(D5444)</f>
        <v>8</v>
      </c>
      <c r="D5444" s="48">
        <v>42596</v>
      </c>
      <c r="E5444" s="47">
        <v>18</v>
      </c>
      <c r="F5444" s="47">
        <v>21213</v>
      </c>
      <c r="G5444" s="47">
        <v>18873</v>
      </c>
    </row>
    <row r="5445" spans="3:7">
      <c r="C5445" s="49">
        <f t="shared" si="87"/>
        <v>8</v>
      </c>
      <c r="D5445" s="48">
        <v>42596</v>
      </c>
      <c r="E5445" s="47">
        <v>19</v>
      </c>
      <c r="F5445" s="47">
        <v>20938</v>
      </c>
      <c r="G5445" s="47">
        <v>18495</v>
      </c>
    </row>
    <row r="5446" spans="3:7">
      <c r="C5446" s="49">
        <f t="shared" si="87"/>
        <v>8</v>
      </c>
      <c r="D5446" s="48">
        <v>42596</v>
      </c>
      <c r="E5446" s="47">
        <v>20</v>
      </c>
      <c r="F5446" s="47">
        <v>20845</v>
      </c>
      <c r="G5446" s="47">
        <v>18441</v>
      </c>
    </row>
    <row r="5447" spans="3:7">
      <c r="C5447" s="49">
        <f t="shared" si="87"/>
        <v>8</v>
      </c>
      <c r="D5447" s="48">
        <v>42596</v>
      </c>
      <c r="E5447" s="47">
        <v>21</v>
      </c>
      <c r="F5447" s="47">
        <v>20586</v>
      </c>
      <c r="G5447" s="47">
        <v>18382</v>
      </c>
    </row>
    <row r="5448" spans="3:7">
      <c r="C5448" s="49">
        <f t="shared" si="87"/>
        <v>8</v>
      </c>
      <c r="D5448" s="48">
        <v>42596</v>
      </c>
      <c r="E5448" s="47">
        <v>22</v>
      </c>
      <c r="F5448" s="47">
        <v>19765</v>
      </c>
      <c r="G5448" s="47">
        <v>17453</v>
      </c>
    </row>
    <row r="5449" spans="3:7">
      <c r="C5449" s="49">
        <f t="shared" si="87"/>
        <v>8</v>
      </c>
      <c r="D5449" s="48">
        <v>42596</v>
      </c>
      <c r="E5449" s="47">
        <v>23</v>
      </c>
      <c r="F5449" s="47">
        <v>18372</v>
      </c>
      <c r="G5449" s="47">
        <v>16162</v>
      </c>
    </row>
    <row r="5450" spans="3:7">
      <c r="C5450" s="49">
        <f t="shared" si="87"/>
        <v>8</v>
      </c>
      <c r="D5450" s="48">
        <v>42596</v>
      </c>
      <c r="E5450" s="47">
        <v>24</v>
      </c>
      <c r="F5450" s="47">
        <v>17173</v>
      </c>
      <c r="G5450" s="47">
        <v>15040</v>
      </c>
    </row>
    <row r="5451" spans="3:7">
      <c r="C5451" s="49">
        <f t="shared" si="87"/>
        <v>8</v>
      </c>
      <c r="D5451" s="48">
        <v>42597</v>
      </c>
      <c r="E5451" s="47">
        <v>1</v>
      </c>
      <c r="F5451" s="47">
        <v>16402</v>
      </c>
      <c r="G5451" s="47">
        <v>14222</v>
      </c>
    </row>
    <row r="5452" spans="3:7">
      <c r="C5452" s="49">
        <f t="shared" si="87"/>
        <v>8</v>
      </c>
      <c r="D5452" s="48">
        <v>42597</v>
      </c>
      <c r="E5452" s="47">
        <v>2</v>
      </c>
      <c r="F5452" s="47">
        <v>15759</v>
      </c>
      <c r="G5452" s="47">
        <v>13782</v>
      </c>
    </row>
    <row r="5453" spans="3:7">
      <c r="C5453" s="49">
        <f t="shared" si="87"/>
        <v>8</v>
      </c>
      <c r="D5453" s="48">
        <v>42597</v>
      </c>
      <c r="E5453" s="47">
        <v>3</v>
      </c>
      <c r="F5453" s="47">
        <v>15639</v>
      </c>
      <c r="G5453" s="47">
        <v>13506</v>
      </c>
    </row>
    <row r="5454" spans="3:7">
      <c r="C5454" s="49">
        <f t="shared" si="87"/>
        <v>8</v>
      </c>
      <c r="D5454" s="48">
        <v>42597</v>
      </c>
      <c r="E5454" s="47">
        <v>4</v>
      </c>
      <c r="F5454" s="47">
        <v>15716</v>
      </c>
      <c r="G5454" s="47">
        <v>13463</v>
      </c>
    </row>
    <row r="5455" spans="3:7">
      <c r="C5455" s="49">
        <f t="shared" si="87"/>
        <v>8</v>
      </c>
      <c r="D5455" s="48">
        <v>42597</v>
      </c>
      <c r="E5455" s="47">
        <v>5</v>
      </c>
      <c r="F5455" s="47">
        <v>16138</v>
      </c>
      <c r="G5455" s="47">
        <v>13882</v>
      </c>
    </row>
    <row r="5456" spans="3:7">
      <c r="C5456" s="49">
        <f t="shared" si="87"/>
        <v>8</v>
      </c>
      <c r="D5456" s="48">
        <v>42597</v>
      </c>
      <c r="E5456" s="47">
        <v>6</v>
      </c>
      <c r="F5456" s="47">
        <v>16815</v>
      </c>
      <c r="G5456" s="47">
        <v>14728</v>
      </c>
    </row>
    <row r="5457" spans="3:7">
      <c r="C5457" s="49">
        <f t="shared" si="87"/>
        <v>8</v>
      </c>
      <c r="D5457" s="48">
        <v>42597</v>
      </c>
      <c r="E5457" s="47">
        <v>7</v>
      </c>
      <c r="F5457" s="47">
        <v>17899</v>
      </c>
      <c r="G5457" s="47">
        <v>15934</v>
      </c>
    </row>
    <row r="5458" spans="3:7">
      <c r="C5458" s="49">
        <f t="shared" si="87"/>
        <v>8</v>
      </c>
      <c r="D5458" s="48">
        <v>42597</v>
      </c>
      <c r="E5458" s="47">
        <v>8</v>
      </c>
      <c r="F5458" s="47">
        <v>18995</v>
      </c>
      <c r="G5458" s="47">
        <v>16944</v>
      </c>
    </row>
    <row r="5459" spans="3:7">
      <c r="C5459" s="49">
        <f t="shared" si="87"/>
        <v>8</v>
      </c>
      <c r="D5459" s="48">
        <v>42597</v>
      </c>
      <c r="E5459" s="47">
        <v>9</v>
      </c>
      <c r="F5459" s="47">
        <v>19862</v>
      </c>
      <c r="G5459" s="47">
        <v>17603</v>
      </c>
    </row>
    <row r="5460" spans="3:7">
      <c r="C5460" s="49">
        <f t="shared" si="87"/>
        <v>8</v>
      </c>
      <c r="D5460" s="48">
        <v>42597</v>
      </c>
      <c r="E5460" s="47">
        <v>10</v>
      </c>
      <c r="F5460" s="47">
        <v>20924</v>
      </c>
      <c r="G5460" s="47">
        <v>18219</v>
      </c>
    </row>
    <row r="5461" spans="3:7">
      <c r="C5461" s="49">
        <f t="shared" si="87"/>
        <v>8</v>
      </c>
      <c r="D5461" s="48">
        <v>42597</v>
      </c>
      <c r="E5461" s="47">
        <v>11</v>
      </c>
      <c r="F5461" s="47">
        <v>21429</v>
      </c>
      <c r="G5461" s="47">
        <v>18746</v>
      </c>
    </row>
    <row r="5462" spans="3:7">
      <c r="C5462" s="49">
        <f t="shared" si="87"/>
        <v>8</v>
      </c>
      <c r="D5462" s="48">
        <v>42597</v>
      </c>
      <c r="E5462" s="47">
        <v>12</v>
      </c>
      <c r="F5462" s="47">
        <v>21511</v>
      </c>
      <c r="G5462" s="47">
        <v>19109</v>
      </c>
    </row>
    <row r="5463" spans="3:7">
      <c r="C5463" s="49">
        <f t="shared" si="87"/>
        <v>8</v>
      </c>
      <c r="D5463" s="48">
        <v>42597</v>
      </c>
      <c r="E5463" s="47">
        <v>13</v>
      </c>
      <c r="F5463" s="47">
        <v>21841</v>
      </c>
      <c r="G5463" s="47">
        <v>19477</v>
      </c>
    </row>
    <row r="5464" spans="3:7">
      <c r="C5464" s="49">
        <f t="shared" si="87"/>
        <v>8</v>
      </c>
      <c r="D5464" s="48">
        <v>42597</v>
      </c>
      <c r="E5464" s="47">
        <v>14</v>
      </c>
      <c r="F5464" s="47">
        <v>22083</v>
      </c>
      <c r="G5464" s="47">
        <v>19726</v>
      </c>
    </row>
    <row r="5465" spans="3:7">
      <c r="C5465" s="49">
        <f t="shared" si="87"/>
        <v>8</v>
      </c>
      <c r="D5465" s="48">
        <v>42597</v>
      </c>
      <c r="E5465" s="47">
        <v>15</v>
      </c>
      <c r="F5465" s="47">
        <v>22444</v>
      </c>
      <c r="G5465" s="47">
        <v>20102</v>
      </c>
    </row>
    <row r="5466" spans="3:7">
      <c r="C5466" s="49">
        <f t="shared" si="87"/>
        <v>8</v>
      </c>
      <c r="D5466" s="48">
        <v>42597</v>
      </c>
      <c r="E5466" s="47">
        <v>16</v>
      </c>
      <c r="F5466" s="47">
        <v>22794</v>
      </c>
      <c r="G5466" s="47">
        <v>20360</v>
      </c>
    </row>
    <row r="5467" spans="3:7">
      <c r="C5467" s="49">
        <f t="shared" si="87"/>
        <v>8</v>
      </c>
      <c r="D5467" s="48">
        <v>42597</v>
      </c>
      <c r="E5467" s="47">
        <v>17</v>
      </c>
      <c r="F5467" s="47">
        <v>22728</v>
      </c>
      <c r="G5467" s="47">
        <v>20592</v>
      </c>
    </row>
    <row r="5468" spans="3:7">
      <c r="C5468" s="49">
        <f t="shared" si="87"/>
        <v>8</v>
      </c>
      <c r="D5468" s="48">
        <v>42597</v>
      </c>
      <c r="E5468" s="47">
        <v>18</v>
      </c>
      <c r="F5468" s="47">
        <v>22501</v>
      </c>
      <c r="G5468" s="47">
        <v>20250</v>
      </c>
    </row>
    <row r="5469" spans="3:7">
      <c r="C5469" s="49">
        <f t="shared" si="87"/>
        <v>8</v>
      </c>
      <c r="D5469" s="48">
        <v>42597</v>
      </c>
      <c r="E5469" s="47">
        <v>19</v>
      </c>
      <c r="F5469" s="47">
        <v>22324</v>
      </c>
      <c r="G5469" s="47">
        <v>19995</v>
      </c>
    </row>
    <row r="5470" spans="3:7">
      <c r="C5470" s="49">
        <f t="shared" si="87"/>
        <v>8</v>
      </c>
      <c r="D5470" s="48">
        <v>42597</v>
      </c>
      <c r="E5470" s="47">
        <v>20</v>
      </c>
      <c r="F5470" s="47">
        <v>22369</v>
      </c>
      <c r="G5470" s="47">
        <v>20104</v>
      </c>
    </row>
    <row r="5471" spans="3:7">
      <c r="C5471" s="49">
        <f t="shared" si="87"/>
        <v>8</v>
      </c>
      <c r="D5471" s="48">
        <v>42597</v>
      </c>
      <c r="E5471" s="47">
        <v>21</v>
      </c>
      <c r="F5471" s="47">
        <v>21543</v>
      </c>
      <c r="G5471" s="47">
        <v>19760</v>
      </c>
    </row>
    <row r="5472" spans="3:7">
      <c r="C5472" s="49">
        <f t="shared" si="87"/>
        <v>8</v>
      </c>
      <c r="D5472" s="48">
        <v>42597</v>
      </c>
      <c r="E5472" s="47">
        <v>22</v>
      </c>
      <c r="F5472" s="47">
        <v>20495</v>
      </c>
      <c r="G5472" s="47">
        <v>18539</v>
      </c>
    </row>
    <row r="5473" spans="3:7">
      <c r="C5473" s="49">
        <f t="shared" si="87"/>
        <v>8</v>
      </c>
      <c r="D5473" s="48">
        <v>42597</v>
      </c>
      <c r="E5473" s="47">
        <v>23</v>
      </c>
      <c r="F5473" s="47">
        <v>19273</v>
      </c>
      <c r="G5473" s="47">
        <v>17099</v>
      </c>
    </row>
    <row r="5474" spans="3:7">
      <c r="C5474" s="49">
        <f t="shared" si="87"/>
        <v>8</v>
      </c>
      <c r="D5474" s="48">
        <v>42597</v>
      </c>
      <c r="E5474" s="47">
        <v>24</v>
      </c>
      <c r="F5474" s="47">
        <v>18137</v>
      </c>
      <c r="G5474" s="47">
        <v>15827</v>
      </c>
    </row>
    <row r="5475" spans="3:7">
      <c r="C5475" s="49">
        <f t="shared" si="87"/>
        <v>8</v>
      </c>
      <c r="D5475" s="48">
        <v>42598</v>
      </c>
      <c r="E5475" s="47">
        <v>1</v>
      </c>
      <c r="F5475" s="47">
        <v>17608</v>
      </c>
      <c r="G5475" s="47">
        <v>15102</v>
      </c>
    </row>
    <row r="5476" spans="3:7">
      <c r="C5476" s="49">
        <f t="shared" si="87"/>
        <v>8</v>
      </c>
      <c r="D5476" s="48">
        <v>42598</v>
      </c>
      <c r="E5476" s="47">
        <v>2</v>
      </c>
      <c r="F5476" s="47">
        <v>17050</v>
      </c>
      <c r="G5476" s="47">
        <v>14534</v>
      </c>
    </row>
    <row r="5477" spans="3:7">
      <c r="C5477" s="49">
        <f t="shared" si="87"/>
        <v>8</v>
      </c>
      <c r="D5477" s="48">
        <v>42598</v>
      </c>
      <c r="E5477" s="47">
        <v>3</v>
      </c>
      <c r="F5477" s="47">
        <v>16856</v>
      </c>
      <c r="G5477" s="47">
        <v>14168</v>
      </c>
    </row>
    <row r="5478" spans="3:7">
      <c r="C5478" s="49">
        <f t="shared" si="87"/>
        <v>8</v>
      </c>
      <c r="D5478" s="48">
        <v>42598</v>
      </c>
      <c r="E5478" s="47">
        <v>4</v>
      </c>
      <c r="F5478" s="47">
        <v>16727</v>
      </c>
      <c r="G5478" s="47">
        <v>14118</v>
      </c>
    </row>
    <row r="5479" spans="3:7">
      <c r="C5479" s="49">
        <f t="shared" si="87"/>
        <v>8</v>
      </c>
      <c r="D5479" s="48">
        <v>42598</v>
      </c>
      <c r="E5479" s="47">
        <v>5</v>
      </c>
      <c r="F5479" s="47">
        <v>17138</v>
      </c>
      <c r="G5479" s="47">
        <v>14612</v>
      </c>
    </row>
    <row r="5480" spans="3:7">
      <c r="C5480" s="49">
        <f t="shared" si="87"/>
        <v>8</v>
      </c>
      <c r="D5480" s="48">
        <v>42598</v>
      </c>
      <c r="E5480" s="47">
        <v>6</v>
      </c>
      <c r="F5480" s="47">
        <v>18231</v>
      </c>
      <c r="G5480" s="47">
        <v>15647</v>
      </c>
    </row>
    <row r="5481" spans="3:7">
      <c r="C5481" s="49">
        <f t="shared" si="87"/>
        <v>8</v>
      </c>
      <c r="D5481" s="48">
        <v>42598</v>
      </c>
      <c r="E5481" s="47">
        <v>7</v>
      </c>
      <c r="F5481" s="47">
        <v>19254</v>
      </c>
      <c r="G5481" s="47">
        <v>16993</v>
      </c>
    </row>
    <row r="5482" spans="3:7">
      <c r="C5482" s="49">
        <f t="shared" si="87"/>
        <v>8</v>
      </c>
      <c r="D5482" s="48">
        <v>42598</v>
      </c>
      <c r="E5482" s="47">
        <v>8</v>
      </c>
      <c r="F5482" s="47">
        <v>19721</v>
      </c>
      <c r="G5482" s="47">
        <v>17910</v>
      </c>
    </row>
    <row r="5483" spans="3:7">
      <c r="C5483" s="49">
        <f t="shared" si="87"/>
        <v>8</v>
      </c>
      <c r="D5483" s="48">
        <v>42598</v>
      </c>
      <c r="E5483" s="47">
        <v>9</v>
      </c>
      <c r="F5483" s="47">
        <v>20813</v>
      </c>
      <c r="G5483" s="47">
        <v>18411</v>
      </c>
    </row>
    <row r="5484" spans="3:7">
      <c r="C5484" s="49">
        <f t="shared" si="87"/>
        <v>8</v>
      </c>
      <c r="D5484" s="48">
        <v>42598</v>
      </c>
      <c r="E5484" s="47">
        <v>10</v>
      </c>
      <c r="F5484" s="47">
        <v>21452</v>
      </c>
      <c r="G5484" s="47">
        <v>18727</v>
      </c>
    </row>
    <row r="5485" spans="3:7">
      <c r="C5485" s="49">
        <f t="shared" si="87"/>
        <v>8</v>
      </c>
      <c r="D5485" s="48">
        <v>42598</v>
      </c>
      <c r="E5485" s="47">
        <v>11</v>
      </c>
      <c r="F5485" s="47">
        <v>21673</v>
      </c>
      <c r="G5485" s="47">
        <v>18953</v>
      </c>
    </row>
    <row r="5486" spans="3:7">
      <c r="C5486" s="49">
        <f t="shared" si="87"/>
        <v>8</v>
      </c>
      <c r="D5486" s="48">
        <v>42598</v>
      </c>
      <c r="E5486" s="47">
        <v>12</v>
      </c>
      <c r="F5486" s="47">
        <v>21652</v>
      </c>
      <c r="G5486" s="47">
        <v>19093</v>
      </c>
    </row>
    <row r="5487" spans="3:7">
      <c r="C5487" s="49">
        <f t="shared" si="87"/>
        <v>8</v>
      </c>
      <c r="D5487" s="48">
        <v>42598</v>
      </c>
      <c r="E5487" s="47">
        <v>13</v>
      </c>
      <c r="F5487" s="47">
        <v>22276</v>
      </c>
      <c r="G5487" s="47">
        <v>19637</v>
      </c>
    </row>
    <row r="5488" spans="3:7">
      <c r="C5488" s="49">
        <f t="shared" si="87"/>
        <v>8</v>
      </c>
      <c r="D5488" s="48">
        <v>42598</v>
      </c>
      <c r="E5488" s="47">
        <v>14</v>
      </c>
      <c r="F5488" s="47">
        <v>21924</v>
      </c>
      <c r="G5488" s="47">
        <v>19821</v>
      </c>
    </row>
    <row r="5489" spans="3:7">
      <c r="C5489" s="49">
        <f t="shared" si="87"/>
        <v>8</v>
      </c>
      <c r="D5489" s="48">
        <v>42598</v>
      </c>
      <c r="E5489" s="47">
        <v>15</v>
      </c>
      <c r="F5489" s="47">
        <v>21938</v>
      </c>
      <c r="G5489" s="47">
        <v>19941</v>
      </c>
    </row>
    <row r="5490" spans="3:7">
      <c r="C5490" s="49">
        <f t="shared" si="87"/>
        <v>8</v>
      </c>
      <c r="D5490" s="48">
        <v>42598</v>
      </c>
      <c r="E5490" s="47">
        <v>16</v>
      </c>
      <c r="F5490" s="47">
        <v>22750</v>
      </c>
      <c r="G5490" s="47">
        <v>20259</v>
      </c>
    </row>
    <row r="5491" spans="3:7">
      <c r="C5491" s="49">
        <f t="shared" si="87"/>
        <v>8</v>
      </c>
      <c r="D5491" s="48">
        <v>42598</v>
      </c>
      <c r="E5491" s="47">
        <v>17</v>
      </c>
      <c r="F5491" s="47">
        <v>22624</v>
      </c>
      <c r="G5491" s="47">
        <v>20355</v>
      </c>
    </row>
    <row r="5492" spans="3:7">
      <c r="C5492" s="49">
        <f t="shared" si="87"/>
        <v>8</v>
      </c>
      <c r="D5492" s="48">
        <v>42598</v>
      </c>
      <c r="E5492" s="47">
        <v>18</v>
      </c>
      <c r="F5492" s="47">
        <v>22255</v>
      </c>
      <c r="G5492" s="47">
        <v>19898</v>
      </c>
    </row>
    <row r="5493" spans="3:7">
      <c r="C5493" s="49">
        <f t="shared" si="87"/>
        <v>8</v>
      </c>
      <c r="D5493" s="48">
        <v>42598</v>
      </c>
      <c r="E5493" s="47">
        <v>19</v>
      </c>
      <c r="F5493" s="47">
        <v>21801</v>
      </c>
      <c r="G5493" s="47">
        <v>19406</v>
      </c>
    </row>
    <row r="5494" spans="3:7">
      <c r="C5494" s="49">
        <f t="shared" si="87"/>
        <v>8</v>
      </c>
      <c r="D5494" s="48">
        <v>42598</v>
      </c>
      <c r="E5494" s="47">
        <v>20</v>
      </c>
      <c r="F5494" s="47">
        <v>21410</v>
      </c>
      <c r="G5494" s="47">
        <v>19152</v>
      </c>
    </row>
    <row r="5495" spans="3:7">
      <c r="C5495" s="49">
        <f t="shared" si="87"/>
        <v>8</v>
      </c>
      <c r="D5495" s="48">
        <v>42598</v>
      </c>
      <c r="E5495" s="47">
        <v>21</v>
      </c>
      <c r="F5495" s="47">
        <v>21068</v>
      </c>
      <c r="G5495" s="47">
        <v>18637</v>
      </c>
    </row>
    <row r="5496" spans="3:7">
      <c r="C5496" s="49">
        <f t="shared" si="87"/>
        <v>8</v>
      </c>
      <c r="D5496" s="48">
        <v>42598</v>
      </c>
      <c r="E5496" s="47">
        <v>22</v>
      </c>
      <c r="F5496" s="47">
        <v>19822</v>
      </c>
      <c r="G5496" s="47">
        <v>17412</v>
      </c>
    </row>
    <row r="5497" spans="3:7">
      <c r="C5497" s="49">
        <f t="shared" si="87"/>
        <v>8</v>
      </c>
      <c r="D5497" s="48">
        <v>42598</v>
      </c>
      <c r="E5497" s="47">
        <v>23</v>
      </c>
      <c r="F5497" s="47">
        <v>18038</v>
      </c>
      <c r="G5497" s="47">
        <v>15893</v>
      </c>
    </row>
    <row r="5498" spans="3:7">
      <c r="C5498" s="49">
        <f t="shared" si="87"/>
        <v>8</v>
      </c>
      <c r="D5498" s="48">
        <v>42598</v>
      </c>
      <c r="E5498" s="47">
        <v>24</v>
      </c>
      <c r="F5498" s="47">
        <v>17158</v>
      </c>
      <c r="G5498" s="47">
        <v>14767</v>
      </c>
    </row>
    <row r="5499" spans="3:7">
      <c r="C5499" s="49">
        <f t="shared" si="87"/>
        <v>8</v>
      </c>
      <c r="D5499" s="48">
        <v>42599</v>
      </c>
      <c r="E5499" s="47">
        <v>1</v>
      </c>
      <c r="F5499" s="47">
        <v>16478</v>
      </c>
      <c r="G5499" s="47">
        <v>14063</v>
      </c>
    </row>
    <row r="5500" spans="3:7">
      <c r="C5500" s="49">
        <f t="shared" si="87"/>
        <v>8</v>
      </c>
      <c r="D5500" s="48">
        <v>42599</v>
      </c>
      <c r="E5500" s="47">
        <v>2</v>
      </c>
      <c r="F5500" s="47">
        <v>15849</v>
      </c>
      <c r="G5500" s="47">
        <v>13512</v>
      </c>
    </row>
    <row r="5501" spans="3:7">
      <c r="C5501" s="49">
        <f t="shared" si="87"/>
        <v>8</v>
      </c>
      <c r="D5501" s="48">
        <v>42599</v>
      </c>
      <c r="E5501" s="47">
        <v>3</v>
      </c>
      <c r="F5501" s="47">
        <v>15556</v>
      </c>
      <c r="G5501" s="47">
        <v>13208</v>
      </c>
    </row>
    <row r="5502" spans="3:7">
      <c r="C5502" s="49">
        <f t="shared" si="87"/>
        <v>8</v>
      </c>
      <c r="D5502" s="48">
        <v>42599</v>
      </c>
      <c r="E5502" s="47">
        <v>4</v>
      </c>
      <c r="F5502" s="47">
        <v>15676</v>
      </c>
      <c r="G5502" s="47">
        <v>13193</v>
      </c>
    </row>
    <row r="5503" spans="3:7">
      <c r="C5503" s="49">
        <f t="shared" si="87"/>
        <v>8</v>
      </c>
      <c r="D5503" s="48">
        <v>42599</v>
      </c>
      <c r="E5503" s="47">
        <v>5</v>
      </c>
      <c r="F5503" s="47">
        <v>16158</v>
      </c>
      <c r="G5503" s="47">
        <v>13544</v>
      </c>
    </row>
    <row r="5504" spans="3:7">
      <c r="C5504" s="49">
        <f t="shared" si="87"/>
        <v>8</v>
      </c>
      <c r="D5504" s="48">
        <v>42599</v>
      </c>
      <c r="E5504" s="47">
        <v>6</v>
      </c>
      <c r="F5504" s="47">
        <v>17421</v>
      </c>
      <c r="G5504" s="47">
        <v>14395</v>
      </c>
    </row>
    <row r="5505" spans="3:7">
      <c r="C5505" s="49">
        <f t="shared" si="87"/>
        <v>8</v>
      </c>
      <c r="D5505" s="48">
        <v>42599</v>
      </c>
      <c r="E5505" s="47">
        <v>7</v>
      </c>
      <c r="F5505" s="47">
        <v>18470</v>
      </c>
      <c r="G5505" s="47">
        <v>15655</v>
      </c>
    </row>
    <row r="5506" spans="3:7">
      <c r="C5506" s="49">
        <f t="shared" si="87"/>
        <v>8</v>
      </c>
      <c r="D5506" s="48">
        <v>42599</v>
      </c>
      <c r="E5506" s="47">
        <v>8</v>
      </c>
      <c r="F5506" s="47">
        <v>19347</v>
      </c>
      <c r="G5506" s="47">
        <v>16547</v>
      </c>
    </row>
    <row r="5507" spans="3:7">
      <c r="C5507" s="49">
        <f t="shared" si="87"/>
        <v>8</v>
      </c>
      <c r="D5507" s="48">
        <v>42599</v>
      </c>
      <c r="E5507" s="47">
        <v>9</v>
      </c>
      <c r="F5507" s="47">
        <v>19594</v>
      </c>
      <c r="G5507" s="47">
        <v>17077</v>
      </c>
    </row>
    <row r="5508" spans="3:7">
      <c r="C5508" s="49">
        <f t="shared" ref="C5508:C5571" si="88">MONTH(D5508)</f>
        <v>8</v>
      </c>
      <c r="D5508" s="48">
        <v>42599</v>
      </c>
      <c r="E5508" s="47">
        <v>10</v>
      </c>
      <c r="F5508" s="47">
        <v>19963</v>
      </c>
      <c r="G5508" s="47">
        <v>17481</v>
      </c>
    </row>
    <row r="5509" spans="3:7">
      <c r="C5509" s="49">
        <f t="shared" si="88"/>
        <v>8</v>
      </c>
      <c r="D5509" s="48">
        <v>42599</v>
      </c>
      <c r="E5509" s="47">
        <v>11</v>
      </c>
      <c r="F5509" s="47">
        <v>20140</v>
      </c>
      <c r="G5509" s="47">
        <v>17740</v>
      </c>
    </row>
    <row r="5510" spans="3:7">
      <c r="C5510" s="49">
        <f t="shared" si="88"/>
        <v>8</v>
      </c>
      <c r="D5510" s="48">
        <v>42599</v>
      </c>
      <c r="E5510" s="47">
        <v>12</v>
      </c>
      <c r="F5510" s="47">
        <v>20561</v>
      </c>
      <c r="G5510" s="47">
        <v>18248</v>
      </c>
    </row>
    <row r="5511" spans="3:7">
      <c r="C5511" s="49">
        <f t="shared" si="88"/>
        <v>8</v>
      </c>
      <c r="D5511" s="48">
        <v>42599</v>
      </c>
      <c r="E5511" s="47">
        <v>13</v>
      </c>
      <c r="F5511" s="47">
        <v>20916</v>
      </c>
      <c r="G5511" s="47">
        <v>18663</v>
      </c>
    </row>
    <row r="5512" spans="3:7">
      <c r="C5512" s="49">
        <f t="shared" si="88"/>
        <v>8</v>
      </c>
      <c r="D5512" s="48">
        <v>42599</v>
      </c>
      <c r="E5512" s="47">
        <v>14</v>
      </c>
      <c r="F5512" s="47">
        <v>21407</v>
      </c>
      <c r="G5512" s="47">
        <v>19086</v>
      </c>
    </row>
    <row r="5513" spans="3:7">
      <c r="C5513" s="49">
        <f t="shared" si="88"/>
        <v>8</v>
      </c>
      <c r="D5513" s="48">
        <v>42599</v>
      </c>
      <c r="E5513" s="47">
        <v>15</v>
      </c>
      <c r="F5513" s="47">
        <v>21896</v>
      </c>
      <c r="G5513" s="47">
        <v>19532</v>
      </c>
    </row>
    <row r="5514" spans="3:7">
      <c r="C5514" s="49">
        <f t="shared" si="88"/>
        <v>8</v>
      </c>
      <c r="D5514" s="48">
        <v>42599</v>
      </c>
      <c r="E5514" s="47">
        <v>16</v>
      </c>
      <c r="F5514" s="47">
        <v>22718</v>
      </c>
      <c r="G5514" s="47">
        <v>20107</v>
      </c>
    </row>
    <row r="5515" spans="3:7">
      <c r="C5515" s="49">
        <f t="shared" si="88"/>
        <v>8</v>
      </c>
      <c r="D5515" s="48">
        <v>42599</v>
      </c>
      <c r="E5515" s="47">
        <v>17</v>
      </c>
      <c r="F5515" s="47">
        <v>22872</v>
      </c>
      <c r="G5515" s="47">
        <v>20364</v>
      </c>
    </row>
    <row r="5516" spans="3:7">
      <c r="C5516" s="49">
        <f t="shared" si="88"/>
        <v>8</v>
      </c>
      <c r="D5516" s="48">
        <v>42599</v>
      </c>
      <c r="E5516" s="47">
        <v>18</v>
      </c>
      <c r="F5516" s="47">
        <v>22617</v>
      </c>
      <c r="G5516" s="47">
        <v>20132</v>
      </c>
    </row>
    <row r="5517" spans="3:7">
      <c r="C5517" s="49">
        <f t="shared" si="88"/>
        <v>8</v>
      </c>
      <c r="D5517" s="48">
        <v>42599</v>
      </c>
      <c r="E5517" s="47">
        <v>19</v>
      </c>
      <c r="F5517" s="47">
        <v>22197</v>
      </c>
      <c r="G5517" s="47">
        <v>19822</v>
      </c>
    </row>
    <row r="5518" spans="3:7">
      <c r="C5518" s="49">
        <f t="shared" si="88"/>
        <v>8</v>
      </c>
      <c r="D5518" s="48">
        <v>42599</v>
      </c>
      <c r="E5518" s="47">
        <v>20</v>
      </c>
      <c r="F5518" s="47">
        <v>22516</v>
      </c>
      <c r="G5518" s="47">
        <v>20033</v>
      </c>
    </row>
    <row r="5519" spans="3:7">
      <c r="C5519" s="49">
        <f t="shared" si="88"/>
        <v>8</v>
      </c>
      <c r="D5519" s="48">
        <v>42599</v>
      </c>
      <c r="E5519" s="47">
        <v>21</v>
      </c>
      <c r="F5519" s="47">
        <v>22309</v>
      </c>
      <c r="G5519" s="47">
        <v>19651</v>
      </c>
    </row>
    <row r="5520" spans="3:7">
      <c r="C5520" s="49">
        <f t="shared" si="88"/>
        <v>8</v>
      </c>
      <c r="D5520" s="48">
        <v>42599</v>
      </c>
      <c r="E5520" s="47">
        <v>22</v>
      </c>
      <c r="F5520" s="47">
        <v>21074</v>
      </c>
      <c r="G5520" s="47">
        <v>18329</v>
      </c>
    </row>
    <row r="5521" spans="3:7">
      <c r="C5521" s="49">
        <f t="shared" si="88"/>
        <v>8</v>
      </c>
      <c r="D5521" s="48">
        <v>42599</v>
      </c>
      <c r="E5521" s="47">
        <v>23</v>
      </c>
      <c r="F5521" s="47">
        <v>19520</v>
      </c>
      <c r="G5521" s="47">
        <v>16812</v>
      </c>
    </row>
    <row r="5522" spans="3:7">
      <c r="C5522" s="49">
        <f t="shared" si="88"/>
        <v>8</v>
      </c>
      <c r="D5522" s="48">
        <v>42599</v>
      </c>
      <c r="E5522" s="47">
        <v>24</v>
      </c>
      <c r="F5522" s="47">
        <v>17972</v>
      </c>
      <c r="G5522" s="47">
        <v>15466</v>
      </c>
    </row>
    <row r="5523" spans="3:7">
      <c r="C5523" s="49">
        <f t="shared" si="88"/>
        <v>8</v>
      </c>
      <c r="D5523" s="48">
        <v>42600</v>
      </c>
      <c r="E5523" s="47">
        <v>1</v>
      </c>
      <c r="F5523" s="47">
        <v>16714</v>
      </c>
      <c r="G5523" s="47">
        <v>14595</v>
      </c>
    </row>
    <row r="5524" spans="3:7">
      <c r="C5524" s="49">
        <f t="shared" si="88"/>
        <v>8</v>
      </c>
      <c r="D5524" s="48">
        <v>42600</v>
      </c>
      <c r="E5524" s="47">
        <v>2</v>
      </c>
      <c r="F5524" s="47">
        <v>16361</v>
      </c>
      <c r="G5524" s="47">
        <v>14027</v>
      </c>
    </row>
    <row r="5525" spans="3:7">
      <c r="C5525" s="49">
        <f t="shared" si="88"/>
        <v>8</v>
      </c>
      <c r="D5525" s="48">
        <v>42600</v>
      </c>
      <c r="E5525" s="47">
        <v>3</v>
      </c>
      <c r="F5525" s="47">
        <v>16233</v>
      </c>
      <c r="G5525" s="47">
        <v>13764</v>
      </c>
    </row>
    <row r="5526" spans="3:7">
      <c r="C5526" s="49">
        <f t="shared" si="88"/>
        <v>8</v>
      </c>
      <c r="D5526" s="48">
        <v>42600</v>
      </c>
      <c r="E5526" s="47">
        <v>4</v>
      </c>
      <c r="F5526" s="47">
        <v>16282</v>
      </c>
      <c r="G5526" s="47">
        <v>13710</v>
      </c>
    </row>
    <row r="5527" spans="3:7">
      <c r="C5527" s="49">
        <f t="shared" si="88"/>
        <v>8</v>
      </c>
      <c r="D5527" s="48">
        <v>42600</v>
      </c>
      <c r="E5527" s="47">
        <v>5</v>
      </c>
      <c r="F5527" s="47">
        <v>16611</v>
      </c>
      <c r="G5527" s="47">
        <v>14088</v>
      </c>
    </row>
    <row r="5528" spans="3:7">
      <c r="C5528" s="49">
        <f t="shared" si="88"/>
        <v>8</v>
      </c>
      <c r="D5528" s="48">
        <v>42600</v>
      </c>
      <c r="E5528" s="47">
        <v>6</v>
      </c>
      <c r="F5528" s="47">
        <v>17806</v>
      </c>
      <c r="G5528" s="47">
        <v>15026</v>
      </c>
    </row>
    <row r="5529" spans="3:7">
      <c r="C5529" s="49">
        <f t="shared" si="88"/>
        <v>8</v>
      </c>
      <c r="D5529" s="48">
        <v>42600</v>
      </c>
      <c r="E5529" s="47">
        <v>7</v>
      </c>
      <c r="F5529" s="47">
        <v>18902</v>
      </c>
      <c r="G5529" s="47">
        <v>16295</v>
      </c>
    </row>
    <row r="5530" spans="3:7">
      <c r="C5530" s="49">
        <f t="shared" si="88"/>
        <v>8</v>
      </c>
      <c r="D5530" s="48">
        <v>42600</v>
      </c>
      <c r="E5530" s="47">
        <v>8</v>
      </c>
      <c r="F5530" s="47">
        <v>19908</v>
      </c>
      <c r="G5530" s="47">
        <v>17374</v>
      </c>
    </row>
    <row r="5531" spans="3:7">
      <c r="C5531" s="49">
        <f t="shared" si="88"/>
        <v>8</v>
      </c>
      <c r="D5531" s="48">
        <v>42600</v>
      </c>
      <c r="E5531" s="47">
        <v>9</v>
      </c>
      <c r="F5531" s="47">
        <v>20621</v>
      </c>
      <c r="G5531" s="47">
        <v>18091</v>
      </c>
    </row>
    <row r="5532" spans="3:7">
      <c r="C5532" s="49">
        <f t="shared" si="88"/>
        <v>8</v>
      </c>
      <c r="D5532" s="48">
        <v>42600</v>
      </c>
      <c r="E5532" s="47">
        <v>10</v>
      </c>
      <c r="F5532" s="47">
        <v>21008</v>
      </c>
      <c r="G5532" s="47">
        <v>18716</v>
      </c>
    </row>
    <row r="5533" spans="3:7">
      <c r="C5533" s="49">
        <f t="shared" si="88"/>
        <v>8</v>
      </c>
      <c r="D5533" s="48">
        <v>42600</v>
      </c>
      <c r="E5533" s="47">
        <v>11</v>
      </c>
      <c r="F5533" s="47">
        <v>21664</v>
      </c>
      <c r="G5533" s="47">
        <v>19251</v>
      </c>
    </row>
    <row r="5534" spans="3:7">
      <c r="C5534" s="49">
        <f t="shared" si="88"/>
        <v>8</v>
      </c>
      <c r="D5534" s="48">
        <v>42600</v>
      </c>
      <c r="E5534" s="47">
        <v>12</v>
      </c>
      <c r="F5534" s="47">
        <v>21999</v>
      </c>
      <c r="G5534" s="47">
        <v>19591</v>
      </c>
    </row>
    <row r="5535" spans="3:7">
      <c r="C5535" s="49">
        <f t="shared" si="88"/>
        <v>8</v>
      </c>
      <c r="D5535" s="48">
        <v>42600</v>
      </c>
      <c r="E5535" s="47">
        <v>13</v>
      </c>
      <c r="F5535" s="47">
        <v>22371</v>
      </c>
      <c r="G5535" s="47">
        <v>20005</v>
      </c>
    </row>
    <row r="5536" spans="3:7">
      <c r="C5536" s="49">
        <f t="shared" si="88"/>
        <v>8</v>
      </c>
      <c r="D5536" s="48">
        <v>42600</v>
      </c>
      <c r="E5536" s="47">
        <v>14</v>
      </c>
      <c r="F5536" s="47">
        <v>22796</v>
      </c>
      <c r="G5536" s="47">
        <v>20320</v>
      </c>
    </row>
    <row r="5537" spans="3:7">
      <c r="C5537" s="49">
        <f t="shared" si="88"/>
        <v>8</v>
      </c>
      <c r="D5537" s="48">
        <v>42600</v>
      </c>
      <c r="E5537" s="47">
        <v>15</v>
      </c>
      <c r="F5537" s="47">
        <v>23081</v>
      </c>
      <c r="G5537" s="47">
        <v>20675</v>
      </c>
    </row>
    <row r="5538" spans="3:7">
      <c r="C5538" s="49">
        <f t="shared" si="88"/>
        <v>8</v>
      </c>
      <c r="D5538" s="48">
        <v>42600</v>
      </c>
      <c r="E5538" s="47">
        <v>16</v>
      </c>
      <c r="F5538" s="47">
        <v>23575</v>
      </c>
      <c r="G5538" s="47">
        <v>21009</v>
      </c>
    </row>
    <row r="5539" spans="3:7">
      <c r="C5539" s="49">
        <f t="shared" si="88"/>
        <v>8</v>
      </c>
      <c r="D5539" s="48">
        <v>42600</v>
      </c>
      <c r="E5539" s="47">
        <v>17</v>
      </c>
      <c r="F5539" s="47">
        <v>23899</v>
      </c>
      <c r="G5539" s="47">
        <v>21304</v>
      </c>
    </row>
    <row r="5540" spans="3:7">
      <c r="C5540" s="49">
        <f t="shared" si="88"/>
        <v>8</v>
      </c>
      <c r="D5540" s="48">
        <v>42600</v>
      </c>
      <c r="E5540" s="47">
        <v>18</v>
      </c>
      <c r="F5540" s="47">
        <v>23889</v>
      </c>
      <c r="G5540" s="47">
        <v>21189</v>
      </c>
    </row>
    <row r="5541" spans="3:7">
      <c r="C5541" s="49">
        <f t="shared" si="88"/>
        <v>8</v>
      </c>
      <c r="D5541" s="48">
        <v>42600</v>
      </c>
      <c r="E5541" s="47">
        <v>19</v>
      </c>
      <c r="F5541" s="47">
        <v>23912</v>
      </c>
      <c r="G5541" s="47">
        <v>21357</v>
      </c>
    </row>
    <row r="5542" spans="3:7">
      <c r="C5542" s="49">
        <f t="shared" si="88"/>
        <v>8</v>
      </c>
      <c r="D5542" s="48">
        <v>42600</v>
      </c>
      <c r="E5542" s="47">
        <v>20</v>
      </c>
      <c r="F5542" s="47">
        <v>23672</v>
      </c>
      <c r="G5542" s="47">
        <v>21161</v>
      </c>
    </row>
    <row r="5543" spans="3:7">
      <c r="C5543" s="49">
        <f t="shared" si="88"/>
        <v>8</v>
      </c>
      <c r="D5543" s="48">
        <v>42600</v>
      </c>
      <c r="E5543" s="47">
        <v>21</v>
      </c>
      <c r="F5543" s="47">
        <v>22785</v>
      </c>
      <c r="G5543" s="47">
        <v>20700</v>
      </c>
    </row>
    <row r="5544" spans="3:7">
      <c r="C5544" s="49">
        <f t="shared" si="88"/>
        <v>8</v>
      </c>
      <c r="D5544" s="48">
        <v>42600</v>
      </c>
      <c r="E5544" s="47">
        <v>22</v>
      </c>
      <c r="F5544" s="47">
        <v>21033</v>
      </c>
      <c r="G5544" s="47">
        <v>19189</v>
      </c>
    </row>
    <row r="5545" spans="3:7">
      <c r="C5545" s="49">
        <f t="shared" si="88"/>
        <v>8</v>
      </c>
      <c r="D5545" s="48">
        <v>42600</v>
      </c>
      <c r="E5545" s="47">
        <v>23</v>
      </c>
      <c r="F5545" s="47">
        <v>19456</v>
      </c>
      <c r="G5545" s="47">
        <v>17517</v>
      </c>
    </row>
    <row r="5546" spans="3:7">
      <c r="C5546" s="49">
        <f t="shared" si="88"/>
        <v>8</v>
      </c>
      <c r="D5546" s="48">
        <v>42600</v>
      </c>
      <c r="E5546" s="47">
        <v>24</v>
      </c>
      <c r="F5546" s="47">
        <v>18221</v>
      </c>
      <c r="G5546" s="47">
        <v>16047</v>
      </c>
    </row>
    <row r="5547" spans="3:7">
      <c r="C5547" s="49">
        <f t="shared" si="88"/>
        <v>8</v>
      </c>
      <c r="D5547" s="48">
        <v>42601</v>
      </c>
      <c r="E5547" s="47">
        <v>1</v>
      </c>
      <c r="F5547" s="47">
        <v>17375</v>
      </c>
      <c r="G5547" s="47">
        <v>15037</v>
      </c>
    </row>
    <row r="5548" spans="3:7">
      <c r="C5548" s="49">
        <f t="shared" si="88"/>
        <v>8</v>
      </c>
      <c r="D5548" s="48">
        <v>42601</v>
      </c>
      <c r="E5548" s="47">
        <v>2</v>
      </c>
      <c r="F5548" s="47">
        <v>16964</v>
      </c>
      <c r="G5548" s="47">
        <v>14384</v>
      </c>
    </row>
    <row r="5549" spans="3:7">
      <c r="C5549" s="49">
        <f t="shared" si="88"/>
        <v>8</v>
      </c>
      <c r="D5549" s="48">
        <v>42601</v>
      </c>
      <c r="E5549" s="47">
        <v>3</v>
      </c>
      <c r="F5549" s="47">
        <v>16721</v>
      </c>
      <c r="G5549" s="47">
        <v>13961</v>
      </c>
    </row>
    <row r="5550" spans="3:7">
      <c r="C5550" s="49">
        <f t="shared" si="88"/>
        <v>8</v>
      </c>
      <c r="D5550" s="48">
        <v>42601</v>
      </c>
      <c r="E5550" s="47">
        <v>4</v>
      </c>
      <c r="F5550" s="47">
        <v>16547</v>
      </c>
      <c r="G5550" s="47">
        <v>13796</v>
      </c>
    </row>
    <row r="5551" spans="3:7">
      <c r="C5551" s="49">
        <f t="shared" si="88"/>
        <v>8</v>
      </c>
      <c r="D5551" s="48">
        <v>42601</v>
      </c>
      <c r="E5551" s="47">
        <v>5</v>
      </c>
      <c r="F5551" s="47">
        <v>16925</v>
      </c>
      <c r="G5551" s="47">
        <v>14063</v>
      </c>
    </row>
    <row r="5552" spans="3:7">
      <c r="C5552" s="49">
        <f t="shared" si="88"/>
        <v>8</v>
      </c>
      <c r="D5552" s="48">
        <v>42601</v>
      </c>
      <c r="E5552" s="47">
        <v>6</v>
      </c>
      <c r="F5552" s="47">
        <v>17744</v>
      </c>
      <c r="G5552" s="47">
        <v>14915</v>
      </c>
    </row>
    <row r="5553" spans="3:7">
      <c r="C5553" s="49">
        <f t="shared" si="88"/>
        <v>8</v>
      </c>
      <c r="D5553" s="48">
        <v>42601</v>
      </c>
      <c r="E5553" s="47">
        <v>7</v>
      </c>
      <c r="F5553" s="47">
        <v>18730</v>
      </c>
      <c r="G5553" s="47">
        <v>16116</v>
      </c>
    </row>
    <row r="5554" spans="3:7">
      <c r="C5554" s="49">
        <f t="shared" si="88"/>
        <v>8</v>
      </c>
      <c r="D5554" s="48">
        <v>42601</v>
      </c>
      <c r="E5554" s="47">
        <v>8</v>
      </c>
      <c r="F5554" s="47">
        <v>20096</v>
      </c>
      <c r="G5554" s="47">
        <v>17372</v>
      </c>
    </row>
    <row r="5555" spans="3:7">
      <c r="C5555" s="49">
        <f t="shared" si="88"/>
        <v>8</v>
      </c>
      <c r="D5555" s="48">
        <v>42601</v>
      </c>
      <c r="E5555" s="47">
        <v>9</v>
      </c>
      <c r="F5555" s="47">
        <v>20993</v>
      </c>
      <c r="G5555" s="47">
        <v>18283</v>
      </c>
    </row>
    <row r="5556" spans="3:7">
      <c r="C5556" s="49">
        <f t="shared" si="88"/>
        <v>8</v>
      </c>
      <c r="D5556" s="48">
        <v>42601</v>
      </c>
      <c r="E5556" s="47">
        <v>10</v>
      </c>
      <c r="F5556" s="47">
        <v>21163</v>
      </c>
      <c r="G5556" s="47">
        <v>18982</v>
      </c>
    </row>
    <row r="5557" spans="3:7">
      <c r="C5557" s="49">
        <f t="shared" si="88"/>
        <v>8</v>
      </c>
      <c r="D5557" s="48">
        <v>42601</v>
      </c>
      <c r="E5557" s="47">
        <v>11</v>
      </c>
      <c r="F5557" s="47">
        <v>21963</v>
      </c>
      <c r="G5557" s="47">
        <v>19601</v>
      </c>
    </row>
    <row r="5558" spans="3:7">
      <c r="C5558" s="49">
        <f t="shared" si="88"/>
        <v>8</v>
      </c>
      <c r="D5558" s="48">
        <v>42601</v>
      </c>
      <c r="E5558" s="47">
        <v>12</v>
      </c>
      <c r="F5558" s="47">
        <v>22293</v>
      </c>
      <c r="G5558" s="47">
        <v>20015</v>
      </c>
    </row>
    <row r="5559" spans="3:7">
      <c r="C5559" s="49">
        <f t="shared" si="88"/>
        <v>8</v>
      </c>
      <c r="D5559" s="48">
        <v>42601</v>
      </c>
      <c r="E5559" s="47">
        <v>13</v>
      </c>
      <c r="F5559" s="47">
        <v>22785</v>
      </c>
      <c r="G5559" s="47">
        <v>20416</v>
      </c>
    </row>
    <row r="5560" spans="3:7">
      <c r="C5560" s="49">
        <f t="shared" si="88"/>
        <v>8</v>
      </c>
      <c r="D5560" s="48">
        <v>42601</v>
      </c>
      <c r="E5560" s="47">
        <v>14</v>
      </c>
      <c r="F5560" s="47">
        <v>23226</v>
      </c>
      <c r="G5560" s="47">
        <v>20797</v>
      </c>
    </row>
    <row r="5561" spans="3:7">
      <c r="C5561" s="49">
        <f t="shared" si="88"/>
        <v>8</v>
      </c>
      <c r="D5561" s="48">
        <v>42601</v>
      </c>
      <c r="E5561" s="47">
        <v>15</v>
      </c>
      <c r="F5561" s="47">
        <v>23830</v>
      </c>
      <c r="G5561" s="47">
        <v>21280</v>
      </c>
    </row>
    <row r="5562" spans="3:7">
      <c r="C5562" s="49">
        <f t="shared" si="88"/>
        <v>8</v>
      </c>
      <c r="D5562" s="48">
        <v>42601</v>
      </c>
      <c r="E5562" s="47">
        <v>16</v>
      </c>
      <c r="F5562" s="47">
        <v>24022</v>
      </c>
      <c r="G5562" s="47">
        <v>21554</v>
      </c>
    </row>
    <row r="5563" spans="3:7">
      <c r="C5563" s="49">
        <f t="shared" si="88"/>
        <v>8</v>
      </c>
      <c r="D5563" s="48">
        <v>42601</v>
      </c>
      <c r="E5563" s="47">
        <v>17</v>
      </c>
      <c r="F5563" s="47">
        <v>24001</v>
      </c>
      <c r="G5563" s="47">
        <v>21614</v>
      </c>
    </row>
    <row r="5564" spans="3:7">
      <c r="C5564" s="49">
        <f t="shared" si="88"/>
        <v>8</v>
      </c>
      <c r="D5564" s="48">
        <v>42601</v>
      </c>
      <c r="E5564" s="47">
        <v>18</v>
      </c>
      <c r="F5564" s="47">
        <v>23666</v>
      </c>
      <c r="G5564" s="47">
        <v>21477</v>
      </c>
    </row>
    <row r="5565" spans="3:7">
      <c r="C5565" s="49">
        <f t="shared" si="88"/>
        <v>8</v>
      </c>
      <c r="D5565" s="48">
        <v>42601</v>
      </c>
      <c r="E5565" s="47">
        <v>19</v>
      </c>
      <c r="F5565" s="47">
        <v>22817</v>
      </c>
      <c r="G5565" s="47">
        <v>21134</v>
      </c>
    </row>
    <row r="5566" spans="3:7">
      <c r="C5566" s="49">
        <f t="shared" si="88"/>
        <v>8</v>
      </c>
      <c r="D5566" s="48">
        <v>42601</v>
      </c>
      <c r="E5566" s="47">
        <v>20</v>
      </c>
      <c r="F5566" s="47">
        <v>22771</v>
      </c>
      <c r="G5566" s="47">
        <v>20807</v>
      </c>
    </row>
    <row r="5567" spans="3:7">
      <c r="C5567" s="49">
        <f t="shared" si="88"/>
        <v>8</v>
      </c>
      <c r="D5567" s="48">
        <v>42601</v>
      </c>
      <c r="E5567" s="47">
        <v>21</v>
      </c>
      <c r="F5567" s="47">
        <v>22545</v>
      </c>
      <c r="G5567" s="47">
        <v>20377</v>
      </c>
    </row>
    <row r="5568" spans="3:7">
      <c r="C5568" s="49">
        <f t="shared" si="88"/>
        <v>8</v>
      </c>
      <c r="D5568" s="48">
        <v>42601</v>
      </c>
      <c r="E5568" s="47">
        <v>22</v>
      </c>
      <c r="F5568" s="47">
        <v>21499</v>
      </c>
      <c r="G5568" s="47">
        <v>19024</v>
      </c>
    </row>
    <row r="5569" spans="3:7">
      <c r="C5569" s="49">
        <f t="shared" si="88"/>
        <v>8</v>
      </c>
      <c r="D5569" s="48">
        <v>42601</v>
      </c>
      <c r="E5569" s="47">
        <v>23</v>
      </c>
      <c r="F5569" s="47">
        <v>19934</v>
      </c>
      <c r="G5569" s="47">
        <v>17460</v>
      </c>
    </row>
    <row r="5570" spans="3:7">
      <c r="C5570" s="49">
        <f t="shared" si="88"/>
        <v>8</v>
      </c>
      <c r="D5570" s="48">
        <v>42601</v>
      </c>
      <c r="E5570" s="47">
        <v>24</v>
      </c>
      <c r="F5570" s="47">
        <v>18653</v>
      </c>
      <c r="G5570" s="47">
        <v>16182</v>
      </c>
    </row>
    <row r="5571" spans="3:7">
      <c r="C5571" s="49">
        <f t="shared" si="88"/>
        <v>8</v>
      </c>
      <c r="D5571" s="48">
        <v>42602</v>
      </c>
      <c r="E5571" s="47">
        <v>1</v>
      </c>
      <c r="F5571" s="47">
        <v>17981</v>
      </c>
      <c r="G5571" s="47">
        <v>15136</v>
      </c>
    </row>
    <row r="5572" spans="3:7">
      <c r="C5572" s="49">
        <f t="shared" ref="C5572:C5635" si="89">MONTH(D5572)</f>
        <v>8</v>
      </c>
      <c r="D5572" s="48">
        <v>42602</v>
      </c>
      <c r="E5572" s="47">
        <v>2</v>
      </c>
      <c r="F5572" s="47">
        <v>17386</v>
      </c>
      <c r="G5572" s="47">
        <v>14452</v>
      </c>
    </row>
    <row r="5573" spans="3:7">
      <c r="C5573" s="49">
        <f t="shared" si="89"/>
        <v>8</v>
      </c>
      <c r="D5573" s="48">
        <v>42602</v>
      </c>
      <c r="E5573" s="47">
        <v>3</v>
      </c>
      <c r="F5573" s="47">
        <v>17169</v>
      </c>
      <c r="G5573" s="47">
        <v>14066</v>
      </c>
    </row>
    <row r="5574" spans="3:7">
      <c r="C5574" s="49">
        <f t="shared" si="89"/>
        <v>8</v>
      </c>
      <c r="D5574" s="48">
        <v>42602</v>
      </c>
      <c r="E5574" s="47">
        <v>4</v>
      </c>
      <c r="F5574" s="47">
        <v>16821</v>
      </c>
      <c r="G5574" s="47">
        <v>13768</v>
      </c>
    </row>
    <row r="5575" spans="3:7">
      <c r="C5575" s="49">
        <f t="shared" si="89"/>
        <v>8</v>
      </c>
      <c r="D5575" s="48">
        <v>42602</v>
      </c>
      <c r="E5575" s="47">
        <v>5</v>
      </c>
      <c r="F5575" s="47">
        <v>16933</v>
      </c>
      <c r="G5575" s="47">
        <v>13938</v>
      </c>
    </row>
    <row r="5576" spans="3:7">
      <c r="C5576" s="49">
        <f t="shared" si="89"/>
        <v>8</v>
      </c>
      <c r="D5576" s="48">
        <v>42602</v>
      </c>
      <c r="E5576" s="47">
        <v>6</v>
      </c>
      <c r="F5576" s="47">
        <v>16953</v>
      </c>
      <c r="G5576" s="47">
        <v>14066</v>
      </c>
    </row>
    <row r="5577" spans="3:7">
      <c r="C5577" s="49">
        <f t="shared" si="89"/>
        <v>8</v>
      </c>
      <c r="D5577" s="48">
        <v>42602</v>
      </c>
      <c r="E5577" s="47">
        <v>7</v>
      </c>
      <c r="F5577" s="47">
        <v>17781</v>
      </c>
      <c r="G5577" s="47">
        <v>14840</v>
      </c>
    </row>
    <row r="5578" spans="3:7">
      <c r="C5578" s="49">
        <f t="shared" si="89"/>
        <v>8</v>
      </c>
      <c r="D5578" s="48">
        <v>42602</v>
      </c>
      <c r="E5578" s="47">
        <v>8</v>
      </c>
      <c r="F5578" s="47">
        <v>18837</v>
      </c>
      <c r="G5578" s="47">
        <v>16103</v>
      </c>
    </row>
    <row r="5579" spans="3:7">
      <c r="C5579" s="49">
        <f t="shared" si="89"/>
        <v>8</v>
      </c>
      <c r="D5579" s="48">
        <v>42602</v>
      </c>
      <c r="E5579" s="47">
        <v>9</v>
      </c>
      <c r="F5579" s="47">
        <v>19760</v>
      </c>
      <c r="G5579" s="47">
        <v>17324</v>
      </c>
    </row>
    <row r="5580" spans="3:7">
      <c r="C5580" s="49">
        <f t="shared" si="89"/>
        <v>8</v>
      </c>
      <c r="D5580" s="48">
        <v>42602</v>
      </c>
      <c r="E5580" s="47">
        <v>10</v>
      </c>
      <c r="F5580" s="47">
        <v>20737</v>
      </c>
      <c r="G5580" s="47">
        <v>18313</v>
      </c>
    </row>
    <row r="5581" spans="3:7">
      <c r="C5581" s="49">
        <f t="shared" si="89"/>
        <v>8</v>
      </c>
      <c r="D5581" s="48">
        <v>42602</v>
      </c>
      <c r="E5581" s="47">
        <v>11</v>
      </c>
      <c r="F5581" s="47">
        <v>21550</v>
      </c>
      <c r="G5581" s="47">
        <v>19092</v>
      </c>
    </row>
    <row r="5582" spans="3:7">
      <c r="C5582" s="49">
        <f t="shared" si="89"/>
        <v>8</v>
      </c>
      <c r="D5582" s="48">
        <v>42602</v>
      </c>
      <c r="E5582" s="47">
        <v>12</v>
      </c>
      <c r="F5582" s="47">
        <v>21851</v>
      </c>
      <c r="G5582" s="47">
        <v>19542</v>
      </c>
    </row>
    <row r="5583" spans="3:7">
      <c r="C5583" s="49">
        <f t="shared" si="89"/>
        <v>8</v>
      </c>
      <c r="D5583" s="48">
        <v>42602</v>
      </c>
      <c r="E5583" s="47">
        <v>13</v>
      </c>
      <c r="F5583" s="47">
        <v>22340</v>
      </c>
      <c r="G5583" s="47">
        <v>19884</v>
      </c>
    </row>
    <row r="5584" spans="3:7">
      <c r="C5584" s="49">
        <f t="shared" si="89"/>
        <v>8</v>
      </c>
      <c r="D5584" s="48">
        <v>42602</v>
      </c>
      <c r="E5584" s="47">
        <v>14</v>
      </c>
      <c r="F5584" s="47">
        <v>22254</v>
      </c>
      <c r="G5584" s="47">
        <v>20139</v>
      </c>
    </row>
    <row r="5585" spans="3:7">
      <c r="C5585" s="49">
        <f t="shared" si="89"/>
        <v>8</v>
      </c>
      <c r="D5585" s="48">
        <v>42602</v>
      </c>
      <c r="E5585" s="47">
        <v>15</v>
      </c>
      <c r="F5585" s="47">
        <v>22278</v>
      </c>
      <c r="G5585" s="47">
        <v>20276</v>
      </c>
    </row>
    <row r="5586" spans="3:7">
      <c r="C5586" s="49">
        <f t="shared" si="89"/>
        <v>8</v>
      </c>
      <c r="D5586" s="48">
        <v>42602</v>
      </c>
      <c r="E5586" s="47">
        <v>16</v>
      </c>
      <c r="F5586" s="47">
        <v>22806</v>
      </c>
      <c r="G5586" s="47">
        <v>20622</v>
      </c>
    </row>
    <row r="5587" spans="3:7">
      <c r="C5587" s="49">
        <f t="shared" si="89"/>
        <v>8</v>
      </c>
      <c r="D5587" s="48">
        <v>42602</v>
      </c>
      <c r="E5587" s="47">
        <v>17</v>
      </c>
      <c r="F5587" s="47">
        <v>23152</v>
      </c>
      <c r="G5587" s="47">
        <v>21002</v>
      </c>
    </row>
    <row r="5588" spans="3:7">
      <c r="C5588" s="49">
        <f t="shared" si="89"/>
        <v>8</v>
      </c>
      <c r="D5588" s="48">
        <v>42602</v>
      </c>
      <c r="E5588" s="47">
        <v>18</v>
      </c>
      <c r="F5588" s="47">
        <v>22931</v>
      </c>
      <c r="G5588" s="47">
        <v>20851</v>
      </c>
    </row>
    <row r="5589" spans="3:7">
      <c r="C5589" s="49">
        <f t="shared" si="89"/>
        <v>8</v>
      </c>
      <c r="D5589" s="48">
        <v>42602</v>
      </c>
      <c r="E5589" s="47">
        <v>19</v>
      </c>
      <c r="F5589" s="47">
        <v>22263</v>
      </c>
      <c r="G5589" s="47">
        <v>20188</v>
      </c>
    </row>
    <row r="5590" spans="3:7">
      <c r="C5590" s="49">
        <f t="shared" si="89"/>
        <v>8</v>
      </c>
      <c r="D5590" s="48">
        <v>42602</v>
      </c>
      <c r="E5590" s="47">
        <v>20</v>
      </c>
      <c r="F5590" s="47">
        <v>22108</v>
      </c>
      <c r="G5590" s="47">
        <v>19925</v>
      </c>
    </row>
    <row r="5591" spans="3:7">
      <c r="C5591" s="49">
        <f t="shared" si="89"/>
        <v>8</v>
      </c>
      <c r="D5591" s="48">
        <v>42602</v>
      </c>
      <c r="E5591" s="47">
        <v>21</v>
      </c>
      <c r="F5591" s="47">
        <v>21560</v>
      </c>
      <c r="G5591" s="47">
        <v>19383</v>
      </c>
    </row>
    <row r="5592" spans="3:7">
      <c r="C5592" s="49">
        <f t="shared" si="89"/>
        <v>8</v>
      </c>
      <c r="D5592" s="48">
        <v>42602</v>
      </c>
      <c r="E5592" s="47">
        <v>22</v>
      </c>
      <c r="F5592" s="47">
        <v>20780</v>
      </c>
      <c r="G5592" s="47">
        <v>18313</v>
      </c>
    </row>
    <row r="5593" spans="3:7">
      <c r="C5593" s="49">
        <f t="shared" si="89"/>
        <v>8</v>
      </c>
      <c r="D5593" s="48">
        <v>42602</v>
      </c>
      <c r="E5593" s="47">
        <v>23</v>
      </c>
      <c r="F5593" s="47">
        <v>19675</v>
      </c>
      <c r="G5593" s="47">
        <v>17175</v>
      </c>
    </row>
    <row r="5594" spans="3:7">
      <c r="C5594" s="49">
        <f t="shared" si="89"/>
        <v>8</v>
      </c>
      <c r="D5594" s="48">
        <v>42602</v>
      </c>
      <c r="E5594" s="47">
        <v>24</v>
      </c>
      <c r="F5594" s="47">
        <v>19033</v>
      </c>
      <c r="G5594" s="47">
        <v>16092</v>
      </c>
    </row>
    <row r="5595" spans="3:7">
      <c r="C5595" s="49">
        <f t="shared" si="89"/>
        <v>8</v>
      </c>
      <c r="D5595" s="48">
        <v>42603</v>
      </c>
      <c r="E5595" s="47">
        <v>1</v>
      </c>
      <c r="F5595" s="47">
        <v>18581</v>
      </c>
      <c r="G5595" s="47">
        <v>15433</v>
      </c>
    </row>
    <row r="5596" spans="3:7">
      <c r="C5596" s="49">
        <f t="shared" si="89"/>
        <v>8</v>
      </c>
      <c r="D5596" s="48">
        <v>42603</v>
      </c>
      <c r="E5596" s="47">
        <v>2</v>
      </c>
      <c r="F5596" s="47">
        <v>18045</v>
      </c>
      <c r="G5596" s="47">
        <v>14793</v>
      </c>
    </row>
    <row r="5597" spans="3:7">
      <c r="C5597" s="49">
        <f t="shared" si="89"/>
        <v>8</v>
      </c>
      <c r="D5597" s="48">
        <v>42603</v>
      </c>
      <c r="E5597" s="47">
        <v>3</v>
      </c>
      <c r="F5597" s="47">
        <v>17431</v>
      </c>
      <c r="G5597" s="47">
        <v>14329</v>
      </c>
    </row>
    <row r="5598" spans="3:7">
      <c r="C5598" s="49">
        <f t="shared" si="89"/>
        <v>8</v>
      </c>
      <c r="D5598" s="48">
        <v>42603</v>
      </c>
      <c r="E5598" s="47">
        <v>4</v>
      </c>
      <c r="F5598" s="47">
        <v>17210</v>
      </c>
      <c r="G5598" s="47">
        <v>14062</v>
      </c>
    </row>
    <row r="5599" spans="3:7">
      <c r="C5599" s="49">
        <f t="shared" si="89"/>
        <v>8</v>
      </c>
      <c r="D5599" s="48">
        <v>42603</v>
      </c>
      <c r="E5599" s="47">
        <v>5</v>
      </c>
      <c r="F5599" s="47">
        <v>17110</v>
      </c>
      <c r="G5599" s="47">
        <v>13965</v>
      </c>
    </row>
    <row r="5600" spans="3:7">
      <c r="C5600" s="49">
        <f t="shared" si="89"/>
        <v>8</v>
      </c>
      <c r="D5600" s="48">
        <v>42603</v>
      </c>
      <c r="E5600" s="47">
        <v>6</v>
      </c>
      <c r="F5600" s="47">
        <v>17045</v>
      </c>
      <c r="G5600" s="47">
        <v>13878</v>
      </c>
    </row>
    <row r="5601" spans="3:7">
      <c r="C5601" s="49">
        <f t="shared" si="89"/>
        <v>8</v>
      </c>
      <c r="D5601" s="48">
        <v>42603</v>
      </c>
      <c r="E5601" s="47">
        <v>7</v>
      </c>
      <c r="F5601" s="47">
        <v>17516</v>
      </c>
      <c r="G5601" s="47">
        <v>14231</v>
      </c>
    </row>
    <row r="5602" spans="3:7">
      <c r="C5602" s="49">
        <f t="shared" si="89"/>
        <v>8</v>
      </c>
      <c r="D5602" s="48">
        <v>42603</v>
      </c>
      <c r="E5602" s="47">
        <v>8</v>
      </c>
      <c r="F5602" s="47">
        <v>18217</v>
      </c>
      <c r="G5602" s="47">
        <v>14871</v>
      </c>
    </row>
    <row r="5603" spans="3:7">
      <c r="C5603" s="49">
        <f t="shared" si="89"/>
        <v>8</v>
      </c>
      <c r="D5603" s="48">
        <v>42603</v>
      </c>
      <c r="E5603" s="47">
        <v>9</v>
      </c>
      <c r="F5603" s="47">
        <v>18632</v>
      </c>
      <c r="G5603" s="47">
        <v>15616</v>
      </c>
    </row>
    <row r="5604" spans="3:7">
      <c r="C5604" s="49">
        <f t="shared" si="89"/>
        <v>8</v>
      </c>
      <c r="D5604" s="48">
        <v>42603</v>
      </c>
      <c r="E5604" s="47">
        <v>10</v>
      </c>
      <c r="F5604" s="47">
        <v>18933</v>
      </c>
      <c r="G5604" s="47">
        <v>16109</v>
      </c>
    </row>
    <row r="5605" spans="3:7">
      <c r="C5605" s="49">
        <f t="shared" si="89"/>
        <v>8</v>
      </c>
      <c r="D5605" s="48">
        <v>42603</v>
      </c>
      <c r="E5605" s="47">
        <v>11</v>
      </c>
      <c r="F5605" s="47">
        <v>19427</v>
      </c>
      <c r="G5605" s="47">
        <v>16617</v>
      </c>
    </row>
    <row r="5606" spans="3:7">
      <c r="C5606" s="49">
        <f t="shared" si="89"/>
        <v>8</v>
      </c>
      <c r="D5606" s="48">
        <v>42603</v>
      </c>
      <c r="E5606" s="47">
        <v>12</v>
      </c>
      <c r="F5606" s="47">
        <v>19717</v>
      </c>
      <c r="G5606" s="47">
        <v>16925</v>
      </c>
    </row>
    <row r="5607" spans="3:7">
      <c r="C5607" s="49">
        <f t="shared" si="89"/>
        <v>8</v>
      </c>
      <c r="D5607" s="48">
        <v>42603</v>
      </c>
      <c r="E5607" s="47">
        <v>13</v>
      </c>
      <c r="F5607" s="47">
        <v>19677</v>
      </c>
      <c r="G5607" s="47">
        <v>16900</v>
      </c>
    </row>
    <row r="5608" spans="3:7">
      <c r="C5608" s="49">
        <f t="shared" si="89"/>
        <v>8</v>
      </c>
      <c r="D5608" s="48">
        <v>42603</v>
      </c>
      <c r="E5608" s="47">
        <v>14</v>
      </c>
      <c r="F5608" s="47">
        <v>19683</v>
      </c>
      <c r="G5608" s="47">
        <v>16834</v>
      </c>
    </row>
    <row r="5609" spans="3:7">
      <c r="C5609" s="49">
        <f t="shared" si="89"/>
        <v>8</v>
      </c>
      <c r="D5609" s="48">
        <v>42603</v>
      </c>
      <c r="E5609" s="47">
        <v>15</v>
      </c>
      <c r="F5609" s="47">
        <v>19709</v>
      </c>
      <c r="G5609" s="47">
        <v>16895</v>
      </c>
    </row>
    <row r="5610" spans="3:7">
      <c r="C5610" s="49">
        <f t="shared" si="89"/>
        <v>8</v>
      </c>
      <c r="D5610" s="48">
        <v>42603</v>
      </c>
      <c r="E5610" s="47">
        <v>16</v>
      </c>
      <c r="F5610" s="47">
        <v>19828</v>
      </c>
      <c r="G5610" s="47">
        <v>17114</v>
      </c>
    </row>
    <row r="5611" spans="3:7">
      <c r="C5611" s="49">
        <f t="shared" si="89"/>
        <v>8</v>
      </c>
      <c r="D5611" s="48">
        <v>42603</v>
      </c>
      <c r="E5611" s="47">
        <v>17</v>
      </c>
      <c r="F5611" s="47">
        <v>20062</v>
      </c>
      <c r="G5611" s="47">
        <v>17235</v>
      </c>
    </row>
    <row r="5612" spans="3:7">
      <c r="C5612" s="49">
        <f t="shared" si="89"/>
        <v>8</v>
      </c>
      <c r="D5612" s="48">
        <v>42603</v>
      </c>
      <c r="E5612" s="47">
        <v>18</v>
      </c>
      <c r="F5612" s="47">
        <v>19681</v>
      </c>
      <c r="G5612" s="47">
        <v>16917</v>
      </c>
    </row>
    <row r="5613" spans="3:7">
      <c r="C5613" s="49">
        <f t="shared" si="89"/>
        <v>8</v>
      </c>
      <c r="D5613" s="48">
        <v>42603</v>
      </c>
      <c r="E5613" s="47">
        <v>19</v>
      </c>
      <c r="F5613" s="47">
        <v>19118</v>
      </c>
      <c r="G5613" s="47">
        <v>16633</v>
      </c>
    </row>
    <row r="5614" spans="3:7">
      <c r="C5614" s="49">
        <f t="shared" si="89"/>
        <v>8</v>
      </c>
      <c r="D5614" s="48">
        <v>42603</v>
      </c>
      <c r="E5614" s="47">
        <v>20</v>
      </c>
      <c r="F5614" s="47">
        <v>19235</v>
      </c>
      <c r="G5614" s="47">
        <v>16701</v>
      </c>
    </row>
    <row r="5615" spans="3:7">
      <c r="C5615" s="49">
        <f t="shared" si="89"/>
        <v>8</v>
      </c>
      <c r="D5615" s="48">
        <v>42603</v>
      </c>
      <c r="E5615" s="47">
        <v>21</v>
      </c>
      <c r="F5615" s="47">
        <v>19162</v>
      </c>
      <c r="G5615" s="47">
        <v>16505</v>
      </c>
    </row>
    <row r="5616" spans="3:7">
      <c r="C5616" s="49">
        <f t="shared" si="89"/>
        <v>8</v>
      </c>
      <c r="D5616" s="48">
        <v>42603</v>
      </c>
      <c r="E5616" s="47">
        <v>22</v>
      </c>
      <c r="F5616" s="47">
        <v>18333</v>
      </c>
      <c r="G5616" s="47">
        <v>15608</v>
      </c>
    </row>
    <row r="5617" spans="3:7">
      <c r="C5617" s="49">
        <f t="shared" si="89"/>
        <v>8</v>
      </c>
      <c r="D5617" s="48">
        <v>42603</v>
      </c>
      <c r="E5617" s="47">
        <v>23</v>
      </c>
      <c r="F5617" s="47">
        <v>17291</v>
      </c>
      <c r="G5617" s="47">
        <v>14294</v>
      </c>
    </row>
    <row r="5618" spans="3:7">
      <c r="C5618" s="49">
        <f t="shared" si="89"/>
        <v>8</v>
      </c>
      <c r="D5618" s="48">
        <v>42603</v>
      </c>
      <c r="E5618" s="47">
        <v>24</v>
      </c>
      <c r="F5618" s="47">
        <v>16469</v>
      </c>
      <c r="G5618" s="47">
        <v>13454</v>
      </c>
    </row>
    <row r="5619" spans="3:7">
      <c r="C5619" s="49">
        <f t="shared" si="89"/>
        <v>8</v>
      </c>
      <c r="D5619" s="48">
        <v>42604</v>
      </c>
      <c r="E5619" s="47">
        <v>1</v>
      </c>
      <c r="F5619" s="47">
        <v>16025</v>
      </c>
      <c r="G5619" s="47">
        <v>12858</v>
      </c>
    </row>
    <row r="5620" spans="3:7">
      <c r="C5620" s="49">
        <f t="shared" si="89"/>
        <v>8</v>
      </c>
      <c r="D5620" s="48">
        <v>42604</v>
      </c>
      <c r="E5620" s="47">
        <v>2</v>
      </c>
      <c r="F5620" s="47">
        <v>15877</v>
      </c>
      <c r="G5620" s="47">
        <v>12527</v>
      </c>
    </row>
    <row r="5621" spans="3:7">
      <c r="C5621" s="49">
        <f t="shared" si="89"/>
        <v>8</v>
      </c>
      <c r="D5621" s="48">
        <v>42604</v>
      </c>
      <c r="E5621" s="47">
        <v>3</v>
      </c>
      <c r="F5621" s="47">
        <v>15567</v>
      </c>
      <c r="G5621" s="47">
        <v>12384</v>
      </c>
    </row>
    <row r="5622" spans="3:7">
      <c r="C5622" s="49">
        <f t="shared" si="89"/>
        <v>8</v>
      </c>
      <c r="D5622" s="48">
        <v>42604</v>
      </c>
      <c r="E5622" s="47">
        <v>4</v>
      </c>
      <c r="F5622" s="47">
        <v>15434</v>
      </c>
      <c r="G5622" s="47">
        <v>12393</v>
      </c>
    </row>
    <row r="5623" spans="3:7">
      <c r="C5623" s="49">
        <f t="shared" si="89"/>
        <v>8</v>
      </c>
      <c r="D5623" s="48">
        <v>42604</v>
      </c>
      <c r="E5623" s="47">
        <v>5</v>
      </c>
      <c r="F5623" s="47">
        <v>15712</v>
      </c>
      <c r="G5623" s="47">
        <v>12745</v>
      </c>
    </row>
    <row r="5624" spans="3:7">
      <c r="C5624" s="49">
        <f t="shared" si="89"/>
        <v>8</v>
      </c>
      <c r="D5624" s="48">
        <v>42604</v>
      </c>
      <c r="E5624" s="47">
        <v>6</v>
      </c>
      <c r="F5624" s="47">
        <v>16678</v>
      </c>
      <c r="G5624" s="47">
        <v>13575</v>
      </c>
    </row>
    <row r="5625" spans="3:7">
      <c r="C5625" s="49">
        <f t="shared" si="89"/>
        <v>8</v>
      </c>
      <c r="D5625" s="48">
        <v>42604</v>
      </c>
      <c r="E5625" s="47">
        <v>7</v>
      </c>
      <c r="F5625" s="47">
        <v>17737</v>
      </c>
      <c r="G5625" s="47">
        <v>14693</v>
      </c>
    </row>
    <row r="5626" spans="3:7">
      <c r="C5626" s="49">
        <f t="shared" si="89"/>
        <v>8</v>
      </c>
      <c r="D5626" s="48">
        <v>42604</v>
      </c>
      <c r="E5626" s="47">
        <v>8</v>
      </c>
      <c r="F5626" s="47">
        <v>18451</v>
      </c>
      <c r="G5626" s="47">
        <v>15460</v>
      </c>
    </row>
    <row r="5627" spans="3:7">
      <c r="C5627" s="49">
        <f t="shared" si="89"/>
        <v>8</v>
      </c>
      <c r="D5627" s="48">
        <v>42604</v>
      </c>
      <c r="E5627" s="47">
        <v>9</v>
      </c>
      <c r="F5627" s="47">
        <v>18594</v>
      </c>
      <c r="G5627" s="47">
        <v>15742</v>
      </c>
    </row>
    <row r="5628" spans="3:7">
      <c r="C5628" s="49">
        <f t="shared" si="89"/>
        <v>8</v>
      </c>
      <c r="D5628" s="48">
        <v>42604</v>
      </c>
      <c r="E5628" s="47">
        <v>10</v>
      </c>
      <c r="F5628" s="47">
        <v>18861</v>
      </c>
      <c r="G5628" s="47">
        <v>15831</v>
      </c>
    </row>
    <row r="5629" spans="3:7">
      <c r="C5629" s="49">
        <f t="shared" si="89"/>
        <v>8</v>
      </c>
      <c r="D5629" s="48">
        <v>42604</v>
      </c>
      <c r="E5629" s="47">
        <v>11</v>
      </c>
      <c r="F5629" s="47">
        <v>19236</v>
      </c>
      <c r="G5629" s="47">
        <v>16192</v>
      </c>
    </row>
    <row r="5630" spans="3:7">
      <c r="C5630" s="49">
        <f t="shared" si="89"/>
        <v>8</v>
      </c>
      <c r="D5630" s="48">
        <v>42604</v>
      </c>
      <c r="E5630" s="47">
        <v>12</v>
      </c>
      <c r="F5630" s="47">
        <v>19260</v>
      </c>
      <c r="G5630" s="47">
        <v>16422</v>
      </c>
    </row>
    <row r="5631" spans="3:7">
      <c r="C5631" s="49">
        <f t="shared" si="89"/>
        <v>8</v>
      </c>
      <c r="D5631" s="48">
        <v>42604</v>
      </c>
      <c r="E5631" s="47">
        <v>13</v>
      </c>
      <c r="F5631" s="47">
        <v>19473</v>
      </c>
      <c r="G5631" s="47">
        <v>16672</v>
      </c>
    </row>
    <row r="5632" spans="3:7">
      <c r="C5632" s="49">
        <f t="shared" si="89"/>
        <v>8</v>
      </c>
      <c r="D5632" s="48">
        <v>42604</v>
      </c>
      <c r="E5632" s="47">
        <v>14</v>
      </c>
      <c r="F5632" s="47">
        <v>19306</v>
      </c>
      <c r="G5632" s="47">
        <v>16746</v>
      </c>
    </row>
    <row r="5633" spans="3:7">
      <c r="C5633" s="49">
        <f t="shared" si="89"/>
        <v>8</v>
      </c>
      <c r="D5633" s="48">
        <v>42604</v>
      </c>
      <c r="E5633" s="47">
        <v>15</v>
      </c>
      <c r="F5633" s="47">
        <v>19281</v>
      </c>
      <c r="G5633" s="47">
        <v>16722</v>
      </c>
    </row>
    <row r="5634" spans="3:7">
      <c r="C5634" s="49">
        <f t="shared" si="89"/>
        <v>8</v>
      </c>
      <c r="D5634" s="48">
        <v>42604</v>
      </c>
      <c r="E5634" s="47">
        <v>16</v>
      </c>
      <c r="F5634" s="47">
        <v>19487</v>
      </c>
      <c r="G5634" s="47">
        <v>17006</v>
      </c>
    </row>
    <row r="5635" spans="3:7">
      <c r="C5635" s="49">
        <f t="shared" si="89"/>
        <v>8</v>
      </c>
      <c r="D5635" s="48">
        <v>42604</v>
      </c>
      <c r="E5635" s="47">
        <v>17</v>
      </c>
      <c r="F5635" s="47">
        <v>19956</v>
      </c>
      <c r="G5635" s="47">
        <v>17485</v>
      </c>
    </row>
    <row r="5636" spans="3:7">
      <c r="C5636" s="49">
        <f t="shared" ref="C5636:C5699" si="90">MONTH(D5636)</f>
        <v>8</v>
      </c>
      <c r="D5636" s="48">
        <v>42604</v>
      </c>
      <c r="E5636" s="47">
        <v>18</v>
      </c>
      <c r="F5636" s="47">
        <v>20194</v>
      </c>
      <c r="G5636" s="47">
        <v>17684</v>
      </c>
    </row>
    <row r="5637" spans="3:7">
      <c r="C5637" s="49">
        <f t="shared" si="90"/>
        <v>8</v>
      </c>
      <c r="D5637" s="48">
        <v>42604</v>
      </c>
      <c r="E5637" s="47">
        <v>19</v>
      </c>
      <c r="F5637" s="47">
        <v>20257</v>
      </c>
      <c r="G5637" s="47">
        <v>17821</v>
      </c>
    </row>
    <row r="5638" spans="3:7">
      <c r="C5638" s="49">
        <f t="shared" si="90"/>
        <v>8</v>
      </c>
      <c r="D5638" s="48">
        <v>42604</v>
      </c>
      <c r="E5638" s="47">
        <v>20</v>
      </c>
      <c r="F5638" s="47">
        <v>20218</v>
      </c>
      <c r="G5638" s="47">
        <v>17800</v>
      </c>
    </row>
    <row r="5639" spans="3:7">
      <c r="C5639" s="49">
        <f t="shared" si="90"/>
        <v>8</v>
      </c>
      <c r="D5639" s="48">
        <v>42604</v>
      </c>
      <c r="E5639" s="47">
        <v>21</v>
      </c>
      <c r="F5639" s="47">
        <v>19451</v>
      </c>
      <c r="G5639" s="47">
        <v>17410</v>
      </c>
    </row>
    <row r="5640" spans="3:7">
      <c r="C5640" s="49">
        <f t="shared" si="90"/>
        <v>8</v>
      </c>
      <c r="D5640" s="48">
        <v>42604</v>
      </c>
      <c r="E5640" s="47">
        <v>22</v>
      </c>
      <c r="F5640" s="47">
        <v>17915</v>
      </c>
      <c r="G5640" s="47">
        <v>16130</v>
      </c>
    </row>
    <row r="5641" spans="3:7">
      <c r="C5641" s="49">
        <f t="shared" si="90"/>
        <v>8</v>
      </c>
      <c r="D5641" s="48">
        <v>42604</v>
      </c>
      <c r="E5641" s="47">
        <v>23</v>
      </c>
      <c r="F5641" s="47">
        <v>16889</v>
      </c>
      <c r="G5641" s="47">
        <v>14730</v>
      </c>
    </row>
    <row r="5642" spans="3:7">
      <c r="C5642" s="49">
        <f t="shared" si="90"/>
        <v>8</v>
      </c>
      <c r="D5642" s="48">
        <v>42604</v>
      </c>
      <c r="E5642" s="47">
        <v>24</v>
      </c>
      <c r="F5642" s="47">
        <v>16398</v>
      </c>
      <c r="G5642" s="47">
        <v>13675</v>
      </c>
    </row>
    <row r="5643" spans="3:7">
      <c r="C5643" s="49">
        <f t="shared" si="90"/>
        <v>8</v>
      </c>
      <c r="D5643" s="48">
        <v>42605</v>
      </c>
      <c r="E5643" s="47">
        <v>1</v>
      </c>
      <c r="F5643" s="47">
        <v>15660</v>
      </c>
      <c r="G5643" s="47">
        <v>12990</v>
      </c>
    </row>
    <row r="5644" spans="3:7">
      <c r="C5644" s="49">
        <f t="shared" si="90"/>
        <v>8</v>
      </c>
      <c r="D5644" s="48">
        <v>42605</v>
      </c>
      <c r="E5644" s="47">
        <v>2</v>
      </c>
      <c r="F5644" s="47">
        <v>15212</v>
      </c>
      <c r="G5644" s="47">
        <v>12547</v>
      </c>
    </row>
    <row r="5645" spans="3:7">
      <c r="C5645" s="49">
        <f t="shared" si="90"/>
        <v>8</v>
      </c>
      <c r="D5645" s="48">
        <v>42605</v>
      </c>
      <c r="E5645" s="47">
        <v>3</v>
      </c>
      <c r="F5645" s="47">
        <v>14800</v>
      </c>
      <c r="G5645" s="47">
        <v>12309</v>
      </c>
    </row>
    <row r="5646" spans="3:7">
      <c r="C5646" s="49">
        <f t="shared" si="90"/>
        <v>8</v>
      </c>
      <c r="D5646" s="48">
        <v>42605</v>
      </c>
      <c r="E5646" s="47">
        <v>4</v>
      </c>
      <c r="F5646" s="47">
        <v>14506</v>
      </c>
      <c r="G5646" s="47">
        <v>12287</v>
      </c>
    </row>
    <row r="5647" spans="3:7">
      <c r="C5647" s="49">
        <f t="shared" si="90"/>
        <v>8</v>
      </c>
      <c r="D5647" s="48">
        <v>42605</v>
      </c>
      <c r="E5647" s="47">
        <v>5</v>
      </c>
      <c r="F5647" s="47">
        <v>15377</v>
      </c>
      <c r="G5647" s="47">
        <v>12661</v>
      </c>
    </row>
    <row r="5648" spans="3:7">
      <c r="C5648" s="49">
        <f t="shared" si="90"/>
        <v>8</v>
      </c>
      <c r="D5648" s="48">
        <v>42605</v>
      </c>
      <c r="E5648" s="47">
        <v>6</v>
      </c>
      <c r="F5648" s="47">
        <v>16723</v>
      </c>
      <c r="G5648" s="47">
        <v>13775</v>
      </c>
    </row>
    <row r="5649" spans="3:7">
      <c r="C5649" s="49">
        <f t="shared" si="90"/>
        <v>8</v>
      </c>
      <c r="D5649" s="48">
        <v>42605</v>
      </c>
      <c r="E5649" s="47">
        <v>7</v>
      </c>
      <c r="F5649" s="47">
        <v>18060</v>
      </c>
      <c r="G5649" s="47">
        <v>15015</v>
      </c>
    </row>
    <row r="5650" spans="3:7">
      <c r="C5650" s="49">
        <f t="shared" si="90"/>
        <v>8</v>
      </c>
      <c r="D5650" s="48">
        <v>42605</v>
      </c>
      <c r="E5650" s="47">
        <v>8</v>
      </c>
      <c r="F5650" s="47">
        <v>18147</v>
      </c>
      <c r="G5650" s="47">
        <v>15600</v>
      </c>
    </row>
    <row r="5651" spans="3:7">
      <c r="C5651" s="49">
        <f t="shared" si="90"/>
        <v>8</v>
      </c>
      <c r="D5651" s="48">
        <v>42605</v>
      </c>
      <c r="E5651" s="47">
        <v>9</v>
      </c>
      <c r="F5651" s="47">
        <v>18366</v>
      </c>
      <c r="G5651" s="47">
        <v>16033</v>
      </c>
    </row>
    <row r="5652" spans="3:7">
      <c r="C5652" s="49">
        <f t="shared" si="90"/>
        <v>8</v>
      </c>
      <c r="D5652" s="48">
        <v>42605</v>
      </c>
      <c r="E5652" s="47">
        <v>10</v>
      </c>
      <c r="F5652" s="47">
        <v>18695</v>
      </c>
      <c r="G5652" s="47">
        <v>16454</v>
      </c>
    </row>
    <row r="5653" spans="3:7">
      <c r="C5653" s="49">
        <f t="shared" si="90"/>
        <v>8</v>
      </c>
      <c r="D5653" s="48">
        <v>42605</v>
      </c>
      <c r="E5653" s="47">
        <v>11</v>
      </c>
      <c r="F5653" s="47">
        <v>18798</v>
      </c>
      <c r="G5653" s="47">
        <v>16572</v>
      </c>
    </row>
    <row r="5654" spans="3:7">
      <c r="C5654" s="49">
        <f t="shared" si="90"/>
        <v>8</v>
      </c>
      <c r="D5654" s="48">
        <v>42605</v>
      </c>
      <c r="E5654" s="47">
        <v>12</v>
      </c>
      <c r="F5654" s="47">
        <v>18757</v>
      </c>
      <c r="G5654" s="47">
        <v>16835</v>
      </c>
    </row>
    <row r="5655" spans="3:7">
      <c r="C5655" s="49">
        <f t="shared" si="90"/>
        <v>8</v>
      </c>
      <c r="D5655" s="48">
        <v>42605</v>
      </c>
      <c r="E5655" s="47">
        <v>13</v>
      </c>
      <c r="F5655" s="47">
        <v>19972</v>
      </c>
      <c r="G5655" s="47">
        <v>17447</v>
      </c>
    </row>
    <row r="5656" spans="3:7">
      <c r="C5656" s="49">
        <f t="shared" si="90"/>
        <v>8</v>
      </c>
      <c r="D5656" s="48">
        <v>42605</v>
      </c>
      <c r="E5656" s="47">
        <v>14</v>
      </c>
      <c r="F5656" s="47">
        <v>20542</v>
      </c>
      <c r="G5656" s="47">
        <v>17888</v>
      </c>
    </row>
    <row r="5657" spans="3:7">
      <c r="C5657" s="49">
        <f t="shared" si="90"/>
        <v>8</v>
      </c>
      <c r="D5657" s="48">
        <v>42605</v>
      </c>
      <c r="E5657" s="47">
        <v>15</v>
      </c>
      <c r="F5657" s="47">
        <v>20780</v>
      </c>
      <c r="G5657" s="47">
        <v>18291</v>
      </c>
    </row>
    <row r="5658" spans="3:7">
      <c r="C5658" s="49">
        <f t="shared" si="90"/>
        <v>8</v>
      </c>
      <c r="D5658" s="48">
        <v>42605</v>
      </c>
      <c r="E5658" s="47">
        <v>16</v>
      </c>
      <c r="F5658" s="47">
        <v>21245</v>
      </c>
      <c r="G5658" s="47">
        <v>18828</v>
      </c>
    </row>
    <row r="5659" spans="3:7">
      <c r="C5659" s="49">
        <f t="shared" si="90"/>
        <v>8</v>
      </c>
      <c r="D5659" s="48">
        <v>42605</v>
      </c>
      <c r="E5659" s="47">
        <v>17</v>
      </c>
      <c r="F5659" s="47">
        <v>21547</v>
      </c>
      <c r="G5659" s="47">
        <v>19311</v>
      </c>
    </row>
    <row r="5660" spans="3:7">
      <c r="C5660" s="49">
        <f t="shared" si="90"/>
        <v>8</v>
      </c>
      <c r="D5660" s="48">
        <v>42605</v>
      </c>
      <c r="E5660" s="47">
        <v>18</v>
      </c>
      <c r="F5660" s="47">
        <v>21663</v>
      </c>
      <c r="G5660" s="47">
        <v>19521</v>
      </c>
    </row>
    <row r="5661" spans="3:7">
      <c r="C5661" s="49">
        <f t="shared" si="90"/>
        <v>8</v>
      </c>
      <c r="D5661" s="48">
        <v>42605</v>
      </c>
      <c r="E5661" s="47">
        <v>19</v>
      </c>
      <c r="F5661" s="47">
        <v>21552</v>
      </c>
      <c r="G5661" s="47">
        <v>19459</v>
      </c>
    </row>
    <row r="5662" spans="3:7">
      <c r="C5662" s="49">
        <f t="shared" si="90"/>
        <v>8</v>
      </c>
      <c r="D5662" s="48">
        <v>42605</v>
      </c>
      <c r="E5662" s="47">
        <v>20</v>
      </c>
      <c r="F5662" s="47">
        <v>21491</v>
      </c>
      <c r="G5662" s="47">
        <v>19554</v>
      </c>
    </row>
    <row r="5663" spans="3:7">
      <c r="C5663" s="49">
        <f t="shared" si="90"/>
        <v>8</v>
      </c>
      <c r="D5663" s="48">
        <v>42605</v>
      </c>
      <c r="E5663" s="47">
        <v>21</v>
      </c>
      <c r="F5663" s="47">
        <v>21170</v>
      </c>
      <c r="G5663" s="47">
        <v>19068</v>
      </c>
    </row>
    <row r="5664" spans="3:7">
      <c r="C5664" s="49">
        <f t="shared" si="90"/>
        <v>8</v>
      </c>
      <c r="D5664" s="48">
        <v>42605</v>
      </c>
      <c r="E5664" s="47">
        <v>22</v>
      </c>
      <c r="F5664" s="47">
        <v>19645</v>
      </c>
      <c r="G5664" s="47">
        <v>17701</v>
      </c>
    </row>
    <row r="5665" spans="3:7">
      <c r="C5665" s="49">
        <f t="shared" si="90"/>
        <v>8</v>
      </c>
      <c r="D5665" s="48">
        <v>42605</v>
      </c>
      <c r="E5665" s="47">
        <v>23</v>
      </c>
      <c r="F5665" s="47">
        <v>18417</v>
      </c>
      <c r="G5665" s="47">
        <v>16106</v>
      </c>
    </row>
    <row r="5666" spans="3:7">
      <c r="C5666" s="49">
        <f t="shared" si="90"/>
        <v>8</v>
      </c>
      <c r="D5666" s="48">
        <v>42605</v>
      </c>
      <c r="E5666" s="47">
        <v>24</v>
      </c>
      <c r="F5666" s="47">
        <v>17419</v>
      </c>
      <c r="G5666" s="47">
        <v>14806</v>
      </c>
    </row>
    <row r="5667" spans="3:7">
      <c r="C5667" s="49">
        <f t="shared" si="90"/>
        <v>8</v>
      </c>
      <c r="D5667" s="48">
        <v>42606</v>
      </c>
      <c r="E5667" s="47">
        <v>1</v>
      </c>
      <c r="F5667" s="47">
        <v>16503</v>
      </c>
      <c r="G5667" s="47">
        <v>13980</v>
      </c>
    </row>
    <row r="5668" spans="3:7">
      <c r="C5668" s="49">
        <f t="shared" si="90"/>
        <v>8</v>
      </c>
      <c r="D5668" s="48">
        <v>42606</v>
      </c>
      <c r="E5668" s="47">
        <v>2</v>
      </c>
      <c r="F5668" s="47">
        <v>16082</v>
      </c>
      <c r="G5668" s="47">
        <v>13378</v>
      </c>
    </row>
    <row r="5669" spans="3:7">
      <c r="C5669" s="49">
        <f t="shared" si="90"/>
        <v>8</v>
      </c>
      <c r="D5669" s="48">
        <v>42606</v>
      </c>
      <c r="E5669" s="47">
        <v>3</v>
      </c>
      <c r="F5669" s="47">
        <v>15915</v>
      </c>
      <c r="G5669" s="47">
        <v>13049</v>
      </c>
    </row>
    <row r="5670" spans="3:7">
      <c r="C5670" s="49">
        <f t="shared" si="90"/>
        <v>8</v>
      </c>
      <c r="D5670" s="48">
        <v>42606</v>
      </c>
      <c r="E5670" s="47">
        <v>4</v>
      </c>
      <c r="F5670" s="47">
        <v>15893</v>
      </c>
      <c r="G5670" s="47">
        <v>12983</v>
      </c>
    </row>
    <row r="5671" spans="3:7">
      <c r="C5671" s="49">
        <f t="shared" si="90"/>
        <v>8</v>
      </c>
      <c r="D5671" s="48">
        <v>42606</v>
      </c>
      <c r="E5671" s="47">
        <v>5</v>
      </c>
      <c r="F5671" s="47">
        <v>16443</v>
      </c>
      <c r="G5671" s="47">
        <v>13391</v>
      </c>
    </row>
    <row r="5672" spans="3:7">
      <c r="C5672" s="49">
        <f t="shared" si="90"/>
        <v>8</v>
      </c>
      <c r="D5672" s="48">
        <v>42606</v>
      </c>
      <c r="E5672" s="47">
        <v>6</v>
      </c>
      <c r="F5672" s="47">
        <v>17181</v>
      </c>
      <c r="G5672" s="47">
        <v>14332</v>
      </c>
    </row>
    <row r="5673" spans="3:7">
      <c r="C5673" s="49">
        <f t="shared" si="90"/>
        <v>8</v>
      </c>
      <c r="D5673" s="48">
        <v>42606</v>
      </c>
      <c r="E5673" s="47">
        <v>7</v>
      </c>
      <c r="F5673" s="47">
        <v>18247</v>
      </c>
      <c r="G5673" s="47">
        <v>15495</v>
      </c>
    </row>
    <row r="5674" spans="3:7">
      <c r="C5674" s="49">
        <f t="shared" si="90"/>
        <v>8</v>
      </c>
      <c r="D5674" s="48">
        <v>42606</v>
      </c>
      <c r="E5674" s="47">
        <v>8</v>
      </c>
      <c r="F5674" s="47">
        <v>19112</v>
      </c>
      <c r="G5674" s="47">
        <v>16461</v>
      </c>
    </row>
    <row r="5675" spans="3:7">
      <c r="C5675" s="49">
        <f t="shared" si="90"/>
        <v>8</v>
      </c>
      <c r="D5675" s="48">
        <v>42606</v>
      </c>
      <c r="E5675" s="47">
        <v>9</v>
      </c>
      <c r="F5675" s="47">
        <v>19761</v>
      </c>
      <c r="G5675" s="47">
        <v>17208</v>
      </c>
    </row>
    <row r="5676" spans="3:7">
      <c r="C5676" s="49">
        <f t="shared" si="90"/>
        <v>8</v>
      </c>
      <c r="D5676" s="48">
        <v>42606</v>
      </c>
      <c r="E5676" s="47">
        <v>10</v>
      </c>
      <c r="F5676" s="47">
        <v>20338</v>
      </c>
      <c r="G5676" s="47">
        <v>17808</v>
      </c>
    </row>
    <row r="5677" spans="3:7">
      <c r="C5677" s="49">
        <f t="shared" si="90"/>
        <v>8</v>
      </c>
      <c r="D5677" s="48">
        <v>42606</v>
      </c>
      <c r="E5677" s="47">
        <v>11</v>
      </c>
      <c r="F5677" s="47">
        <v>20714</v>
      </c>
      <c r="G5677" s="47">
        <v>18419</v>
      </c>
    </row>
    <row r="5678" spans="3:7">
      <c r="C5678" s="49">
        <f t="shared" si="90"/>
        <v>8</v>
      </c>
      <c r="D5678" s="48">
        <v>42606</v>
      </c>
      <c r="E5678" s="47">
        <v>12</v>
      </c>
      <c r="F5678" s="47">
        <v>21168</v>
      </c>
      <c r="G5678" s="47">
        <v>18746</v>
      </c>
    </row>
    <row r="5679" spans="3:7">
      <c r="C5679" s="49">
        <f t="shared" si="90"/>
        <v>8</v>
      </c>
      <c r="D5679" s="48">
        <v>42606</v>
      </c>
      <c r="E5679" s="47">
        <v>13</v>
      </c>
      <c r="F5679" s="47">
        <v>21728</v>
      </c>
      <c r="G5679" s="47">
        <v>19417</v>
      </c>
    </row>
    <row r="5680" spans="3:7">
      <c r="C5680" s="49">
        <f t="shared" si="90"/>
        <v>8</v>
      </c>
      <c r="D5680" s="48">
        <v>42606</v>
      </c>
      <c r="E5680" s="47">
        <v>14</v>
      </c>
      <c r="F5680" s="47">
        <v>22006</v>
      </c>
      <c r="G5680" s="47">
        <v>19508</v>
      </c>
    </row>
    <row r="5681" spans="3:7">
      <c r="C5681" s="49">
        <f t="shared" si="90"/>
        <v>8</v>
      </c>
      <c r="D5681" s="48">
        <v>42606</v>
      </c>
      <c r="E5681" s="47">
        <v>15</v>
      </c>
      <c r="F5681" s="47">
        <v>22717</v>
      </c>
      <c r="G5681" s="47">
        <v>19963</v>
      </c>
    </row>
    <row r="5682" spans="3:7">
      <c r="C5682" s="49">
        <f t="shared" si="90"/>
        <v>8</v>
      </c>
      <c r="D5682" s="48">
        <v>42606</v>
      </c>
      <c r="E5682" s="47">
        <v>16</v>
      </c>
      <c r="F5682" s="47">
        <v>22919</v>
      </c>
      <c r="G5682" s="47">
        <v>20757</v>
      </c>
    </row>
    <row r="5683" spans="3:7">
      <c r="C5683" s="49">
        <f t="shared" si="90"/>
        <v>8</v>
      </c>
      <c r="D5683" s="48">
        <v>42606</v>
      </c>
      <c r="E5683" s="47">
        <v>17</v>
      </c>
      <c r="F5683" s="47">
        <v>22736</v>
      </c>
      <c r="G5683" s="47">
        <v>20883</v>
      </c>
    </row>
    <row r="5684" spans="3:7">
      <c r="C5684" s="49">
        <f t="shared" si="90"/>
        <v>8</v>
      </c>
      <c r="D5684" s="48">
        <v>42606</v>
      </c>
      <c r="E5684" s="47">
        <v>18</v>
      </c>
      <c r="F5684" s="47">
        <v>22575</v>
      </c>
      <c r="G5684" s="47">
        <v>20419</v>
      </c>
    </row>
    <row r="5685" spans="3:7">
      <c r="C5685" s="49">
        <f t="shared" si="90"/>
        <v>8</v>
      </c>
      <c r="D5685" s="48">
        <v>42606</v>
      </c>
      <c r="E5685" s="47">
        <v>19</v>
      </c>
      <c r="F5685" s="47">
        <v>22249</v>
      </c>
      <c r="G5685" s="47">
        <v>20202</v>
      </c>
    </row>
    <row r="5686" spans="3:7">
      <c r="C5686" s="49">
        <f t="shared" si="90"/>
        <v>8</v>
      </c>
      <c r="D5686" s="48">
        <v>42606</v>
      </c>
      <c r="E5686" s="47">
        <v>20</v>
      </c>
      <c r="F5686" s="47">
        <v>22348</v>
      </c>
      <c r="G5686" s="47">
        <v>20418</v>
      </c>
    </row>
    <row r="5687" spans="3:7">
      <c r="C5687" s="49">
        <f t="shared" si="90"/>
        <v>8</v>
      </c>
      <c r="D5687" s="48">
        <v>42606</v>
      </c>
      <c r="E5687" s="47">
        <v>21</v>
      </c>
      <c r="F5687" s="47">
        <v>21971</v>
      </c>
      <c r="G5687" s="47">
        <v>20064</v>
      </c>
    </row>
    <row r="5688" spans="3:7">
      <c r="C5688" s="49">
        <f t="shared" si="90"/>
        <v>8</v>
      </c>
      <c r="D5688" s="48">
        <v>42606</v>
      </c>
      <c r="E5688" s="47">
        <v>22</v>
      </c>
      <c r="F5688" s="47">
        <v>20784</v>
      </c>
      <c r="G5688" s="47">
        <v>18743</v>
      </c>
    </row>
    <row r="5689" spans="3:7">
      <c r="C5689" s="49">
        <f t="shared" si="90"/>
        <v>8</v>
      </c>
      <c r="D5689" s="48">
        <v>42606</v>
      </c>
      <c r="E5689" s="47">
        <v>23</v>
      </c>
      <c r="F5689" s="47">
        <v>19733</v>
      </c>
      <c r="G5689" s="47">
        <v>17356</v>
      </c>
    </row>
    <row r="5690" spans="3:7">
      <c r="C5690" s="49">
        <f t="shared" si="90"/>
        <v>8</v>
      </c>
      <c r="D5690" s="48">
        <v>42606</v>
      </c>
      <c r="E5690" s="47">
        <v>24</v>
      </c>
      <c r="F5690" s="47">
        <v>18633</v>
      </c>
      <c r="G5690" s="47">
        <v>16076</v>
      </c>
    </row>
    <row r="5691" spans="3:7">
      <c r="C5691" s="49">
        <f t="shared" si="90"/>
        <v>8</v>
      </c>
      <c r="D5691" s="48">
        <v>42607</v>
      </c>
      <c r="E5691" s="47">
        <v>1</v>
      </c>
      <c r="F5691" s="47">
        <v>17817</v>
      </c>
      <c r="G5691" s="47">
        <v>15265</v>
      </c>
    </row>
    <row r="5692" spans="3:7">
      <c r="C5692" s="49">
        <f t="shared" si="90"/>
        <v>8</v>
      </c>
      <c r="D5692" s="48">
        <v>42607</v>
      </c>
      <c r="E5692" s="47">
        <v>2</v>
      </c>
      <c r="F5692" s="47">
        <v>17229</v>
      </c>
      <c r="G5692" s="47">
        <v>14726</v>
      </c>
    </row>
    <row r="5693" spans="3:7">
      <c r="C5693" s="49">
        <f t="shared" si="90"/>
        <v>8</v>
      </c>
      <c r="D5693" s="48">
        <v>42607</v>
      </c>
      <c r="E5693" s="47">
        <v>3</v>
      </c>
      <c r="F5693" s="47">
        <v>16962</v>
      </c>
      <c r="G5693" s="47">
        <v>14413</v>
      </c>
    </row>
    <row r="5694" spans="3:7">
      <c r="C5694" s="49">
        <f t="shared" si="90"/>
        <v>8</v>
      </c>
      <c r="D5694" s="48">
        <v>42607</v>
      </c>
      <c r="E5694" s="47">
        <v>4</v>
      </c>
      <c r="F5694" s="47">
        <v>16882</v>
      </c>
      <c r="G5694" s="47">
        <v>14338</v>
      </c>
    </row>
    <row r="5695" spans="3:7">
      <c r="C5695" s="49">
        <f t="shared" si="90"/>
        <v>8</v>
      </c>
      <c r="D5695" s="48">
        <v>42607</v>
      </c>
      <c r="E5695" s="47">
        <v>5</v>
      </c>
      <c r="F5695" s="47">
        <v>17294</v>
      </c>
      <c r="G5695" s="47">
        <v>14708</v>
      </c>
    </row>
    <row r="5696" spans="3:7">
      <c r="C5696" s="49">
        <f t="shared" si="90"/>
        <v>8</v>
      </c>
      <c r="D5696" s="48">
        <v>42607</v>
      </c>
      <c r="E5696" s="47">
        <v>6</v>
      </c>
      <c r="F5696" s="47">
        <v>18536</v>
      </c>
      <c r="G5696" s="47">
        <v>15854</v>
      </c>
    </row>
    <row r="5697" spans="3:7">
      <c r="C5697" s="49">
        <f t="shared" si="90"/>
        <v>8</v>
      </c>
      <c r="D5697" s="48">
        <v>42607</v>
      </c>
      <c r="E5697" s="47">
        <v>7</v>
      </c>
      <c r="F5697" s="47">
        <v>19988</v>
      </c>
      <c r="G5697" s="47">
        <v>17337</v>
      </c>
    </row>
    <row r="5698" spans="3:7">
      <c r="C5698" s="49">
        <f t="shared" si="90"/>
        <v>8</v>
      </c>
      <c r="D5698" s="48">
        <v>42607</v>
      </c>
      <c r="E5698" s="47">
        <v>8</v>
      </c>
      <c r="F5698" s="47">
        <v>20729</v>
      </c>
      <c r="G5698" s="47">
        <v>18464</v>
      </c>
    </row>
    <row r="5699" spans="3:7">
      <c r="C5699" s="49">
        <f t="shared" si="90"/>
        <v>8</v>
      </c>
      <c r="D5699" s="48">
        <v>42607</v>
      </c>
      <c r="E5699" s="47">
        <v>9</v>
      </c>
      <c r="F5699" s="47">
        <v>21523</v>
      </c>
      <c r="G5699" s="47">
        <v>19425</v>
      </c>
    </row>
    <row r="5700" spans="3:7">
      <c r="C5700" s="49">
        <f t="shared" ref="C5700:C5763" si="91">MONTH(D5700)</f>
        <v>8</v>
      </c>
      <c r="D5700" s="48">
        <v>42607</v>
      </c>
      <c r="E5700" s="47">
        <v>10</v>
      </c>
      <c r="F5700" s="47">
        <v>22117</v>
      </c>
      <c r="G5700" s="47">
        <v>20199</v>
      </c>
    </row>
    <row r="5701" spans="3:7">
      <c r="C5701" s="49">
        <f t="shared" si="91"/>
        <v>8</v>
      </c>
      <c r="D5701" s="48">
        <v>42607</v>
      </c>
      <c r="E5701" s="47">
        <v>11</v>
      </c>
      <c r="F5701" s="47">
        <v>22782</v>
      </c>
      <c r="G5701" s="47">
        <v>20797</v>
      </c>
    </row>
    <row r="5702" spans="3:7">
      <c r="C5702" s="49">
        <f t="shared" si="91"/>
        <v>8</v>
      </c>
      <c r="D5702" s="48">
        <v>42607</v>
      </c>
      <c r="E5702" s="47">
        <v>12</v>
      </c>
      <c r="F5702" s="47">
        <v>22937</v>
      </c>
      <c r="G5702" s="47">
        <v>21097</v>
      </c>
    </row>
    <row r="5703" spans="3:7">
      <c r="C5703" s="49">
        <f t="shared" si="91"/>
        <v>8</v>
      </c>
      <c r="D5703" s="48">
        <v>42607</v>
      </c>
      <c r="E5703" s="47">
        <v>13</v>
      </c>
      <c r="F5703" s="47">
        <v>23182</v>
      </c>
      <c r="G5703" s="47">
        <v>21492</v>
      </c>
    </row>
    <row r="5704" spans="3:7">
      <c r="C5704" s="49">
        <f t="shared" si="91"/>
        <v>8</v>
      </c>
      <c r="D5704" s="48">
        <v>42607</v>
      </c>
      <c r="E5704" s="47">
        <v>14</v>
      </c>
      <c r="F5704" s="47">
        <v>23361</v>
      </c>
      <c r="G5704" s="47">
        <v>21344</v>
      </c>
    </row>
    <row r="5705" spans="3:7">
      <c r="C5705" s="49">
        <f t="shared" si="91"/>
        <v>8</v>
      </c>
      <c r="D5705" s="48">
        <v>42607</v>
      </c>
      <c r="E5705" s="47">
        <v>15</v>
      </c>
      <c r="F5705" s="47">
        <v>23415</v>
      </c>
      <c r="G5705" s="47">
        <v>21395</v>
      </c>
    </row>
    <row r="5706" spans="3:7">
      <c r="C5706" s="49">
        <f t="shared" si="91"/>
        <v>8</v>
      </c>
      <c r="D5706" s="48">
        <v>42607</v>
      </c>
      <c r="E5706" s="47">
        <v>16</v>
      </c>
      <c r="F5706" s="47">
        <v>23715</v>
      </c>
      <c r="G5706" s="47">
        <v>21590</v>
      </c>
    </row>
    <row r="5707" spans="3:7">
      <c r="C5707" s="49">
        <f t="shared" si="91"/>
        <v>8</v>
      </c>
      <c r="D5707" s="48">
        <v>42607</v>
      </c>
      <c r="E5707" s="47">
        <v>17</v>
      </c>
      <c r="F5707" s="47">
        <v>23479</v>
      </c>
      <c r="G5707" s="47">
        <v>21306</v>
      </c>
    </row>
    <row r="5708" spans="3:7">
      <c r="C5708" s="49">
        <f t="shared" si="91"/>
        <v>8</v>
      </c>
      <c r="D5708" s="48">
        <v>42607</v>
      </c>
      <c r="E5708" s="47">
        <v>18</v>
      </c>
      <c r="F5708" s="47">
        <v>23113</v>
      </c>
      <c r="G5708" s="47">
        <v>20876</v>
      </c>
    </row>
    <row r="5709" spans="3:7">
      <c r="C5709" s="49">
        <f t="shared" si="91"/>
        <v>8</v>
      </c>
      <c r="D5709" s="48">
        <v>42607</v>
      </c>
      <c r="E5709" s="47">
        <v>19</v>
      </c>
      <c r="F5709" s="47">
        <v>23075</v>
      </c>
      <c r="G5709" s="47">
        <v>20744</v>
      </c>
    </row>
    <row r="5710" spans="3:7">
      <c r="C5710" s="49">
        <f t="shared" si="91"/>
        <v>8</v>
      </c>
      <c r="D5710" s="48">
        <v>42607</v>
      </c>
      <c r="E5710" s="47">
        <v>20</v>
      </c>
      <c r="F5710" s="47">
        <v>23455</v>
      </c>
      <c r="G5710" s="47">
        <v>20944</v>
      </c>
    </row>
    <row r="5711" spans="3:7">
      <c r="C5711" s="49">
        <f t="shared" si="91"/>
        <v>8</v>
      </c>
      <c r="D5711" s="48">
        <v>42607</v>
      </c>
      <c r="E5711" s="47">
        <v>21</v>
      </c>
      <c r="F5711" s="47">
        <v>23105</v>
      </c>
      <c r="G5711" s="47">
        <v>20563</v>
      </c>
    </row>
    <row r="5712" spans="3:7">
      <c r="C5712" s="49">
        <f t="shared" si="91"/>
        <v>8</v>
      </c>
      <c r="D5712" s="48">
        <v>42607</v>
      </c>
      <c r="E5712" s="47">
        <v>22</v>
      </c>
      <c r="F5712" s="47">
        <v>21415</v>
      </c>
      <c r="G5712" s="47">
        <v>19063</v>
      </c>
    </row>
    <row r="5713" spans="3:7">
      <c r="C5713" s="49">
        <f t="shared" si="91"/>
        <v>8</v>
      </c>
      <c r="D5713" s="48">
        <v>42607</v>
      </c>
      <c r="E5713" s="47">
        <v>23</v>
      </c>
      <c r="F5713" s="47">
        <v>19949</v>
      </c>
      <c r="G5713" s="47">
        <v>17403</v>
      </c>
    </row>
    <row r="5714" spans="3:7">
      <c r="C5714" s="49">
        <f t="shared" si="91"/>
        <v>8</v>
      </c>
      <c r="D5714" s="48">
        <v>42607</v>
      </c>
      <c r="E5714" s="47">
        <v>24</v>
      </c>
      <c r="F5714" s="47">
        <v>18951</v>
      </c>
      <c r="G5714" s="47">
        <v>16094</v>
      </c>
    </row>
    <row r="5715" spans="3:7">
      <c r="C5715" s="49">
        <f t="shared" si="91"/>
        <v>8</v>
      </c>
      <c r="D5715" s="48">
        <v>42608</v>
      </c>
      <c r="E5715" s="47">
        <v>1</v>
      </c>
      <c r="F5715" s="47">
        <v>17832</v>
      </c>
      <c r="G5715" s="47">
        <v>15176</v>
      </c>
    </row>
    <row r="5716" spans="3:7">
      <c r="C5716" s="49">
        <f t="shared" si="91"/>
        <v>8</v>
      </c>
      <c r="D5716" s="48">
        <v>42608</v>
      </c>
      <c r="E5716" s="47">
        <v>2</v>
      </c>
      <c r="F5716" s="47">
        <v>17168</v>
      </c>
      <c r="G5716" s="47">
        <v>14574</v>
      </c>
    </row>
    <row r="5717" spans="3:7">
      <c r="C5717" s="49">
        <f t="shared" si="91"/>
        <v>8</v>
      </c>
      <c r="D5717" s="48">
        <v>42608</v>
      </c>
      <c r="E5717" s="47">
        <v>3</v>
      </c>
      <c r="F5717" s="47">
        <v>16803</v>
      </c>
      <c r="G5717" s="47">
        <v>14200</v>
      </c>
    </row>
    <row r="5718" spans="3:7">
      <c r="C5718" s="49">
        <f t="shared" si="91"/>
        <v>8</v>
      </c>
      <c r="D5718" s="48">
        <v>42608</v>
      </c>
      <c r="E5718" s="47">
        <v>4</v>
      </c>
      <c r="F5718" s="47">
        <v>16732</v>
      </c>
      <c r="G5718" s="47">
        <v>13986</v>
      </c>
    </row>
    <row r="5719" spans="3:7">
      <c r="C5719" s="49">
        <f t="shared" si="91"/>
        <v>8</v>
      </c>
      <c r="D5719" s="48">
        <v>42608</v>
      </c>
      <c r="E5719" s="47">
        <v>5</v>
      </c>
      <c r="F5719" s="47">
        <v>17353</v>
      </c>
      <c r="G5719" s="47">
        <v>14441</v>
      </c>
    </row>
    <row r="5720" spans="3:7">
      <c r="C5720" s="49">
        <f t="shared" si="91"/>
        <v>8</v>
      </c>
      <c r="D5720" s="48">
        <v>42608</v>
      </c>
      <c r="E5720" s="47">
        <v>6</v>
      </c>
      <c r="F5720" s="47">
        <v>17904</v>
      </c>
      <c r="G5720" s="47">
        <v>15366</v>
      </c>
    </row>
    <row r="5721" spans="3:7">
      <c r="C5721" s="49">
        <f t="shared" si="91"/>
        <v>8</v>
      </c>
      <c r="D5721" s="48">
        <v>42608</v>
      </c>
      <c r="E5721" s="47">
        <v>7</v>
      </c>
      <c r="F5721" s="47">
        <v>19112</v>
      </c>
      <c r="G5721" s="47">
        <v>16586</v>
      </c>
    </row>
    <row r="5722" spans="3:7">
      <c r="C5722" s="49">
        <f t="shared" si="91"/>
        <v>8</v>
      </c>
      <c r="D5722" s="48">
        <v>42608</v>
      </c>
      <c r="E5722" s="47">
        <v>8</v>
      </c>
      <c r="F5722" s="47">
        <v>19874</v>
      </c>
      <c r="G5722" s="47">
        <v>17633</v>
      </c>
    </row>
    <row r="5723" spans="3:7">
      <c r="C5723" s="49">
        <f t="shared" si="91"/>
        <v>8</v>
      </c>
      <c r="D5723" s="48">
        <v>42608</v>
      </c>
      <c r="E5723" s="47">
        <v>9</v>
      </c>
      <c r="F5723" s="47">
        <v>20587</v>
      </c>
      <c r="G5723" s="47">
        <v>18447</v>
      </c>
    </row>
    <row r="5724" spans="3:7">
      <c r="C5724" s="49">
        <f t="shared" si="91"/>
        <v>8</v>
      </c>
      <c r="D5724" s="48">
        <v>42608</v>
      </c>
      <c r="E5724" s="47">
        <v>10</v>
      </c>
      <c r="F5724" s="47">
        <v>21298</v>
      </c>
      <c r="G5724" s="47">
        <v>18978</v>
      </c>
    </row>
    <row r="5725" spans="3:7">
      <c r="C5725" s="49">
        <f t="shared" si="91"/>
        <v>8</v>
      </c>
      <c r="D5725" s="48">
        <v>42608</v>
      </c>
      <c r="E5725" s="47">
        <v>11</v>
      </c>
      <c r="F5725" s="47">
        <v>21698</v>
      </c>
      <c r="G5725" s="47">
        <v>19366</v>
      </c>
    </row>
    <row r="5726" spans="3:7">
      <c r="C5726" s="49">
        <f t="shared" si="91"/>
        <v>8</v>
      </c>
      <c r="D5726" s="48">
        <v>42608</v>
      </c>
      <c r="E5726" s="47">
        <v>12</v>
      </c>
      <c r="F5726" s="47">
        <v>22313</v>
      </c>
      <c r="G5726" s="47">
        <v>19724</v>
      </c>
    </row>
    <row r="5727" spans="3:7">
      <c r="C5727" s="49">
        <f t="shared" si="91"/>
        <v>8</v>
      </c>
      <c r="D5727" s="48">
        <v>42608</v>
      </c>
      <c r="E5727" s="47">
        <v>13</v>
      </c>
      <c r="F5727" s="47">
        <v>22776</v>
      </c>
      <c r="G5727" s="47">
        <v>20050</v>
      </c>
    </row>
    <row r="5728" spans="3:7">
      <c r="C5728" s="49">
        <f t="shared" si="91"/>
        <v>8</v>
      </c>
      <c r="D5728" s="48">
        <v>42608</v>
      </c>
      <c r="E5728" s="47">
        <v>14</v>
      </c>
      <c r="F5728" s="47">
        <v>23131</v>
      </c>
      <c r="G5728" s="47">
        <v>20414</v>
      </c>
    </row>
    <row r="5729" spans="3:7">
      <c r="C5729" s="49">
        <f t="shared" si="91"/>
        <v>8</v>
      </c>
      <c r="D5729" s="48">
        <v>42608</v>
      </c>
      <c r="E5729" s="47">
        <v>15</v>
      </c>
      <c r="F5729" s="47">
        <v>23285</v>
      </c>
      <c r="G5729" s="47">
        <v>20756</v>
      </c>
    </row>
    <row r="5730" spans="3:7">
      <c r="C5730" s="49">
        <f t="shared" si="91"/>
        <v>8</v>
      </c>
      <c r="D5730" s="48">
        <v>42608</v>
      </c>
      <c r="E5730" s="47">
        <v>16</v>
      </c>
      <c r="F5730" s="47">
        <v>22851</v>
      </c>
      <c r="G5730" s="47">
        <v>20783</v>
      </c>
    </row>
    <row r="5731" spans="3:7">
      <c r="C5731" s="49">
        <f t="shared" si="91"/>
        <v>8</v>
      </c>
      <c r="D5731" s="48">
        <v>42608</v>
      </c>
      <c r="E5731" s="47">
        <v>17</v>
      </c>
      <c r="F5731" s="47">
        <v>23144</v>
      </c>
      <c r="G5731" s="47">
        <v>21128</v>
      </c>
    </row>
    <row r="5732" spans="3:7">
      <c r="C5732" s="49">
        <f t="shared" si="91"/>
        <v>8</v>
      </c>
      <c r="D5732" s="48">
        <v>42608</v>
      </c>
      <c r="E5732" s="47">
        <v>18</v>
      </c>
      <c r="F5732" s="47">
        <v>23176</v>
      </c>
      <c r="G5732" s="47">
        <v>21130</v>
      </c>
    </row>
    <row r="5733" spans="3:7">
      <c r="C5733" s="49">
        <f t="shared" si="91"/>
        <v>8</v>
      </c>
      <c r="D5733" s="48">
        <v>42608</v>
      </c>
      <c r="E5733" s="47">
        <v>19</v>
      </c>
      <c r="F5733" s="47">
        <v>22774</v>
      </c>
      <c r="G5733" s="47">
        <v>20761</v>
      </c>
    </row>
    <row r="5734" spans="3:7">
      <c r="C5734" s="49">
        <f t="shared" si="91"/>
        <v>8</v>
      </c>
      <c r="D5734" s="48">
        <v>42608</v>
      </c>
      <c r="E5734" s="47">
        <v>20</v>
      </c>
      <c r="F5734" s="47">
        <v>22498</v>
      </c>
      <c r="G5734" s="47">
        <v>20351</v>
      </c>
    </row>
    <row r="5735" spans="3:7">
      <c r="C5735" s="49">
        <f t="shared" si="91"/>
        <v>8</v>
      </c>
      <c r="D5735" s="48">
        <v>42608</v>
      </c>
      <c r="E5735" s="47">
        <v>21</v>
      </c>
      <c r="F5735" s="47">
        <v>22069</v>
      </c>
      <c r="G5735" s="47">
        <v>19783</v>
      </c>
    </row>
    <row r="5736" spans="3:7">
      <c r="C5736" s="49">
        <f t="shared" si="91"/>
        <v>8</v>
      </c>
      <c r="D5736" s="48">
        <v>42608</v>
      </c>
      <c r="E5736" s="47">
        <v>22</v>
      </c>
      <c r="F5736" s="47">
        <v>20188</v>
      </c>
      <c r="G5736" s="47">
        <v>18195</v>
      </c>
    </row>
    <row r="5737" spans="3:7">
      <c r="C5737" s="49">
        <f t="shared" si="91"/>
        <v>8</v>
      </c>
      <c r="D5737" s="48">
        <v>42608</v>
      </c>
      <c r="E5737" s="47">
        <v>23</v>
      </c>
      <c r="F5737" s="47">
        <v>18762</v>
      </c>
      <c r="G5737" s="47">
        <v>16539</v>
      </c>
    </row>
    <row r="5738" spans="3:7">
      <c r="C5738" s="49">
        <f t="shared" si="91"/>
        <v>8</v>
      </c>
      <c r="D5738" s="48">
        <v>42608</v>
      </c>
      <c r="E5738" s="47">
        <v>24</v>
      </c>
      <c r="F5738" s="47">
        <v>17956</v>
      </c>
      <c r="G5738" s="47">
        <v>15292</v>
      </c>
    </row>
    <row r="5739" spans="3:7">
      <c r="C5739" s="49">
        <f t="shared" si="91"/>
        <v>8</v>
      </c>
      <c r="D5739" s="48">
        <v>42609</v>
      </c>
      <c r="E5739" s="47">
        <v>1</v>
      </c>
      <c r="F5739" s="47">
        <v>17317</v>
      </c>
      <c r="G5739" s="47">
        <v>14447</v>
      </c>
    </row>
    <row r="5740" spans="3:7">
      <c r="C5740" s="49">
        <f t="shared" si="91"/>
        <v>8</v>
      </c>
      <c r="D5740" s="48">
        <v>42609</v>
      </c>
      <c r="E5740" s="47">
        <v>2</v>
      </c>
      <c r="F5740" s="47">
        <v>16523</v>
      </c>
      <c r="G5740" s="47">
        <v>13736</v>
      </c>
    </row>
    <row r="5741" spans="3:7">
      <c r="C5741" s="49">
        <f t="shared" si="91"/>
        <v>8</v>
      </c>
      <c r="D5741" s="48">
        <v>42609</v>
      </c>
      <c r="E5741" s="47">
        <v>3</v>
      </c>
      <c r="F5741" s="47">
        <v>15900</v>
      </c>
      <c r="G5741" s="47">
        <v>13241</v>
      </c>
    </row>
    <row r="5742" spans="3:7">
      <c r="C5742" s="49">
        <f t="shared" si="91"/>
        <v>8</v>
      </c>
      <c r="D5742" s="48">
        <v>42609</v>
      </c>
      <c r="E5742" s="47">
        <v>4</v>
      </c>
      <c r="F5742" s="47">
        <v>15974</v>
      </c>
      <c r="G5742" s="47">
        <v>12963</v>
      </c>
    </row>
    <row r="5743" spans="3:7">
      <c r="C5743" s="49">
        <f t="shared" si="91"/>
        <v>8</v>
      </c>
      <c r="D5743" s="48">
        <v>42609</v>
      </c>
      <c r="E5743" s="47">
        <v>5</v>
      </c>
      <c r="F5743" s="47">
        <v>16157</v>
      </c>
      <c r="G5743" s="47">
        <v>13013</v>
      </c>
    </row>
    <row r="5744" spans="3:7">
      <c r="C5744" s="49">
        <f t="shared" si="91"/>
        <v>8</v>
      </c>
      <c r="D5744" s="48">
        <v>42609</v>
      </c>
      <c r="E5744" s="47">
        <v>6</v>
      </c>
      <c r="F5744" s="47">
        <v>16202</v>
      </c>
      <c r="G5744" s="47">
        <v>13186</v>
      </c>
    </row>
    <row r="5745" spans="3:7">
      <c r="C5745" s="49">
        <f t="shared" si="91"/>
        <v>8</v>
      </c>
      <c r="D5745" s="48">
        <v>42609</v>
      </c>
      <c r="E5745" s="47">
        <v>7</v>
      </c>
      <c r="F5745" s="47">
        <v>16601</v>
      </c>
      <c r="G5745" s="47">
        <v>13719</v>
      </c>
    </row>
    <row r="5746" spans="3:7">
      <c r="C5746" s="49">
        <f t="shared" si="91"/>
        <v>8</v>
      </c>
      <c r="D5746" s="48">
        <v>42609</v>
      </c>
      <c r="E5746" s="47">
        <v>8</v>
      </c>
      <c r="F5746" s="47">
        <v>17396</v>
      </c>
      <c r="G5746" s="47">
        <v>14605</v>
      </c>
    </row>
    <row r="5747" spans="3:7">
      <c r="C5747" s="49">
        <f t="shared" si="91"/>
        <v>8</v>
      </c>
      <c r="D5747" s="48">
        <v>42609</v>
      </c>
      <c r="E5747" s="47">
        <v>9</v>
      </c>
      <c r="F5747" s="47">
        <v>18347</v>
      </c>
      <c r="G5747" s="47">
        <v>15631</v>
      </c>
    </row>
    <row r="5748" spans="3:7">
      <c r="C5748" s="49">
        <f t="shared" si="91"/>
        <v>8</v>
      </c>
      <c r="D5748" s="48">
        <v>42609</v>
      </c>
      <c r="E5748" s="47">
        <v>10</v>
      </c>
      <c r="F5748" s="47">
        <v>19183</v>
      </c>
      <c r="G5748" s="47">
        <v>16360</v>
      </c>
    </row>
    <row r="5749" spans="3:7">
      <c r="C5749" s="49">
        <f t="shared" si="91"/>
        <v>8</v>
      </c>
      <c r="D5749" s="48">
        <v>42609</v>
      </c>
      <c r="E5749" s="47">
        <v>11</v>
      </c>
      <c r="F5749" s="47">
        <v>19820</v>
      </c>
      <c r="G5749" s="47">
        <v>17007</v>
      </c>
    </row>
    <row r="5750" spans="3:7">
      <c r="C5750" s="49">
        <f t="shared" si="91"/>
        <v>8</v>
      </c>
      <c r="D5750" s="48">
        <v>42609</v>
      </c>
      <c r="E5750" s="47">
        <v>12</v>
      </c>
      <c r="F5750" s="47">
        <v>20127</v>
      </c>
      <c r="G5750" s="47">
        <v>17406</v>
      </c>
    </row>
    <row r="5751" spans="3:7">
      <c r="C5751" s="49">
        <f t="shared" si="91"/>
        <v>8</v>
      </c>
      <c r="D5751" s="48">
        <v>42609</v>
      </c>
      <c r="E5751" s="47">
        <v>13</v>
      </c>
      <c r="F5751" s="47">
        <v>20485</v>
      </c>
      <c r="G5751" s="47">
        <v>17771</v>
      </c>
    </row>
    <row r="5752" spans="3:7">
      <c r="C5752" s="49">
        <f t="shared" si="91"/>
        <v>8</v>
      </c>
      <c r="D5752" s="48">
        <v>42609</v>
      </c>
      <c r="E5752" s="47">
        <v>14</v>
      </c>
      <c r="F5752" s="47">
        <v>20555</v>
      </c>
      <c r="G5752" s="47">
        <v>18050</v>
      </c>
    </row>
    <row r="5753" spans="3:7">
      <c r="C5753" s="49">
        <f t="shared" si="91"/>
        <v>8</v>
      </c>
      <c r="D5753" s="48">
        <v>42609</v>
      </c>
      <c r="E5753" s="47">
        <v>15</v>
      </c>
      <c r="F5753" s="47">
        <v>20849</v>
      </c>
      <c r="G5753" s="47">
        <v>18428</v>
      </c>
    </row>
    <row r="5754" spans="3:7">
      <c r="C5754" s="49">
        <f t="shared" si="91"/>
        <v>8</v>
      </c>
      <c r="D5754" s="48">
        <v>42609</v>
      </c>
      <c r="E5754" s="47">
        <v>16</v>
      </c>
      <c r="F5754" s="47">
        <v>21068</v>
      </c>
      <c r="G5754" s="47">
        <v>18654</v>
      </c>
    </row>
    <row r="5755" spans="3:7">
      <c r="C5755" s="49">
        <f t="shared" si="91"/>
        <v>8</v>
      </c>
      <c r="D5755" s="48">
        <v>42609</v>
      </c>
      <c r="E5755" s="47">
        <v>17</v>
      </c>
      <c r="F5755" s="47">
        <v>20907</v>
      </c>
      <c r="G5755" s="47">
        <v>18882</v>
      </c>
    </row>
    <row r="5756" spans="3:7">
      <c r="C5756" s="49">
        <f t="shared" si="91"/>
        <v>8</v>
      </c>
      <c r="D5756" s="48">
        <v>42609</v>
      </c>
      <c r="E5756" s="47">
        <v>18</v>
      </c>
      <c r="F5756" s="47">
        <v>20616</v>
      </c>
      <c r="G5756" s="47">
        <v>18441</v>
      </c>
    </row>
    <row r="5757" spans="3:7">
      <c r="C5757" s="49">
        <f t="shared" si="91"/>
        <v>8</v>
      </c>
      <c r="D5757" s="48">
        <v>42609</v>
      </c>
      <c r="E5757" s="47">
        <v>19</v>
      </c>
      <c r="F5757" s="47">
        <v>20023</v>
      </c>
      <c r="G5757" s="47">
        <v>17608</v>
      </c>
    </row>
    <row r="5758" spans="3:7">
      <c r="C5758" s="49">
        <f t="shared" si="91"/>
        <v>8</v>
      </c>
      <c r="D5758" s="48">
        <v>42609</v>
      </c>
      <c r="E5758" s="47">
        <v>20</v>
      </c>
      <c r="F5758" s="47">
        <v>19964</v>
      </c>
      <c r="G5758" s="47">
        <v>17671</v>
      </c>
    </row>
    <row r="5759" spans="3:7">
      <c r="C5759" s="49">
        <f t="shared" si="91"/>
        <v>8</v>
      </c>
      <c r="D5759" s="48">
        <v>42609</v>
      </c>
      <c r="E5759" s="47">
        <v>21</v>
      </c>
      <c r="F5759" s="47">
        <v>19555</v>
      </c>
      <c r="G5759" s="47">
        <v>17167</v>
      </c>
    </row>
    <row r="5760" spans="3:7">
      <c r="C5760" s="49">
        <f t="shared" si="91"/>
        <v>8</v>
      </c>
      <c r="D5760" s="48">
        <v>42609</v>
      </c>
      <c r="E5760" s="47">
        <v>22</v>
      </c>
      <c r="F5760" s="47">
        <v>18773</v>
      </c>
      <c r="G5760" s="47">
        <v>16160</v>
      </c>
    </row>
    <row r="5761" spans="3:7">
      <c r="C5761" s="49">
        <f t="shared" si="91"/>
        <v>8</v>
      </c>
      <c r="D5761" s="48">
        <v>42609</v>
      </c>
      <c r="E5761" s="47">
        <v>23</v>
      </c>
      <c r="F5761" s="47">
        <v>18156</v>
      </c>
      <c r="G5761" s="47">
        <v>15223</v>
      </c>
    </row>
    <row r="5762" spans="3:7">
      <c r="C5762" s="49">
        <f t="shared" si="91"/>
        <v>8</v>
      </c>
      <c r="D5762" s="48">
        <v>42609</v>
      </c>
      <c r="E5762" s="47">
        <v>24</v>
      </c>
      <c r="F5762" s="47">
        <v>17583</v>
      </c>
      <c r="G5762" s="47">
        <v>14544</v>
      </c>
    </row>
    <row r="5763" spans="3:7">
      <c r="C5763" s="49">
        <f t="shared" si="91"/>
        <v>8</v>
      </c>
      <c r="D5763" s="48">
        <v>42610</v>
      </c>
      <c r="E5763" s="47">
        <v>1</v>
      </c>
      <c r="F5763" s="47">
        <v>16942</v>
      </c>
      <c r="G5763" s="47">
        <v>13821</v>
      </c>
    </row>
    <row r="5764" spans="3:7">
      <c r="C5764" s="49">
        <f t="shared" ref="C5764:C5827" si="92">MONTH(D5764)</f>
        <v>8</v>
      </c>
      <c r="D5764" s="48">
        <v>42610</v>
      </c>
      <c r="E5764" s="47">
        <v>2</v>
      </c>
      <c r="F5764" s="47">
        <v>16352</v>
      </c>
      <c r="G5764" s="47">
        <v>13374</v>
      </c>
    </row>
    <row r="5765" spans="3:7">
      <c r="C5765" s="49">
        <f t="shared" si="92"/>
        <v>8</v>
      </c>
      <c r="D5765" s="48">
        <v>42610</v>
      </c>
      <c r="E5765" s="47">
        <v>3</v>
      </c>
      <c r="F5765" s="47">
        <v>16004</v>
      </c>
      <c r="G5765" s="47">
        <v>13051</v>
      </c>
    </row>
    <row r="5766" spans="3:7">
      <c r="C5766" s="49">
        <f t="shared" si="92"/>
        <v>8</v>
      </c>
      <c r="D5766" s="48">
        <v>42610</v>
      </c>
      <c r="E5766" s="47">
        <v>4</v>
      </c>
      <c r="F5766" s="47">
        <v>15960</v>
      </c>
      <c r="G5766" s="47">
        <v>12895</v>
      </c>
    </row>
    <row r="5767" spans="3:7">
      <c r="C5767" s="49">
        <f t="shared" si="92"/>
        <v>8</v>
      </c>
      <c r="D5767" s="48">
        <v>42610</v>
      </c>
      <c r="E5767" s="47">
        <v>5</v>
      </c>
      <c r="F5767" s="47">
        <v>15621</v>
      </c>
      <c r="G5767" s="47">
        <v>12864</v>
      </c>
    </row>
    <row r="5768" spans="3:7">
      <c r="C5768" s="49">
        <f t="shared" si="92"/>
        <v>8</v>
      </c>
      <c r="D5768" s="48">
        <v>42610</v>
      </c>
      <c r="E5768" s="47">
        <v>6</v>
      </c>
      <c r="F5768" s="47">
        <v>15854</v>
      </c>
      <c r="G5768" s="47">
        <v>12964</v>
      </c>
    </row>
    <row r="5769" spans="3:7">
      <c r="C5769" s="49">
        <f t="shared" si="92"/>
        <v>8</v>
      </c>
      <c r="D5769" s="48">
        <v>42610</v>
      </c>
      <c r="E5769" s="47">
        <v>7</v>
      </c>
      <c r="F5769" s="47">
        <v>15814</v>
      </c>
      <c r="G5769" s="47">
        <v>13371</v>
      </c>
    </row>
    <row r="5770" spans="3:7">
      <c r="C5770" s="49">
        <f t="shared" si="92"/>
        <v>8</v>
      </c>
      <c r="D5770" s="48">
        <v>42610</v>
      </c>
      <c r="E5770" s="47">
        <v>8</v>
      </c>
      <c r="F5770" s="47">
        <v>16977</v>
      </c>
      <c r="G5770" s="47">
        <v>14440</v>
      </c>
    </row>
    <row r="5771" spans="3:7">
      <c r="C5771" s="49">
        <f t="shared" si="92"/>
        <v>8</v>
      </c>
      <c r="D5771" s="48">
        <v>42610</v>
      </c>
      <c r="E5771" s="47">
        <v>9</v>
      </c>
      <c r="F5771" s="47">
        <v>18472</v>
      </c>
      <c r="G5771" s="47">
        <v>15702</v>
      </c>
    </row>
    <row r="5772" spans="3:7">
      <c r="C5772" s="49">
        <f t="shared" si="92"/>
        <v>8</v>
      </c>
      <c r="D5772" s="48">
        <v>42610</v>
      </c>
      <c r="E5772" s="47">
        <v>10</v>
      </c>
      <c r="F5772" s="47">
        <v>19376</v>
      </c>
      <c r="G5772" s="47">
        <v>16827</v>
      </c>
    </row>
    <row r="5773" spans="3:7">
      <c r="C5773" s="49">
        <f t="shared" si="92"/>
        <v>8</v>
      </c>
      <c r="D5773" s="48">
        <v>42610</v>
      </c>
      <c r="E5773" s="47">
        <v>11</v>
      </c>
      <c r="F5773" s="47">
        <v>20241</v>
      </c>
      <c r="G5773" s="47">
        <v>17877</v>
      </c>
    </row>
    <row r="5774" spans="3:7">
      <c r="C5774" s="49">
        <f t="shared" si="92"/>
        <v>8</v>
      </c>
      <c r="D5774" s="48">
        <v>42610</v>
      </c>
      <c r="E5774" s="47">
        <v>12</v>
      </c>
      <c r="F5774" s="47">
        <v>20939</v>
      </c>
      <c r="G5774" s="47">
        <v>18478</v>
      </c>
    </row>
    <row r="5775" spans="3:7">
      <c r="C5775" s="49">
        <f t="shared" si="92"/>
        <v>8</v>
      </c>
      <c r="D5775" s="48">
        <v>42610</v>
      </c>
      <c r="E5775" s="47">
        <v>13</v>
      </c>
      <c r="F5775" s="47">
        <v>20781</v>
      </c>
      <c r="G5775" s="47">
        <v>18946</v>
      </c>
    </row>
    <row r="5776" spans="3:7">
      <c r="C5776" s="49">
        <f t="shared" si="92"/>
        <v>8</v>
      </c>
      <c r="D5776" s="48">
        <v>42610</v>
      </c>
      <c r="E5776" s="47">
        <v>14</v>
      </c>
      <c r="F5776" s="47">
        <v>21586</v>
      </c>
      <c r="G5776" s="47">
        <v>19269</v>
      </c>
    </row>
    <row r="5777" spans="3:7">
      <c r="C5777" s="49">
        <f t="shared" si="92"/>
        <v>8</v>
      </c>
      <c r="D5777" s="48">
        <v>42610</v>
      </c>
      <c r="E5777" s="47">
        <v>15</v>
      </c>
      <c r="F5777" s="47">
        <v>21580</v>
      </c>
      <c r="G5777" s="47">
        <v>19600</v>
      </c>
    </row>
    <row r="5778" spans="3:7">
      <c r="C5778" s="49">
        <f t="shared" si="92"/>
        <v>8</v>
      </c>
      <c r="D5778" s="48">
        <v>42610</v>
      </c>
      <c r="E5778" s="47">
        <v>16</v>
      </c>
      <c r="F5778" s="47">
        <v>21938</v>
      </c>
      <c r="G5778" s="47">
        <v>19988</v>
      </c>
    </row>
    <row r="5779" spans="3:7">
      <c r="C5779" s="49">
        <f t="shared" si="92"/>
        <v>8</v>
      </c>
      <c r="D5779" s="48">
        <v>42610</v>
      </c>
      <c r="E5779" s="47">
        <v>17</v>
      </c>
      <c r="F5779" s="47">
        <v>21948</v>
      </c>
      <c r="G5779" s="47">
        <v>20377</v>
      </c>
    </row>
    <row r="5780" spans="3:7">
      <c r="C5780" s="49">
        <f t="shared" si="92"/>
        <v>8</v>
      </c>
      <c r="D5780" s="48">
        <v>42610</v>
      </c>
      <c r="E5780" s="47">
        <v>18</v>
      </c>
      <c r="F5780" s="47">
        <v>21702</v>
      </c>
      <c r="G5780" s="47">
        <v>20296</v>
      </c>
    </row>
    <row r="5781" spans="3:7">
      <c r="C5781" s="49">
        <f t="shared" si="92"/>
        <v>8</v>
      </c>
      <c r="D5781" s="48">
        <v>42610</v>
      </c>
      <c r="E5781" s="47">
        <v>19</v>
      </c>
      <c r="F5781" s="47">
        <v>21477</v>
      </c>
      <c r="G5781" s="47">
        <v>20043</v>
      </c>
    </row>
    <row r="5782" spans="3:7">
      <c r="C5782" s="49">
        <f t="shared" si="92"/>
        <v>8</v>
      </c>
      <c r="D5782" s="48">
        <v>42610</v>
      </c>
      <c r="E5782" s="47">
        <v>20</v>
      </c>
      <c r="F5782" s="47">
        <v>21325</v>
      </c>
      <c r="G5782" s="47">
        <v>19899</v>
      </c>
    </row>
    <row r="5783" spans="3:7">
      <c r="C5783" s="49">
        <f t="shared" si="92"/>
        <v>8</v>
      </c>
      <c r="D5783" s="48">
        <v>42610</v>
      </c>
      <c r="E5783" s="47">
        <v>21</v>
      </c>
      <c r="F5783" s="47">
        <v>21067</v>
      </c>
      <c r="G5783" s="47">
        <v>19421</v>
      </c>
    </row>
    <row r="5784" spans="3:7">
      <c r="C5784" s="49">
        <f t="shared" si="92"/>
        <v>8</v>
      </c>
      <c r="D5784" s="48">
        <v>42610</v>
      </c>
      <c r="E5784" s="47">
        <v>22</v>
      </c>
      <c r="F5784" s="47">
        <v>19908</v>
      </c>
      <c r="G5784" s="47">
        <v>17939</v>
      </c>
    </row>
    <row r="5785" spans="3:7">
      <c r="C5785" s="49">
        <f t="shared" si="92"/>
        <v>8</v>
      </c>
      <c r="D5785" s="48">
        <v>42610</v>
      </c>
      <c r="E5785" s="47">
        <v>23</v>
      </c>
      <c r="F5785" s="47">
        <v>19116</v>
      </c>
      <c r="G5785" s="47">
        <v>16496</v>
      </c>
    </row>
    <row r="5786" spans="3:7">
      <c r="C5786" s="49">
        <f t="shared" si="92"/>
        <v>8</v>
      </c>
      <c r="D5786" s="48">
        <v>42610</v>
      </c>
      <c r="E5786" s="47">
        <v>24</v>
      </c>
      <c r="F5786" s="47">
        <v>17714</v>
      </c>
      <c r="G5786" s="47">
        <v>15134</v>
      </c>
    </row>
    <row r="5787" spans="3:7">
      <c r="C5787" s="49">
        <f t="shared" si="92"/>
        <v>8</v>
      </c>
      <c r="D5787" s="48">
        <v>42611</v>
      </c>
      <c r="E5787" s="47">
        <v>1</v>
      </c>
      <c r="F5787" s="47">
        <v>17134</v>
      </c>
      <c r="G5787" s="47">
        <v>14495</v>
      </c>
    </row>
    <row r="5788" spans="3:7">
      <c r="C5788" s="49">
        <f t="shared" si="92"/>
        <v>8</v>
      </c>
      <c r="D5788" s="48">
        <v>42611</v>
      </c>
      <c r="E5788" s="47">
        <v>2</v>
      </c>
      <c r="F5788" s="47">
        <v>16965</v>
      </c>
      <c r="G5788" s="47">
        <v>13903</v>
      </c>
    </row>
    <row r="5789" spans="3:7">
      <c r="C5789" s="49">
        <f t="shared" si="92"/>
        <v>8</v>
      </c>
      <c r="D5789" s="48">
        <v>42611</v>
      </c>
      <c r="E5789" s="47">
        <v>3</v>
      </c>
      <c r="F5789" s="47">
        <v>16490</v>
      </c>
      <c r="G5789" s="47">
        <v>13578</v>
      </c>
    </row>
    <row r="5790" spans="3:7">
      <c r="C5790" s="49">
        <f t="shared" si="92"/>
        <v>8</v>
      </c>
      <c r="D5790" s="48">
        <v>42611</v>
      </c>
      <c r="E5790" s="47">
        <v>4</v>
      </c>
      <c r="F5790" s="47">
        <v>16403</v>
      </c>
      <c r="G5790" s="47">
        <v>13446</v>
      </c>
    </row>
    <row r="5791" spans="3:7">
      <c r="C5791" s="49">
        <f t="shared" si="92"/>
        <v>8</v>
      </c>
      <c r="D5791" s="48">
        <v>42611</v>
      </c>
      <c r="E5791" s="47">
        <v>5</v>
      </c>
      <c r="F5791" s="47">
        <v>16736</v>
      </c>
      <c r="G5791" s="47">
        <v>13794</v>
      </c>
    </row>
    <row r="5792" spans="3:7">
      <c r="C5792" s="49">
        <f t="shared" si="92"/>
        <v>8</v>
      </c>
      <c r="D5792" s="48">
        <v>42611</v>
      </c>
      <c r="E5792" s="47">
        <v>6</v>
      </c>
      <c r="F5792" s="47">
        <v>17544</v>
      </c>
      <c r="G5792" s="47">
        <v>14700</v>
      </c>
    </row>
    <row r="5793" spans="3:7">
      <c r="C5793" s="49">
        <f t="shared" si="92"/>
        <v>8</v>
      </c>
      <c r="D5793" s="48">
        <v>42611</v>
      </c>
      <c r="E5793" s="47">
        <v>7</v>
      </c>
      <c r="F5793" s="47">
        <v>18538</v>
      </c>
      <c r="G5793" s="47">
        <v>15916</v>
      </c>
    </row>
    <row r="5794" spans="3:7">
      <c r="C5794" s="49">
        <f t="shared" si="92"/>
        <v>8</v>
      </c>
      <c r="D5794" s="48">
        <v>42611</v>
      </c>
      <c r="E5794" s="47">
        <v>8</v>
      </c>
      <c r="F5794" s="47">
        <v>19062</v>
      </c>
      <c r="G5794" s="47">
        <v>16923</v>
      </c>
    </row>
    <row r="5795" spans="3:7">
      <c r="C5795" s="49">
        <f t="shared" si="92"/>
        <v>8</v>
      </c>
      <c r="D5795" s="48">
        <v>42611</v>
      </c>
      <c r="E5795" s="47">
        <v>9</v>
      </c>
      <c r="F5795" s="47">
        <v>20170</v>
      </c>
      <c r="G5795" s="47">
        <v>17624</v>
      </c>
    </row>
    <row r="5796" spans="3:7">
      <c r="C5796" s="49">
        <f t="shared" si="92"/>
        <v>8</v>
      </c>
      <c r="D5796" s="48">
        <v>42611</v>
      </c>
      <c r="E5796" s="47">
        <v>10</v>
      </c>
      <c r="F5796" s="47">
        <v>20824</v>
      </c>
      <c r="G5796" s="47">
        <v>18342</v>
      </c>
    </row>
    <row r="5797" spans="3:7">
      <c r="C5797" s="49">
        <f t="shared" si="92"/>
        <v>8</v>
      </c>
      <c r="D5797" s="48">
        <v>42611</v>
      </c>
      <c r="E5797" s="47">
        <v>11</v>
      </c>
      <c r="F5797" s="47">
        <v>21191</v>
      </c>
      <c r="G5797" s="47">
        <v>18690</v>
      </c>
    </row>
    <row r="5798" spans="3:7">
      <c r="C5798" s="49">
        <f t="shared" si="92"/>
        <v>8</v>
      </c>
      <c r="D5798" s="48">
        <v>42611</v>
      </c>
      <c r="E5798" s="47">
        <v>12</v>
      </c>
      <c r="F5798" s="47">
        <v>20862</v>
      </c>
      <c r="G5798" s="47">
        <v>18960</v>
      </c>
    </row>
    <row r="5799" spans="3:7">
      <c r="C5799" s="49">
        <f t="shared" si="92"/>
        <v>8</v>
      </c>
      <c r="D5799" s="48">
        <v>42611</v>
      </c>
      <c r="E5799" s="47">
        <v>13</v>
      </c>
      <c r="F5799" s="47">
        <v>21373</v>
      </c>
      <c r="G5799" s="47">
        <v>19303</v>
      </c>
    </row>
    <row r="5800" spans="3:7">
      <c r="C5800" s="49">
        <f t="shared" si="92"/>
        <v>8</v>
      </c>
      <c r="D5800" s="48">
        <v>42611</v>
      </c>
      <c r="E5800" s="47">
        <v>14</v>
      </c>
      <c r="F5800" s="47">
        <v>21612</v>
      </c>
      <c r="G5800" s="47">
        <v>19690</v>
      </c>
    </row>
    <row r="5801" spans="3:7">
      <c r="C5801" s="49">
        <f t="shared" si="92"/>
        <v>8</v>
      </c>
      <c r="D5801" s="48">
        <v>42611</v>
      </c>
      <c r="E5801" s="47">
        <v>15</v>
      </c>
      <c r="F5801" s="47">
        <v>22109</v>
      </c>
      <c r="G5801" s="47">
        <v>19971</v>
      </c>
    </row>
    <row r="5802" spans="3:7">
      <c r="C5802" s="49">
        <f t="shared" si="92"/>
        <v>8</v>
      </c>
      <c r="D5802" s="48">
        <v>42611</v>
      </c>
      <c r="E5802" s="47">
        <v>16</v>
      </c>
      <c r="F5802" s="47">
        <v>22368</v>
      </c>
      <c r="G5802" s="47">
        <v>20410</v>
      </c>
    </row>
    <row r="5803" spans="3:7">
      <c r="C5803" s="49">
        <f t="shared" si="92"/>
        <v>8</v>
      </c>
      <c r="D5803" s="48">
        <v>42611</v>
      </c>
      <c r="E5803" s="47">
        <v>17</v>
      </c>
      <c r="F5803" s="47">
        <v>22704</v>
      </c>
      <c r="G5803" s="47">
        <v>20834</v>
      </c>
    </row>
    <row r="5804" spans="3:7">
      <c r="C5804" s="49">
        <f t="shared" si="92"/>
        <v>8</v>
      </c>
      <c r="D5804" s="48">
        <v>42611</v>
      </c>
      <c r="E5804" s="47">
        <v>18</v>
      </c>
      <c r="F5804" s="47">
        <v>22663</v>
      </c>
      <c r="G5804" s="47">
        <v>20765</v>
      </c>
    </row>
    <row r="5805" spans="3:7">
      <c r="C5805" s="49">
        <f t="shared" si="92"/>
        <v>8</v>
      </c>
      <c r="D5805" s="48">
        <v>42611</v>
      </c>
      <c r="E5805" s="47">
        <v>19</v>
      </c>
      <c r="F5805" s="47">
        <v>22440</v>
      </c>
      <c r="G5805" s="47">
        <v>20460</v>
      </c>
    </row>
    <row r="5806" spans="3:7">
      <c r="C5806" s="49">
        <f t="shared" si="92"/>
        <v>8</v>
      </c>
      <c r="D5806" s="48">
        <v>42611</v>
      </c>
      <c r="E5806" s="47">
        <v>20</v>
      </c>
      <c r="F5806" s="47">
        <v>22259</v>
      </c>
      <c r="G5806" s="47">
        <v>20428</v>
      </c>
    </row>
    <row r="5807" spans="3:7">
      <c r="C5807" s="49">
        <f t="shared" si="92"/>
        <v>8</v>
      </c>
      <c r="D5807" s="48">
        <v>42611</v>
      </c>
      <c r="E5807" s="47">
        <v>21</v>
      </c>
      <c r="F5807" s="47">
        <v>21459</v>
      </c>
      <c r="G5807" s="47">
        <v>19658</v>
      </c>
    </row>
    <row r="5808" spans="3:7">
      <c r="C5808" s="49">
        <f t="shared" si="92"/>
        <v>8</v>
      </c>
      <c r="D5808" s="48">
        <v>42611</v>
      </c>
      <c r="E5808" s="47">
        <v>22</v>
      </c>
      <c r="F5808" s="47">
        <v>20370</v>
      </c>
      <c r="G5808" s="47">
        <v>18169</v>
      </c>
    </row>
    <row r="5809" spans="3:7">
      <c r="C5809" s="49">
        <f t="shared" si="92"/>
        <v>8</v>
      </c>
      <c r="D5809" s="48">
        <v>42611</v>
      </c>
      <c r="E5809" s="47">
        <v>23</v>
      </c>
      <c r="F5809" s="47">
        <v>18498</v>
      </c>
      <c r="G5809" s="47">
        <v>16478</v>
      </c>
    </row>
    <row r="5810" spans="3:7">
      <c r="C5810" s="49">
        <f t="shared" si="92"/>
        <v>8</v>
      </c>
      <c r="D5810" s="48">
        <v>42611</v>
      </c>
      <c r="E5810" s="47">
        <v>24</v>
      </c>
      <c r="F5810" s="47">
        <v>17154</v>
      </c>
      <c r="G5810" s="47">
        <v>15039</v>
      </c>
    </row>
    <row r="5811" spans="3:7">
      <c r="C5811" s="49">
        <f t="shared" si="92"/>
        <v>8</v>
      </c>
      <c r="D5811" s="48">
        <v>42612</v>
      </c>
      <c r="E5811" s="47">
        <v>1</v>
      </c>
      <c r="F5811" s="47">
        <v>16377</v>
      </c>
      <c r="G5811" s="47">
        <v>14267</v>
      </c>
    </row>
    <row r="5812" spans="3:7">
      <c r="C5812" s="49">
        <f t="shared" si="92"/>
        <v>8</v>
      </c>
      <c r="D5812" s="48">
        <v>42612</v>
      </c>
      <c r="E5812" s="47">
        <v>2</v>
      </c>
      <c r="F5812" s="47">
        <v>16270</v>
      </c>
      <c r="G5812" s="47">
        <v>13759</v>
      </c>
    </row>
    <row r="5813" spans="3:7">
      <c r="C5813" s="49">
        <f t="shared" si="92"/>
        <v>8</v>
      </c>
      <c r="D5813" s="48">
        <v>42612</v>
      </c>
      <c r="E5813" s="47">
        <v>3</v>
      </c>
      <c r="F5813" s="47">
        <v>15865</v>
      </c>
      <c r="G5813" s="47">
        <v>13441</v>
      </c>
    </row>
    <row r="5814" spans="3:7">
      <c r="C5814" s="49">
        <f t="shared" si="92"/>
        <v>8</v>
      </c>
      <c r="D5814" s="48">
        <v>42612</v>
      </c>
      <c r="E5814" s="47">
        <v>4</v>
      </c>
      <c r="F5814" s="47">
        <v>15934</v>
      </c>
      <c r="G5814" s="47">
        <v>13271</v>
      </c>
    </row>
    <row r="5815" spans="3:7">
      <c r="C5815" s="49">
        <f t="shared" si="92"/>
        <v>8</v>
      </c>
      <c r="D5815" s="48">
        <v>42612</v>
      </c>
      <c r="E5815" s="47">
        <v>5</v>
      </c>
      <c r="F5815" s="47">
        <v>16127</v>
      </c>
      <c r="G5815" s="47">
        <v>13668</v>
      </c>
    </row>
    <row r="5816" spans="3:7">
      <c r="C5816" s="49">
        <f t="shared" si="92"/>
        <v>8</v>
      </c>
      <c r="D5816" s="48">
        <v>42612</v>
      </c>
      <c r="E5816" s="47">
        <v>6</v>
      </c>
      <c r="F5816" s="47">
        <v>16751</v>
      </c>
      <c r="G5816" s="47">
        <v>14567</v>
      </c>
    </row>
    <row r="5817" spans="3:7">
      <c r="C5817" s="49">
        <f t="shared" si="92"/>
        <v>8</v>
      </c>
      <c r="D5817" s="48">
        <v>42612</v>
      </c>
      <c r="E5817" s="47">
        <v>7</v>
      </c>
      <c r="F5817" s="47">
        <v>17797</v>
      </c>
      <c r="G5817" s="47">
        <v>15727</v>
      </c>
    </row>
    <row r="5818" spans="3:7">
      <c r="C5818" s="49">
        <f t="shared" si="92"/>
        <v>8</v>
      </c>
      <c r="D5818" s="48">
        <v>42612</v>
      </c>
      <c r="E5818" s="47">
        <v>8</v>
      </c>
      <c r="F5818" s="47">
        <v>18448</v>
      </c>
      <c r="G5818" s="47">
        <v>16600</v>
      </c>
    </row>
    <row r="5819" spans="3:7">
      <c r="C5819" s="49">
        <f t="shared" si="92"/>
        <v>8</v>
      </c>
      <c r="D5819" s="48">
        <v>42612</v>
      </c>
      <c r="E5819" s="47">
        <v>9</v>
      </c>
      <c r="F5819" s="47">
        <v>19640</v>
      </c>
      <c r="G5819" s="47">
        <v>17437</v>
      </c>
    </row>
    <row r="5820" spans="3:7">
      <c r="C5820" s="49">
        <f t="shared" si="92"/>
        <v>8</v>
      </c>
      <c r="D5820" s="48">
        <v>42612</v>
      </c>
      <c r="E5820" s="47">
        <v>10</v>
      </c>
      <c r="F5820" s="47">
        <v>20389</v>
      </c>
      <c r="G5820" s="47">
        <v>18103</v>
      </c>
    </row>
    <row r="5821" spans="3:7">
      <c r="C5821" s="49">
        <f t="shared" si="92"/>
        <v>8</v>
      </c>
      <c r="D5821" s="48">
        <v>42612</v>
      </c>
      <c r="E5821" s="47">
        <v>11</v>
      </c>
      <c r="F5821" s="47">
        <v>20740</v>
      </c>
      <c r="G5821" s="47">
        <v>18728</v>
      </c>
    </row>
    <row r="5822" spans="3:7">
      <c r="C5822" s="49">
        <f t="shared" si="92"/>
        <v>8</v>
      </c>
      <c r="D5822" s="48">
        <v>42612</v>
      </c>
      <c r="E5822" s="47">
        <v>12</v>
      </c>
      <c r="F5822" s="47">
        <v>21050</v>
      </c>
      <c r="G5822" s="47">
        <v>19223</v>
      </c>
    </row>
    <row r="5823" spans="3:7">
      <c r="C5823" s="49">
        <f t="shared" si="92"/>
        <v>8</v>
      </c>
      <c r="D5823" s="48">
        <v>42612</v>
      </c>
      <c r="E5823" s="47">
        <v>13</v>
      </c>
      <c r="F5823" s="47">
        <v>21531</v>
      </c>
      <c r="G5823" s="47">
        <v>19857</v>
      </c>
    </row>
    <row r="5824" spans="3:7">
      <c r="C5824" s="49">
        <f t="shared" si="92"/>
        <v>8</v>
      </c>
      <c r="D5824" s="48">
        <v>42612</v>
      </c>
      <c r="E5824" s="47">
        <v>14</v>
      </c>
      <c r="F5824" s="47">
        <v>22115</v>
      </c>
      <c r="G5824" s="47">
        <v>20301</v>
      </c>
    </row>
    <row r="5825" spans="3:7">
      <c r="C5825" s="49">
        <f t="shared" si="92"/>
        <v>8</v>
      </c>
      <c r="D5825" s="48">
        <v>42612</v>
      </c>
      <c r="E5825" s="47">
        <v>15</v>
      </c>
      <c r="F5825" s="47">
        <v>22631</v>
      </c>
      <c r="G5825" s="47">
        <v>20746</v>
      </c>
    </row>
    <row r="5826" spans="3:7">
      <c r="C5826" s="49">
        <f t="shared" si="92"/>
        <v>8</v>
      </c>
      <c r="D5826" s="48">
        <v>42612</v>
      </c>
      <c r="E5826" s="47">
        <v>16</v>
      </c>
      <c r="F5826" s="47">
        <v>23195</v>
      </c>
      <c r="G5826" s="47">
        <v>21276</v>
      </c>
    </row>
    <row r="5827" spans="3:7">
      <c r="C5827" s="49">
        <f t="shared" si="92"/>
        <v>8</v>
      </c>
      <c r="D5827" s="48">
        <v>42612</v>
      </c>
      <c r="E5827" s="47">
        <v>17</v>
      </c>
      <c r="F5827" s="47">
        <v>23231</v>
      </c>
      <c r="G5827" s="47">
        <v>21373</v>
      </c>
    </row>
    <row r="5828" spans="3:7">
      <c r="C5828" s="49">
        <f t="shared" ref="C5828:C5891" si="93">MONTH(D5828)</f>
        <v>8</v>
      </c>
      <c r="D5828" s="48">
        <v>42612</v>
      </c>
      <c r="E5828" s="47">
        <v>18</v>
      </c>
      <c r="F5828" s="47">
        <v>23210</v>
      </c>
      <c r="G5828" s="47">
        <v>21075</v>
      </c>
    </row>
    <row r="5829" spans="3:7">
      <c r="C5829" s="49">
        <f t="shared" si="93"/>
        <v>8</v>
      </c>
      <c r="D5829" s="48">
        <v>42612</v>
      </c>
      <c r="E5829" s="47">
        <v>19</v>
      </c>
      <c r="F5829" s="47">
        <v>22764</v>
      </c>
      <c r="G5829" s="47">
        <v>20710</v>
      </c>
    </row>
    <row r="5830" spans="3:7">
      <c r="C5830" s="49">
        <f t="shared" si="93"/>
        <v>8</v>
      </c>
      <c r="D5830" s="48">
        <v>42612</v>
      </c>
      <c r="E5830" s="47">
        <v>20</v>
      </c>
      <c r="F5830" s="47">
        <v>23067</v>
      </c>
      <c r="G5830" s="47">
        <v>20953</v>
      </c>
    </row>
    <row r="5831" spans="3:7">
      <c r="C5831" s="49">
        <f t="shared" si="93"/>
        <v>8</v>
      </c>
      <c r="D5831" s="48">
        <v>42612</v>
      </c>
      <c r="E5831" s="47">
        <v>21</v>
      </c>
      <c r="F5831" s="47">
        <v>22260</v>
      </c>
      <c r="G5831" s="47">
        <v>20261</v>
      </c>
    </row>
    <row r="5832" spans="3:7">
      <c r="C5832" s="49">
        <f t="shared" si="93"/>
        <v>8</v>
      </c>
      <c r="D5832" s="48">
        <v>42612</v>
      </c>
      <c r="E5832" s="47">
        <v>22</v>
      </c>
      <c r="F5832" s="47">
        <v>20904</v>
      </c>
      <c r="G5832" s="47">
        <v>18746</v>
      </c>
    </row>
    <row r="5833" spans="3:7">
      <c r="C5833" s="49">
        <f t="shared" si="93"/>
        <v>8</v>
      </c>
      <c r="D5833" s="48">
        <v>42612</v>
      </c>
      <c r="E5833" s="47">
        <v>23</v>
      </c>
      <c r="F5833" s="47">
        <v>19586</v>
      </c>
      <c r="G5833" s="47">
        <v>17134</v>
      </c>
    </row>
    <row r="5834" spans="3:7">
      <c r="C5834" s="49">
        <f t="shared" si="93"/>
        <v>8</v>
      </c>
      <c r="D5834" s="48">
        <v>42612</v>
      </c>
      <c r="E5834" s="47">
        <v>24</v>
      </c>
      <c r="F5834" s="47">
        <v>18380</v>
      </c>
      <c r="G5834" s="47">
        <v>15887</v>
      </c>
    </row>
    <row r="5835" spans="3:7">
      <c r="C5835" s="49">
        <f t="shared" si="93"/>
        <v>8</v>
      </c>
      <c r="D5835" s="48">
        <v>42613</v>
      </c>
      <c r="E5835" s="47">
        <v>1</v>
      </c>
      <c r="F5835" s="47">
        <v>17575</v>
      </c>
      <c r="G5835" s="47">
        <v>15110</v>
      </c>
    </row>
    <row r="5836" spans="3:7">
      <c r="C5836" s="49">
        <f t="shared" si="93"/>
        <v>8</v>
      </c>
      <c r="D5836" s="48">
        <v>42613</v>
      </c>
      <c r="E5836" s="47">
        <v>2</v>
      </c>
      <c r="F5836" s="47">
        <v>17158</v>
      </c>
      <c r="G5836" s="47">
        <v>14547</v>
      </c>
    </row>
    <row r="5837" spans="3:7">
      <c r="C5837" s="49">
        <f t="shared" si="93"/>
        <v>8</v>
      </c>
      <c r="D5837" s="48">
        <v>42613</v>
      </c>
      <c r="E5837" s="47">
        <v>3</v>
      </c>
      <c r="F5837" s="47">
        <v>16840</v>
      </c>
      <c r="G5837" s="47">
        <v>14217</v>
      </c>
    </row>
    <row r="5838" spans="3:7">
      <c r="C5838" s="49">
        <f t="shared" si="93"/>
        <v>8</v>
      </c>
      <c r="D5838" s="48">
        <v>42613</v>
      </c>
      <c r="E5838" s="47">
        <v>4</v>
      </c>
      <c r="F5838" s="47">
        <v>16816</v>
      </c>
      <c r="G5838" s="47">
        <v>14156</v>
      </c>
    </row>
    <row r="5839" spans="3:7">
      <c r="C5839" s="49">
        <f t="shared" si="93"/>
        <v>8</v>
      </c>
      <c r="D5839" s="48">
        <v>42613</v>
      </c>
      <c r="E5839" s="47">
        <v>5</v>
      </c>
      <c r="F5839" s="47">
        <v>17129</v>
      </c>
      <c r="G5839" s="47">
        <v>14548</v>
      </c>
    </row>
    <row r="5840" spans="3:7">
      <c r="C5840" s="49">
        <f t="shared" si="93"/>
        <v>8</v>
      </c>
      <c r="D5840" s="48">
        <v>42613</v>
      </c>
      <c r="E5840" s="47">
        <v>6</v>
      </c>
      <c r="F5840" s="47">
        <v>17816</v>
      </c>
      <c r="G5840" s="47">
        <v>15622</v>
      </c>
    </row>
    <row r="5841" spans="3:7">
      <c r="C5841" s="49">
        <f t="shared" si="93"/>
        <v>8</v>
      </c>
      <c r="D5841" s="48">
        <v>42613</v>
      </c>
      <c r="E5841" s="47">
        <v>7</v>
      </c>
      <c r="F5841" s="47">
        <v>19110</v>
      </c>
      <c r="G5841" s="47">
        <v>17046</v>
      </c>
    </row>
    <row r="5842" spans="3:7">
      <c r="C5842" s="49">
        <f t="shared" si="93"/>
        <v>8</v>
      </c>
      <c r="D5842" s="48">
        <v>42613</v>
      </c>
      <c r="E5842" s="47">
        <v>8</v>
      </c>
      <c r="F5842" s="47">
        <v>19724</v>
      </c>
      <c r="G5842" s="47">
        <v>17890</v>
      </c>
    </row>
    <row r="5843" spans="3:7">
      <c r="C5843" s="49">
        <f t="shared" si="93"/>
        <v>8</v>
      </c>
      <c r="D5843" s="48">
        <v>42613</v>
      </c>
      <c r="E5843" s="47">
        <v>9</v>
      </c>
      <c r="F5843" s="47">
        <v>20508</v>
      </c>
      <c r="G5843" s="47">
        <v>18430</v>
      </c>
    </row>
    <row r="5844" spans="3:7">
      <c r="C5844" s="49">
        <f t="shared" si="93"/>
        <v>8</v>
      </c>
      <c r="D5844" s="48">
        <v>42613</v>
      </c>
      <c r="E5844" s="47">
        <v>10</v>
      </c>
      <c r="F5844" s="47">
        <v>20985</v>
      </c>
      <c r="G5844" s="47">
        <v>18916</v>
      </c>
    </row>
    <row r="5845" spans="3:7">
      <c r="C5845" s="49">
        <f t="shared" si="93"/>
        <v>8</v>
      </c>
      <c r="D5845" s="48">
        <v>42613</v>
      </c>
      <c r="E5845" s="47">
        <v>11</v>
      </c>
      <c r="F5845" s="47">
        <v>21338</v>
      </c>
      <c r="G5845" s="47">
        <v>19482</v>
      </c>
    </row>
    <row r="5846" spans="3:7">
      <c r="C5846" s="49">
        <f t="shared" si="93"/>
        <v>8</v>
      </c>
      <c r="D5846" s="48">
        <v>42613</v>
      </c>
      <c r="E5846" s="47">
        <v>12</v>
      </c>
      <c r="F5846" s="47">
        <v>21870</v>
      </c>
      <c r="G5846" s="47">
        <v>19892</v>
      </c>
    </row>
    <row r="5847" spans="3:7">
      <c r="C5847" s="49">
        <f t="shared" si="93"/>
        <v>8</v>
      </c>
      <c r="D5847" s="48">
        <v>42613</v>
      </c>
      <c r="E5847" s="47">
        <v>13</v>
      </c>
      <c r="F5847" s="47">
        <v>21916</v>
      </c>
      <c r="G5847" s="47">
        <v>20101</v>
      </c>
    </row>
    <row r="5848" spans="3:7">
      <c r="C5848" s="49">
        <f t="shared" si="93"/>
        <v>8</v>
      </c>
      <c r="D5848" s="48">
        <v>42613</v>
      </c>
      <c r="E5848" s="47">
        <v>14</v>
      </c>
      <c r="F5848" s="47">
        <v>22303</v>
      </c>
      <c r="G5848" s="47">
        <v>20344</v>
      </c>
    </row>
    <row r="5849" spans="3:7">
      <c r="C5849" s="49">
        <f t="shared" si="93"/>
        <v>8</v>
      </c>
      <c r="D5849" s="48">
        <v>42613</v>
      </c>
      <c r="E5849" s="47">
        <v>15</v>
      </c>
      <c r="F5849" s="47">
        <v>22283</v>
      </c>
      <c r="G5849" s="47">
        <v>20350</v>
      </c>
    </row>
    <row r="5850" spans="3:7">
      <c r="C5850" s="49">
        <f t="shared" si="93"/>
        <v>8</v>
      </c>
      <c r="D5850" s="48">
        <v>42613</v>
      </c>
      <c r="E5850" s="47">
        <v>16</v>
      </c>
      <c r="F5850" s="47">
        <v>22264</v>
      </c>
      <c r="G5850" s="47">
        <v>20298</v>
      </c>
    </row>
    <row r="5851" spans="3:7">
      <c r="C5851" s="49">
        <f t="shared" si="93"/>
        <v>8</v>
      </c>
      <c r="D5851" s="48">
        <v>42613</v>
      </c>
      <c r="E5851" s="47">
        <v>17</v>
      </c>
      <c r="F5851" s="47">
        <v>22325</v>
      </c>
      <c r="G5851" s="47">
        <v>20218</v>
      </c>
    </row>
    <row r="5852" spans="3:7">
      <c r="C5852" s="49">
        <f t="shared" si="93"/>
        <v>8</v>
      </c>
      <c r="D5852" s="48">
        <v>42613</v>
      </c>
      <c r="E5852" s="47">
        <v>18</v>
      </c>
      <c r="F5852" s="47">
        <v>22219</v>
      </c>
      <c r="G5852" s="47">
        <v>20014</v>
      </c>
    </row>
    <row r="5853" spans="3:7">
      <c r="C5853" s="49">
        <f t="shared" si="93"/>
        <v>8</v>
      </c>
      <c r="D5853" s="48">
        <v>42613</v>
      </c>
      <c r="E5853" s="47">
        <v>19</v>
      </c>
      <c r="F5853" s="47">
        <v>21654</v>
      </c>
      <c r="G5853" s="47">
        <v>19402</v>
      </c>
    </row>
    <row r="5854" spans="3:7">
      <c r="C5854" s="49">
        <f t="shared" si="93"/>
        <v>8</v>
      </c>
      <c r="D5854" s="48">
        <v>42613</v>
      </c>
      <c r="E5854" s="47">
        <v>20</v>
      </c>
      <c r="F5854" s="47">
        <v>21581</v>
      </c>
      <c r="G5854" s="47">
        <v>19286</v>
      </c>
    </row>
    <row r="5855" spans="3:7">
      <c r="C5855" s="49">
        <f t="shared" si="93"/>
        <v>8</v>
      </c>
      <c r="D5855" s="48">
        <v>42613</v>
      </c>
      <c r="E5855" s="47">
        <v>21</v>
      </c>
      <c r="F5855" s="47">
        <v>20952</v>
      </c>
      <c r="G5855" s="47">
        <v>18558</v>
      </c>
    </row>
    <row r="5856" spans="3:7">
      <c r="C5856" s="49">
        <f t="shared" si="93"/>
        <v>8</v>
      </c>
      <c r="D5856" s="48">
        <v>42613</v>
      </c>
      <c r="E5856" s="47">
        <v>22</v>
      </c>
      <c r="F5856" s="47">
        <v>19352</v>
      </c>
      <c r="G5856" s="47">
        <v>17070</v>
      </c>
    </row>
    <row r="5857" spans="3:7">
      <c r="C5857" s="49">
        <f t="shared" si="93"/>
        <v>8</v>
      </c>
      <c r="D5857" s="48">
        <v>42613</v>
      </c>
      <c r="E5857" s="47">
        <v>23</v>
      </c>
      <c r="F5857" s="47">
        <v>18396</v>
      </c>
      <c r="G5857" s="47">
        <v>15579</v>
      </c>
    </row>
    <row r="5858" spans="3:7">
      <c r="C5858" s="49">
        <f t="shared" si="93"/>
        <v>8</v>
      </c>
      <c r="D5858" s="48">
        <v>42613</v>
      </c>
      <c r="E5858" s="47">
        <v>24</v>
      </c>
      <c r="F5858" s="47">
        <v>17328</v>
      </c>
      <c r="G5858" s="47">
        <v>14366</v>
      </c>
    </row>
    <row r="5859" spans="3:7">
      <c r="C5859" s="49">
        <f t="shared" si="93"/>
        <v>9</v>
      </c>
      <c r="D5859" s="48">
        <v>42614</v>
      </c>
      <c r="E5859" s="47">
        <v>1</v>
      </c>
      <c r="F5859" s="47">
        <v>16659</v>
      </c>
      <c r="G5859" s="47">
        <v>13637</v>
      </c>
    </row>
    <row r="5860" spans="3:7">
      <c r="C5860" s="49">
        <f t="shared" si="93"/>
        <v>9</v>
      </c>
      <c r="D5860" s="48">
        <v>42614</v>
      </c>
      <c r="E5860" s="47">
        <v>2</v>
      </c>
      <c r="F5860" s="47">
        <v>16038</v>
      </c>
      <c r="G5860" s="47">
        <v>13117</v>
      </c>
    </row>
    <row r="5861" spans="3:7">
      <c r="C5861" s="49">
        <f t="shared" si="93"/>
        <v>9</v>
      </c>
      <c r="D5861" s="48">
        <v>42614</v>
      </c>
      <c r="E5861" s="47">
        <v>3</v>
      </c>
      <c r="F5861" s="47">
        <v>15947</v>
      </c>
      <c r="G5861" s="47">
        <v>12810</v>
      </c>
    </row>
    <row r="5862" spans="3:7">
      <c r="C5862" s="49">
        <f t="shared" si="93"/>
        <v>9</v>
      </c>
      <c r="D5862" s="48">
        <v>42614</v>
      </c>
      <c r="E5862" s="47">
        <v>4</v>
      </c>
      <c r="F5862" s="47">
        <v>15919</v>
      </c>
      <c r="G5862" s="47">
        <v>12715</v>
      </c>
    </row>
    <row r="5863" spans="3:7">
      <c r="C5863" s="49">
        <f t="shared" si="93"/>
        <v>9</v>
      </c>
      <c r="D5863" s="48">
        <v>42614</v>
      </c>
      <c r="E5863" s="47">
        <v>5</v>
      </c>
      <c r="F5863" s="47">
        <v>16231</v>
      </c>
      <c r="G5863" s="47">
        <v>13085</v>
      </c>
    </row>
    <row r="5864" spans="3:7">
      <c r="C5864" s="49">
        <f t="shared" si="93"/>
        <v>9</v>
      </c>
      <c r="D5864" s="48">
        <v>42614</v>
      </c>
      <c r="E5864" s="47">
        <v>6</v>
      </c>
      <c r="F5864" s="47">
        <v>17374</v>
      </c>
      <c r="G5864" s="47">
        <v>14256</v>
      </c>
    </row>
    <row r="5865" spans="3:7">
      <c r="C5865" s="49">
        <f t="shared" si="93"/>
        <v>9</v>
      </c>
      <c r="D5865" s="48">
        <v>42614</v>
      </c>
      <c r="E5865" s="47">
        <v>7</v>
      </c>
      <c r="F5865" s="47">
        <v>17861</v>
      </c>
      <c r="G5865" s="47">
        <v>14994</v>
      </c>
    </row>
    <row r="5866" spans="3:7">
      <c r="C5866" s="49">
        <f t="shared" si="93"/>
        <v>9</v>
      </c>
      <c r="D5866" s="48">
        <v>42614</v>
      </c>
      <c r="E5866" s="47">
        <v>8</v>
      </c>
      <c r="F5866" s="47">
        <v>17946</v>
      </c>
      <c r="G5866" s="47">
        <v>15500</v>
      </c>
    </row>
    <row r="5867" spans="3:7">
      <c r="C5867" s="49">
        <f t="shared" si="93"/>
        <v>9</v>
      </c>
      <c r="D5867" s="48">
        <v>42614</v>
      </c>
      <c r="E5867" s="47">
        <v>9</v>
      </c>
      <c r="F5867" s="47">
        <v>18563</v>
      </c>
      <c r="G5867" s="47">
        <v>16148</v>
      </c>
    </row>
    <row r="5868" spans="3:7">
      <c r="C5868" s="49">
        <f t="shared" si="93"/>
        <v>9</v>
      </c>
      <c r="D5868" s="48">
        <v>42614</v>
      </c>
      <c r="E5868" s="47">
        <v>10</v>
      </c>
      <c r="F5868" s="47">
        <v>19086</v>
      </c>
      <c r="G5868" s="47">
        <v>16549</v>
      </c>
    </row>
    <row r="5869" spans="3:7">
      <c r="C5869" s="49">
        <f t="shared" si="93"/>
        <v>9</v>
      </c>
      <c r="D5869" s="48">
        <v>42614</v>
      </c>
      <c r="E5869" s="47">
        <v>11</v>
      </c>
      <c r="F5869" s="47">
        <v>19374</v>
      </c>
      <c r="G5869" s="47">
        <v>16864</v>
      </c>
    </row>
    <row r="5870" spans="3:7">
      <c r="C5870" s="49">
        <f t="shared" si="93"/>
        <v>9</v>
      </c>
      <c r="D5870" s="48">
        <v>42614</v>
      </c>
      <c r="E5870" s="47">
        <v>12</v>
      </c>
      <c r="F5870" s="47">
        <v>19519</v>
      </c>
      <c r="G5870" s="47">
        <v>16966</v>
      </c>
    </row>
    <row r="5871" spans="3:7">
      <c r="C5871" s="49">
        <f t="shared" si="93"/>
        <v>9</v>
      </c>
      <c r="D5871" s="48">
        <v>42614</v>
      </c>
      <c r="E5871" s="47">
        <v>13</v>
      </c>
      <c r="F5871" s="47">
        <v>19792</v>
      </c>
      <c r="G5871" s="47">
        <v>17022</v>
      </c>
    </row>
    <row r="5872" spans="3:7">
      <c r="C5872" s="49">
        <f t="shared" si="93"/>
        <v>9</v>
      </c>
      <c r="D5872" s="48">
        <v>42614</v>
      </c>
      <c r="E5872" s="47">
        <v>14</v>
      </c>
      <c r="F5872" s="47">
        <v>19615</v>
      </c>
      <c r="G5872" s="47">
        <v>16962</v>
      </c>
    </row>
    <row r="5873" spans="3:7">
      <c r="C5873" s="49">
        <f t="shared" si="93"/>
        <v>9</v>
      </c>
      <c r="D5873" s="48">
        <v>42614</v>
      </c>
      <c r="E5873" s="47">
        <v>15</v>
      </c>
      <c r="F5873" s="47">
        <v>19532</v>
      </c>
      <c r="G5873" s="47">
        <v>17036</v>
      </c>
    </row>
    <row r="5874" spans="3:7">
      <c r="C5874" s="49">
        <f t="shared" si="93"/>
        <v>9</v>
      </c>
      <c r="D5874" s="48">
        <v>42614</v>
      </c>
      <c r="E5874" s="47">
        <v>16</v>
      </c>
      <c r="F5874" s="47">
        <v>19601</v>
      </c>
      <c r="G5874" s="47">
        <v>17175</v>
      </c>
    </row>
    <row r="5875" spans="3:7">
      <c r="C5875" s="49">
        <f t="shared" si="93"/>
        <v>9</v>
      </c>
      <c r="D5875" s="48">
        <v>42614</v>
      </c>
      <c r="E5875" s="47">
        <v>17</v>
      </c>
      <c r="F5875" s="47">
        <v>19824</v>
      </c>
      <c r="G5875" s="47">
        <v>17258</v>
      </c>
    </row>
    <row r="5876" spans="3:7">
      <c r="C5876" s="49">
        <f t="shared" si="93"/>
        <v>9</v>
      </c>
      <c r="D5876" s="48">
        <v>42614</v>
      </c>
      <c r="E5876" s="47">
        <v>18</v>
      </c>
      <c r="F5876" s="47">
        <v>19639</v>
      </c>
      <c r="G5876" s="47">
        <v>17154</v>
      </c>
    </row>
    <row r="5877" spans="3:7">
      <c r="C5877" s="49">
        <f t="shared" si="93"/>
        <v>9</v>
      </c>
      <c r="D5877" s="48">
        <v>42614</v>
      </c>
      <c r="E5877" s="47">
        <v>19</v>
      </c>
      <c r="F5877" s="47">
        <v>19763</v>
      </c>
      <c r="G5877" s="47">
        <v>17338</v>
      </c>
    </row>
    <row r="5878" spans="3:7">
      <c r="C5878" s="49">
        <f t="shared" si="93"/>
        <v>9</v>
      </c>
      <c r="D5878" s="48">
        <v>42614</v>
      </c>
      <c r="E5878" s="47">
        <v>20</v>
      </c>
      <c r="F5878" s="47">
        <v>19992</v>
      </c>
      <c r="G5878" s="47">
        <v>17413</v>
      </c>
    </row>
    <row r="5879" spans="3:7">
      <c r="C5879" s="49">
        <f t="shared" si="93"/>
        <v>9</v>
      </c>
      <c r="D5879" s="48">
        <v>42614</v>
      </c>
      <c r="E5879" s="47">
        <v>21</v>
      </c>
      <c r="F5879" s="47">
        <v>19690</v>
      </c>
      <c r="G5879" s="47">
        <v>17003</v>
      </c>
    </row>
    <row r="5880" spans="3:7">
      <c r="C5880" s="49">
        <f t="shared" si="93"/>
        <v>9</v>
      </c>
      <c r="D5880" s="48">
        <v>42614</v>
      </c>
      <c r="E5880" s="47">
        <v>22</v>
      </c>
      <c r="F5880" s="47">
        <v>18575</v>
      </c>
      <c r="G5880" s="47">
        <v>15859</v>
      </c>
    </row>
    <row r="5881" spans="3:7">
      <c r="C5881" s="49">
        <f t="shared" si="93"/>
        <v>9</v>
      </c>
      <c r="D5881" s="48">
        <v>42614</v>
      </c>
      <c r="E5881" s="47">
        <v>23</v>
      </c>
      <c r="F5881" s="47">
        <v>17436</v>
      </c>
      <c r="G5881" s="47">
        <v>14497</v>
      </c>
    </row>
    <row r="5882" spans="3:7">
      <c r="C5882" s="49">
        <f t="shared" si="93"/>
        <v>9</v>
      </c>
      <c r="D5882" s="48">
        <v>42614</v>
      </c>
      <c r="E5882" s="47">
        <v>24</v>
      </c>
      <c r="F5882" s="47">
        <v>16539</v>
      </c>
      <c r="G5882" s="47">
        <v>13422</v>
      </c>
    </row>
    <row r="5883" spans="3:7">
      <c r="C5883" s="49">
        <f t="shared" si="93"/>
        <v>9</v>
      </c>
      <c r="D5883" s="48">
        <v>42615</v>
      </c>
      <c r="E5883" s="47">
        <v>1</v>
      </c>
      <c r="F5883" s="47">
        <v>15777</v>
      </c>
      <c r="G5883" s="47">
        <v>12769</v>
      </c>
    </row>
    <row r="5884" spans="3:7">
      <c r="C5884" s="49">
        <f t="shared" si="93"/>
        <v>9</v>
      </c>
      <c r="D5884" s="48">
        <v>42615</v>
      </c>
      <c r="E5884" s="47">
        <v>2</v>
      </c>
      <c r="F5884" s="47">
        <v>15535</v>
      </c>
      <c r="G5884" s="47">
        <v>12448</v>
      </c>
    </row>
    <row r="5885" spans="3:7">
      <c r="C5885" s="49">
        <f t="shared" si="93"/>
        <v>9</v>
      </c>
      <c r="D5885" s="48">
        <v>42615</v>
      </c>
      <c r="E5885" s="47">
        <v>3</v>
      </c>
      <c r="F5885" s="47">
        <v>15191</v>
      </c>
      <c r="G5885" s="47">
        <v>12184</v>
      </c>
    </row>
    <row r="5886" spans="3:7">
      <c r="C5886" s="49">
        <f t="shared" si="93"/>
        <v>9</v>
      </c>
      <c r="D5886" s="48">
        <v>42615</v>
      </c>
      <c r="E5886" s="47">
        <v>4</v>
      </c>
      <c r="F5886" s="47">
        <v>15193</v>
      </c>
      <c r="G5886" s="47">
        <v>12137</v>
      </c>
    </row>
    <row r="5887" spans="3:7">
      <c r="C5887" s="49">
        <f t="shared" si="93"/>
        <v>9</v>
      </c>
      <c r="D5887" s="48">
        <v>42615</v>
      </c>
      <c r="E5887" s="47">
        <v>5</v>
      </c>
      <c r="F5887" s="47">
        <v>15566</v>
      </c>
      <c r="G5887" s="47">
        <v>12534</v>
      </c>
    </row>
    <row r="5888" spans="3:7">
      <c r="C5888" s="49">
        <f t="shared" si="93"/>
        <v>9</v>
      </c>
      <c r="D5888" s="48">
        <v>42615</v>
      </c>
      <c r="E5888" s="47">
        <v>6</v>
      </c>
      <c r="F5888" s="47">
        <v>16590</v>
      </c>
      <c r="G5888" s="47">
        <v>13546</v>
      </c>
    </row>
    <row r="5889" spans="3:7">
      <c r="C5889" s="49">
        <f t="shared" si="93"/>
        <v>9</v>
      </c>
      <c r="D5889" s="48">
        <v>42615</v>
      </c>
      <c r="E5889" s="47">
        <v>7</v>
      </c>
      <c r="F5889" s="47">
        <v>17120</v>
      </c>
      <c r="G5889" s="47">
        <v>14156</v>
      </c>
    </row>
    <row r="5890" spans="3:7">
      <c r="C5890" s="49">
        <f t="shared" si="93"/>
        <v>9</v>
      </c>
      <c r="D5890" s="48">
        <v>42615</v>
      </c>
      <c r="E5890" s="47">
        <v>8</v>
      </c>
      <c r="F5890" s="47">
        <v>17989</v>
      </c>
      <c r="G5890" s="47">
        <v>15059</v>
      </c>
    </row>
    <row r="5891" spans="3:7">
      <c r="C5891" s="49">
        <f t="shared" si="93"/>
        <v>9</v>
      </c>
      <c r="D5891" s="48">
        <v>42615</v>
      </c>
      <c r="E5891" s="47">
        <v>9</v>
      </c>
      <c r="F5891" s="47">
        <v>18046</v>
      </c>
      <c r="G5891" s="47">
        <v>15257</v>
      </c>
    </row>
    <row r="5892" spans="3:7">
      <c r="C5892" s="49">
        <f t="shared" ref="C5892:C5955" si="94">MONTH(D5892)</f>
        <v>9</v>
      </c>
      <c r="D5892" s="48">
        <v>42615</v>
      </c>
      <c r="E5892" s="47">
        <v>10</v>
      </c>
      <c r="F5892" s="47">
        <v>18218</v>
      </c>
      <c r="G5892" s="47">
        <v>15398</v>
      </c>
    </row>
    <row r="5893" spans="3:7">
      <c r="C5893" s="49">
        <f t="shared" si="94"/>
        <v>9</v>
      </c>
      <c r="D5893" s="48">
        <v>42615</v>
      </c>
      <c r="E5893" s="47">
        <v>11</v>
      </c>
      <c r="F5893" s="47">
        <v>18453</v>
      </c>
      <c r="G5893" s="47">
        <v>15642</v>
      </c>
    </row>
    <row r="5894" spans="3:7">
      <c r="C5894" s="49">
        <f t="shared" si="94"/>
        <v>9</v>
      </c>
      <c r="D5894" s="48">
        <v>42615</v>
      </c>
      <c r="E5894" s="47">
        <v>12</v>
      </c>
      <c r="F5894" s="47">
        <v>18823</v>
      </c>
      <c r="G5894" s="47">
        <v>15753</v>
      </c>
    </row>
    <row r="5895" spans="3:7">
      <c r="C5895" s="49">
        <f t="shared" si="94"/>
        <v>9</v>
      </c>
      <c r="D5895" s="48">
        <v>42615</v>
      </c>
      <c r="E5895" s="47">
        <v>13</v>
      </c>
      <c r="F5895" s="47">
        <v>19008</v>
      </c>
      <c r="G5895" s="47">
        <v>15845</v>
      </c>
    </row>
    <row r="5896" spans="3:7">
      <c r="C5896" s="49">
        <f t="shared" si="94"/>
        <v>9</v>
      </c>
      <c r="D5896" s="48">
        <v>42615</v>
      </c>
      <c r="E5896" s="47">
        <v>14</v>
      </c>
      <c r="F5896" s="47">
        <v>19000</v>
      </c>
      <c r="G5896" s="47">
        <v>15868</v>
      </c>
    </row>
    <row r="5897" spans="3:7">
      <c r="C5897" s="49">
        <f t="shared" si="94"/>
        <v>9</v>
      </c>
      <c r="D5897" s="48">
        <v>42615</v>
      </c>
      <c r="E5897" s="47">
        <v>15</v>
      </c>
      <c r="F5897" s="47">
        <v>18811</v>
      </c>
      <c r="G5897" s="47">
        <v>15896</v>
      </c>
    </row>
    <row r="5898" spans="3:7">
      <c r="C5898" s="49">
        <f t="shared" si="94"/>
        <v>9</v>
      </c>
      <c r="D5898" s="48">
        <v>42615</v>
      </c>
      <c r="E5898" s="47">
        <v>16</v>
      </c>
      <c r="F5898" s="47">
        <v>19092</v>
      </c>
      <c r="G5898" s="47">
        <v>16261</v>
      </c>
    </row>
    <row r="5899" spans="3:7">
      <c r="C5899" s="49">
        <f t="shared" si="94"/>
        <v>9</v>
      </c>
      <c r="D5899" s="48">
        <v>42615</v>
      </c>
      <c r="E5899" s="47">
        <v>17</v>
      </c>
      <c r="F5899" s="47">
        <v>19581</v>
      </c>
      <c r="G5899" s="47">
        <v>16755</v>
      </c>
    </row>
    <row r="5900" spans="3:7">
      <c r="C5900" s="49">
        <f t="shared" si="94"/>
        <v>9</v>
      </c>
      <c r="D5900" s="48">
        <v>42615</v>
      </c>
      <c r="E5900" s="47">
        <v>18</v>
      </c>
      <c r="F5900" s="47">
        <v>19060</v>
      </c>
      <c r="G5900" s="47">
        <v>16697</v>
      </c>
    </row>
    <row r="5901" spans="3:7">
      <c r="C5901" s="49">
        <f t="shared" si="94"/>
        <v>9</v>
      </c>
      <c r="D5901" s="48">
        <v>42615</v>
      </c>
      <c r="E5901" s="47">
        <v>19</v>
      </c>
      <c r="F5901" s="47">
        <v>18999</v>
      </c>
      <c r="G5901" s="47">
        <v>16781</v>
      </c>
    </row>
    <row r="5902" spans="3:7">
      <c r="C5902" s="49">
        <f t="shared" si="94"/>
        <v>9</v>
      </c>
      <c r="D5902" s="48">
        <v>42615</v>
      </c>
      <c r="E5902" s="47">
        <v>20</v>
      </c>
      <c r="F5902" s="47">
        <v>18865</v>
      </c>
      <c r="G5902" s="47">
        <v>16621</v>
      </c>
    </row>
    <row r="5903" spans="3:7">
      <c r="C5903" s="49">
        <f t="shared" si="94"/>
        <v>9</v>
      </c>
      <c r="D5903" s="48">
        <v>42615</v>
      </c>
      <c r="E5903" s="47">
        <v>21</v>
      </c>
      <c r="F5903" s="47">
        <v>18691</v>
      </c>
      <c r="G5903" s="47">
        <v>16197</v>
      </c>
    </row>
    <row r="5904" spans="3:7">
      <c r="C5904" s="49">
        <f t="shared" si="94"/>
        <v>9</v>
      </c>
      <c r="D5904" s="48">
        <v>42615</v>
      </c>
      <c r="E5904" s="47">
        <v>22</v>
      </c>
      <c r="F5904" s="47">
        <v>18122</v>
      </c>
      <c r="G5904" s="47">
        <v>15119</v>
      </c>
    </row>
    <row r="5905" spans="3:7">
      <c r="C5905" s="49">
        <f t="shared" si="94"/>
        <v>9</v>
      </c>
      <c r="D5905" s="48">
        <v>42615</v>
      </c>
      <c r="E5905" s="47">
        <v>23</v>
      </c>
      <c r="F5905" s="47">
        <v>16974</v>
      </c>
      <c r="G5905" s="47">
        <v>13816</v>
      </c>
    </row>
    <row r="5906" spans="3:7">
      <c r="C5906" s="49">
        <f t="shared" si="94"/>
        <v>9</v>
      </c>
      <c r="D5906" s="48">
        <v>42615</v>
      </c>
      <c r="E5906" s="47">
        <v>24</v>
      </c>
      <c r="F5906" s="47">
        <v>15787</v>
      </c>
      <c r="G5906" s="47">
        <v>12825</v>
      </c>
    </row>
    <row r="5907" spans="3:7">
      <c r="C5907" s="49">
        <f t="shared" si="94"/>
        <v>9</v>
      </c>
      <c r="D5907" s="48">
        <v>42616</v>
      </c>
      <c r="E5907" s="47">
        <v>1</v>
      </c>
      <c r="F5907" s="47">
        <v>15128</v>
      </c>
      <c r="G5907" s="47">
        <v>12208</v>
      </c>
    </row>
    <row r="5908" spans="3:7">
      <c r="C5908" s="49">
        <f t="shared" si="94"/>
        <v>9</v>
      </c>
      <c r="D5908" s="48">
        <v>42616</v>
      </c>
      <c r="E5908" s="47">
        <v>2</v>
      </c>
      <c r="F5908" s="47">
        <v>14936</v>
      </c>
      <c r="G5908" s="47">
        <v>11782</v>
      </c>
    </row>
    <row r="5909" spans="3:7">
      <c r="C5909" s="49">
        <f t="shared" si="94"/>
        <v>9</v>
      </c>
      <c r="D5909" s="48">
        <v>42616</v>
      </c>
      <c r="E5909" s="47">
        <v>3</v>
      </c>
      <c r="F5909" s="47">
        <v>14645</v>
      </c>
      <c r="G5909" s="47">
        <v>11501</v>
      </c>
    </row>
    <row r="5910" spans="3:7">
      <c r="C5910" s="49">
        <f t="shared" si="94"/>
        <v>9</v>
      </c>
      <c r="D5910" s="48">
        <v>42616</v>
      </c>
      <c r="E5910" s="47">
        <v>4</v>
      </c>
      <c r="F5910" s="47">
        <v>14193</v>
      </c>
      <c r="G5910" s="47">
        <v>11429</v>
      </c>
    </row>
    <row r="5911" spans="3:7">
      <c r="C5911" s="49">
        <f t="shared" si="94"/>
        <v>9</v>
      </c>
      <c r="D5911" s="48">
        <v>42616</v>
      </c>
      <c r="E5911" s="47">
        <v>5</v>
      </c>
      <c r="F5911" s="47">
        <v>14401</v>
      </c>
      <c r="G5911" s="47">
        <v>11493</v>
      </c>
    </row>
    <row r="5912" spans="3:7">
      <c r="C5912" s="49">
        <f t="shared" si="94"/>
        <v>9</v>
      </c>
      <c r="D5912" s="48">
        <v>42616</v>
      </c>
      <c r="E5912" s="47">
        <v>6</v>
      </c>
      <c r="F5912" s="47">
        <v>14700</v>
      </c>
      <c r="G5912" s="47">
        <v>11795</v>
      </c>
    </row>
    <row r="5913" spans="3:7">
      <c r="C5913" s="49">
        <f t="shared" si="94"/>
        <v>9</v>
      </c>
      <c r="D5913" s="48">
        <v>42616</v>
      </c>
      <c r="E5913" s="47">
        <v>7</v>
      </c>
      <c r="F5913" s="47">
        <v>14798</v>
      </c>
      <c r="G5913" s="47">
        <v>12144</v>
      </c>
    </row>
    <row r="5914" spans="3:7">
      <c r="C5914" s="49">
        <f t="shared" si="94"/>
        <v>9</v>
      </c>
      <c r="D5914" s="48">
        <v>42616</v>
      </c>
      <c r="E5914" s="47">
        <v>8</v>
      </c>
      <c r="F5914" s="47">
        <v>15407</v>
      </c>
      <c r="G5914" s="47">
        <v>12737</v>
      </c>
    </row>
    <row r="5915" spans="3:7">
      <c r="C5915" s="49">
        <f t="shared" si="94"/>
        <v>9</v>
      </c>
      <c r="D5915" s="48">
        <v>42616</v>
      </c>
      <c r="E5915" s="47">
        <v>9</v>
      </c>
      <c r="F5915" s="47">
        <v>16245</v>
      </c>
      <c r="G5915" s="47">
        <v>13219</v>
      </c>
    </row>
    <row r="5916" spans="3:7">
      <c r="C5916" s="49">
        <f t="shared" si="94"/>
        <v>9</v>
      </c>
      <c r="D5916" s="48">
        <v>42616</v>
      </c>
      <c r="E5916" s="47">
        <v>10</v>
      </c>
      <c r="F5916" s="47">
        <v>16374</v>
      </c>
      <c r="G5916" s="47">
        <v>13517</v>
      </c>
    </row>
    <row r="5917" spans="3:7">
      <c r="C5917" s="49">
        <f t="shared" si="94"/>
        <v>9</v>
      </c>
      <c r="D5917" s="48">
        <v>42616</v>
      </c>
      <c r="E5917" s="47">
        <v>11</v>
      </c>
      <c r="F5917" s="47">
        <v>16514</v>
      </c>
      <c r="G5917" s="47">
        <v>13724</v>
      </c>
    </row>
    <row r="5918" spans="3:7">
      <c r="C5918" s="49">
        <f t="shared" si="94"/>
        <v>9</v>
      </c>
      <c r="D5918" s="48">
        <v>42616</v>
      </c>
      <c r="E5918" s="47">
        <v>12</v>
      </c>
      <c r="F5918" s="47">
        <v>16431</v>
      </c>
      <c r="G5918" s="47">
        <v>13868</v>
      </c>
    </row>
    <row r="5919" spans="3:7">
      <c r="C5919" s="49">
        <f t="shared" si="94"/>
        <v>9</v>
      </c>
      <c r="D5919" s="48">
        <v>42616</v>
      </c>
      <c r="E5919" s="47">
        <v>13</v>
      </c>
      <c r="F5919" s="47">
        <v>16550</v>
      </c>
      <c r="G5919" s="47">
        <v>13938</v>
      </c>
    </row>
    <row r="5920" spans="3:7">
      <c r="C5920" s="49">
        <f t="shared" si="94"/>
        <v>9</v>
      </c>
      <c r="D5920" s="48">
        <v>42616</v>
      </c>
      <c r="E5920" s="47">
        <v>14</v>
      </c>
      <c r="F5920" s="47">
        <v>16748</v>
      </c>
      <c r="G5920" s="47">
        <v>13991</v>
      </c>
    </row>
    <row r="5921" spans="3:7">
      <c r="C5921" s="49">
        <f t="shared" si="94"/>
        <v>9</v>
      </c>
      <c r="D5921" s="48">
        <v>42616</v>
      </c>
      <c r="E5921" s="47">
        <v>15</v>
      </c>
      <c r="F5921" s="47">
        <v>17233</v>
      </c>
      <c r="G5921" s="47">
        <v>14221</v>
      </c>
    </row>
    <row r="5922" spans="3:7">
      <c r="C5922" s="49">
        <f t="shared" si="94"/>
        <v>9</v>
      </c>
      <c r="D5922" s="48">
        <v>42616</v>
      </c>
      <c r="E5922" s="47">
        <v>16</v>
      </c>
      <c r="F5922" s="47">
        <v>17521</v>
      </c>
      <c r="G5922" s="47">
        <v>14685</v>
      </c>
    </row>
    <row r="5923" spans="3:7">
      <c r="C5923" s="49">
        <f t="shared" si="94"/>
        <v>9</v>
      </c>
      <c r="D5923" s="48">
        <v>42616</v>
      </c>
      <c r="E5923" s="47">
        <v>17</v>
      </c>
      <c r="F5923" s="47">
        <v>17912</v>
      </c>
      <c r="G5923" s="47">
        <v>15256</v>
      </c>
    </row>
    <row r="5924" spans="3:7">
      <c r="C5924" s="49">
        <f t="shared" si="94"/>
        <v>9</v>
      </c>
      <c r="D5924" s="48">
        <v>42616</v>
      </c>
      <c r="E5924" s="47">
        <v>18</v>
      </c>
      <c r="F5924" s="47">
        <v>18065</v>
      </c>
      <c r="G5924" s="47">
        <v>15781</v>
      </c>
    </row>
    <row r="5925" spans="3:7">
      <c r="C5925" s="49">
        <f t="shared" si="94"/>
        <v>9</v>
      </c>
      <c r="D5925" s="48">
        <v>42616</v>
      </c>
      <c r="E5925" s="47">
        <v>19</v>
      </c>
      <c r="F5925" s="47">
        <v>17872</v>
      </c>
      <c r="G5925" s="47">
        <v>15600</v>
      </c>
    </row>
    <row r="5926" spans="3:7">
      <c r="C5926" s="49">
        <f t="shared" si="94"/>
        <v>9</v>
      </c>
      <c r="D5926" s="48">
        <v>42616</v>
      </c>
      <c r="E5926" s="47">
        <v>20</v>
      </c>
      <c r="F5926" s="47">
        <v>17768</v>
      </c>
      <c r="G5926" s="47">
        <v>15561</v>
      </c>
    </row>
    <row r="5927" spans="3:7">
      <c r="C5927" s="49">
        <f t="shared" si="94"/>
        <v>9</v>
      </c>
      <c r="D5927" s="48">
        <v>42616</v>
      </c>
      <c r="E5927" s="47">
        <v>21</v>
      </c>
      <c r="F5927" s="47">
        <v>17061</v>
      </c>
      <c r="G5927" s="47">
        <v>15124</v>
      </c>
    </row>
    <row r="5928" spans="3:7">
      <c r="C5928" s="49">
        <f t="shared" si="94"/>
        <v>9</v>
      </c>
      <c r="D5928" s="48">
        <v>42616</v>
      </c>
      <c r="E5928" s="47">
        <v>22</v>
      </c>
      <c r="F5928" s="47">
        <v>16740</v>
      </c>
      <c r="G5928" s="47">
        <v>14264</v>
      </c>
    </row>
    <row r="5929" spans="3:7">
      <c r="C5929" s="49">
        <f t="shared" si="94"/>
        <v>9</v>
      </c>
      <c r="D5929" s="48">
        <v>42616</v>
      </c>
      <c r="E5929" s="47">
        <v>23</v>
      </c>
      <c r="F5929" s="47">
        <v>15959</v>
      </c>
      <c r="G5929" s="47">
        <v>13280</v>
      </c>
    </row>
    <row r="5930" spans="3:7">
      <c r="C5930" s="49">
        <f t="shared" si="94"/>
        <v>9</v>
      </c>
      <c r="D5930" s="48">
        <v>42616</v>
      </c>
      <c r="E5930" s="47">
        <v>24</v>
      </c>
      <c r="F5930" s="47">
        <v>15317</v>
      </c>
      <c r="G5930" s="47">
        <v>12377</v>
      </c>
    </row>
    <row r="5931" spans="3:7">
      <c r="C5931" s="49">
        <f t="shared" si="94"/>
        <v>9</v>
      </c>
      <c r="D5931" s="48">
        <v>42617</v>
      </c>
      <c r="E5931" s="47">
        <v>1</v>
      </c>
      <c r="F5931" s="47">
        <v>14919</v>
      </c>
      <c r="G5931" s="47">
        <v>11773</v>
      </c>
    </row>
    <row r="5932" spans="3:7">
      <c r="C5932" s="49">
        <f t="shared" si="94"/>
        <v>9</v>
      </c>
      <c r="D5932" s="48">
        <v>42617</v>
      </c>
      <c r="E5932" s="47">
        <v>2</v>
      </c>
      <c r="F5932" s="47">
        <v>14583</v>
      </c>
      <c r="G5932" s="47">
        <v>11379</v>
      </c>
    </row>
    <row r="5933" spans="3:7">
      <c r="C5933" s="49">
        <f t="shared" si="94"/>
        <v>9</v>
      </c>
      <c r="D5933" s="48">
        <v>42617</v>
      </c>
      <c r="E5933" s="47">
        <v>3</v>
      </c>
      <c r="F5933" s="47">
        <v>14556</v>
      </c>
      <c r="G5933" s="47">
        <v>11211</v>
      </c>
    </row>
    <row r="5934" spans="3:7">
      <c r="C5934" s="49">
        <f t="shared" si="94"/>
        <v>9</v>
      </c>
      <c r="D5934" s="48">
        <v>42617</v>
      </c>
      <c r="E5934" s="47">
        <v>4</v>
      </c>
      <c r="F5934" s="47">
        <v>14496</v>
      </c>
      <c r="G5934" s="47">
        <v>11149</v>
      </c>
    </row>
    <row r="5935" spans="3:7">
      <c r="C5935" s="49">
        <f t="shared" si="94"/>
        <v>9</v>
      </c>
      <c r="D5935" s="48">
        <v>42617</v>
      </c>
      <c r="E5935" s="47">
        <v>5</v>
      </c>
      <c r="F5935" s="47">
        <v>14586</v>
      </c>
      <c r="G5935" s="47">
        <v>11138</v>
      </c>
    </row>
    <row r="5936" spans="3:7">
      <c r="C5936" s="49">
        <f t="shared" si="94"/>
        <v>9</v>
      </c>
      <c r="D5936" s="48">
        <v>42617</v>
      </c>
      <c r="E5936" s="47">
        <v>6</v>
      </c>
      <c r="F5936" s="47">
        <v>14765</v>
      </c>
      <c r="G5936" s="47">
        <v>11353</v>
      </c>
    </row>
    <row r="5937" spans="3:7">
      <c r="C5937" s="49">
        <f t="shared" si="94"/>
        <v>9</v>
      </c>
      <c r="D5937" s="48">
        <v>42617</v>
      </c>
      <c r="E5937" s="47">
        <v>7</v>
      </c>
      <c r="F5937" s="47">
        <v>14158</v>
      </c>
      <c r="G5937" s="47">
        <v>11560</v>
      </c>
    </row>
    <row r="5938" spans="3:7">
      <c r="C5938" s="49">
        <f t="shared" si="94"/>
        <v>9</v>
      </c>
      <c r="D5938" s="48">
        <v>42617</v>
      </c>
      <c r="E5938" s="47">
        <v>8</v>
      </c>
      <c r="F5938" s="47">
        <v>15112</v>
      </c>
      <c r="G5938" s="47">
        <v>12170</v>
      </c>
    </row>
    <row r="5939" spans="3:7">
      <c r="C5939" s="49">
        <f t="shared" si="94"/>
        <v>9</v>
      </c>
      <c r="D5939" s="48">
        <v>42617</v>
      </c>
      <c r="E5939" s="47">
        <v>9</v>
      </c>
      <c r="F5939" s="47">
        <v>15501</v>
      </c>
      <c r="G5939" s="47">
        <v>12680</v>
      </c>
    </row>
    <row r="5940" spans="3:7">
      <c r="C5940" s="49">
        <f t="shared" si="94"/>
        <v>9</v>
      </c>
      <c r="D5940" s="48">
        <v>42617</v>
      </c>
      <c r="E5940" s="47">
        <v>10</v>
      </c>
      <c r="F5940" s="47">
        <v>16021</v>
      </c>
      <c r="G5940" s="47">
        <v>13121</v>
      </c>
    </row>
    <row r="5941" spans="3:7">
      <c r="C5941" s="49">
        <f t="shared" si="94"/>
        <v>9</v>
      </c>
      <c r="D5941" s="48">
        <v>42617</v>
      </c>
      <c r="E5941" s="47">
        <v>11</v>
      </c>
      <c r="F5941" s="47">
        <v>16459</v>
      </c>
      <c r="G5941" s="47">
        <v>13491</v>
      </c>
    </row>
    <row r="5942" spans="3:7">
      <c r="C5942" s="49">
        <f t="shared" si="94"/>
        <v>9</v>
      </c>
      <c r="D5942" s="48">
        <v>42617</v>
      </c>
      <c r="E5942" s="47">
        <v>12</v>
      </c>
      <c r="F5942" s="47">
        <v>16745</v>
      </c>
      <c r="G5942" s="47">
        <v>13767</v>
      </c>
    </row>
    <row r="5943" spans="3:7">
      <c r="C5943" s="49">
        <f t="shared" si="94"/>
        <v>9</v>
      </c>
      <c r="D5943" s="48">
        <v>42617</v>
      </c>
      <c r="E5943" s="47">
        <v>13</v>
      </c>
      <c r="F5943" s="47">
        <v>16991</v>
      </c>
      <c r="G5943" s="47">
        <v>13999</v>
      </c>
    </row>
    <row r="5944" spans="3:7">
      <c r="C5944" s="49">
        <f t="shared" si="94"/>
        <v>9</v>
      </c>
      <c r="D5944" s="48">
        <v>42617</v>
      </c>
      <c r="E5944" s="47">
        <v>14</v>
      </c>
      <c r="F5944" s="47">
        <v>17061</v>
      </c>
      <c r="G5944" s="47">
        <v>14183</v>
      </c>
    </row>
    <row r="5945" spans="3:7">
      <c r="C5945" s="49">
        <f t="shared" si="94"/>
        <v>9</v>
      </c>
      <c r="D5945" s="48">
        <v>42617</v>
      </c>
      <c r="E5945" s="47">
        <v>15</v>
      </c>
      <c r="F5945" s="47">
        <v>17258</v>
      </c>
      <c r="G5945" s="47">
        <v>14520</v>
      </c>
    </row>
    <row r="5946" spans="3:7">
      <c r="C5946" s="49">
        <f t="shared" si="94"/>
        <v>9</v>
      </c>
      <c r="D5946" s="48">
        <v>42617</v>
      </c>
      <c r="E5946" s="47">
        <v>16</v>
      </c>
      <c r="F5946" s="47">
        <v>17613</v>
      </c>
      <c r="G5946" s="47">
        <v>15094</v>
      </c>
    </row>
    <row r="5947" spans="3:7">
      <c r="C5947" s="49">
        <f t="shared" si="94"/>
        <v>9</v>
      </c>
      <c r="D5947" s="48">
        <v>42617</v>
      </c>
      <c r="E5947" s="47">
        <v>17</v>
      </c>
      <c r="F5947" s="47">
        <v>18311</v>
      </c>
      <c r="G5947" s="47">
        <v>15686</v>
      </c>
    </row>
    <row r="5948" spans="3:7">
      <c r="C5948" s="49">
        <f t="shared" si="94"/>
        <v>9</v>
      </c>
      <c r="D5948" s="48">
        <v>42617</v>
      </c>
      <c r="E5948" s="47">
        <v>18</v>
      </c>
      <c r="F5948" s="47">
        <v>18501</v>
      </c>
      <c r="G5948" s="47">
        <v>16037</v>
      </c>
    </row>
    <row r="5949" spans="3:7">
      <c r="C5949" s="49">
        <f t="shared" si="94"/>
        <v>9</v>
      </c>
      <c r="D5949" s="48">
        <v>42617</v>
      </c>
      <c r="E5949" s="47">
        <v>19</v>
      </c>
      <c r="F5949" s="47">
        <v>18366</v>
      </c>
      <c r="G5949" s="47">
        <v>16083</v>
      </c>
    </row>
    <row r="5950" spans="3:7">
      <c r="C5950" s="49">
        <f t="shared" si="94"/>
        <v>9</v>
      </c>
      <c r="D5950" s="48">
        <v>42617</v>
      </c>
      <c r="E5950" s="47">
        <v>20</v>
      </c>
      <c r="F5950" s="47">
        <v>18167</v>
      </c>
      <c r="G5950" s="47">
        <v>15977</v>
      </c>
    </row>
    <row r="5951" spans="3:7">
      <c r="C5951" s="49">
        <f t="shared" si="94"/>
        <v>9</v>
      </c>
      <c r="D5951" s="48">
        <v>42617</v>
      </c>
      <c r="E5951" s="47">
        <v>21</v>
      </c>
      <c r="F5951" s="47">
        <v>17734</v>
      </c>
      <c r="G5951" s="47">
        <v>15493</v>
      </c>
    </row>
    <row r="5952" spans="3:7">
      <c r="C5952" s="49">
        <f t="shared" si="94"/>
        <v>9</v>
      </c>
      <c r="D5952" s="48">
        <v>42617</v>
      </c>
      <c r="E5952" s="47">
        <v>22</v>
      </c>
      <c r="F5952" s="47">
        <v>17073</v>
      </c>
      <c r="G5952" s="47">
        <v>14546</v>
      </c>
    </row>
    <row r="5953" spans="3:7">
      <c r="C5953" s="49">
        <f t="shared" si="94"/>
        <v>9</v>
      </c>
      <c r="D5953" s="48">
        <v>42617</v>
      </c>
      <c r="E5953" s="47">
        <v>23</v>
      </c>
      <c r="F5953" s="47">
        <v>16383</v>
      </c>
      <c r="G5953" s="47">
        <v>13622</v>
      </c>
    </row>
    <row r="5954" spans="3:7">
      <c r="C5954" s="49">
        <f t="shared" si="94"/>
        <v>9</v>
      </c>
      <c r="D5954" s="48">
        <v>42617</v>
      </c>
      <c r="E5954" s="47">
        <v>24</v>
      </c>
      <c r="F5954" s="47">
        <v>15759</v>
      </c>
      <c r="G5954" s="47">
        <v>12753</v>
      </c>
    </row>
    <row r="5955" spans="3:7">
      <c r="C5955" s="49">
        <f t="shared" si="94"/>
        <v>9</v>
      </c>
      <c r="D5955" s="48">
        <v>42618</v>
      </c>
      <c r="E5955" s="47">
        <v>1</v>
      </c>
      <c r="F5955" s="47">
        <v>14999</v>
      </c>
      <c r="G5955" s="47">
        <v>12037</v>
      </c>
    </row>
    <row r="5956" spans="3:7">
      <c r="C5956" s="49">
        <f t="shared" ref="C5956:C6019" si="95">MONTH(D5956)</f>
        <v>9</v>
      </c>
      <c r="D5956" s="48">
        <v>42618</v>
      </c>
      <c r="E5956" s="47">
        <v>2</v>
      </c>
      <c r="F5956" s="47">
        <v>14746</v>
      </c>
      <c r="G5956" s="47">
        <v>11573</v>
      </c>
    </row>
    <row r="5957" spans="3:7">
      <c r="C5957" s="49">
        <f t="shared" si="95"/>
        <v>9</v>
      </c>
      <c r="D5957" s="48">
        <v>42618</v>
      </c>
      <c r="E5957" s="47">
        <v>3</v>
      </c>
      <c r="F5957" s="47">
        <v>14725</v>
      </c>
      <c r="G5957" s="47">
        <v>11373</v>
      </c>
    </row>
    <row r="5958" spans="3:7">
      <c r="C5958" s="49">
        <f t="shared" si="95"/>
        <v>9</v>
      </c>
      <c r="D5958" s="48">
        <v>42618</v>
      </c>
      <c r="E5958" s="47">
        <v>4</v>
      </c>
      <c r="F5958" s="47">
        <v>14744</v>
      </c>
      <c r="G5958" s="47">
        <v>11353</v>
      </c>
    </row>
    <row r="5959" spans="3:7">
      <c r="C5959" s="49">
        <f t="shared" si="95"/>
        <v>9</v>
      </c>
      <c r="D5959" s="48">
        <v>42618</v>
      </c>
      <c r="E5959" s="47">
        <v>5</v>
      </c>
      <c r="F5959" s="47">
        <v>14870</v>
      </c>
      <c r="G5959" s="47">
        <v>11466</v>
      </c>
    </row>
    <row r="5960" spans="3:7">
      <c r="C5960" s="49">
        <f t="shared" si="95"/>
        <v>9</v>
      </c>
      <c r="D5960" s="48">
        <v>42618</v>
      </c>
      <c r="E5960" s="47">
        <v>6</v>
      </c>
      <c r="F5960" s="47">
        <v>14710</v>
      </c>
      <c r="G5960" s="47">
        <v>11736</v>
      </c>
    </row>
    <row r="5961" spans="3:7">
      <c r="C5961" s="49">
        <f t="shared" si="95"/>
        <v>9</v>
      </c>
      <c r="D5961" s="48">
        <v>42618</v>
      </c>
      <c r="E5961" s="47">
        <v>7</v>
      </c>
      <c r="F5961" s="47">
        <v>14825</v>
      </c>
      <c r="G5961" s="47">
        <v>11929</v>
      </c>
    </row>
    <row r="5962" spans="3:7">
      <c r="C5962" s="49">
        <f t="shared" si="95"/>
        <v>9</v>
      </c>
      <c r="D5962" s="48">
        <v>42618</v>
      </c>
      <c r="E5962" s="47">
        <v>8</v>
      </c>
      <c r="F5962" s="47">
        <v>15211</v>
      </c>
      <c r="G5962" s="47">
        <v>12551</v>
      </c>
    </row>
    <row r="5963" spans="3:7">
      <c r="C5963" s="49">
        <f t="shared" si="95"/>
        <v>9</v>
      </c>
      <c r="D5963" s="48">
        <v>42618</v>
      </c>
      <c r="E5963" s="47">
        <v>9</v>
      </c>
      <c r="F5963" s="47">
        <v>15904</v>
      </c>
      <c r="G5963" s="47">
        <v>13242</v>
      </c>
    </row>
    <row r="5964" spans="3:7">
      <c r="C5964" s="49">
        <f t="shared" si="95"/>
        <v>9</v>
      </c>
      <c r="D5964" s="48">
        <v>42618</v>
      </c>
      <c r="E5964" s="47">
        <v>10</v>
      </c>
      <c r="F5964" s="47">
        <v>16633</v>
      </c>
      <c r="G5964" s="47">
        <v>13968</v>
      </c>
    </row>
    <row r="5965" spans="3:7">
      <c r="C5965" s="49">
        <f t="shared" si="95"/>
        <v>9</v>
      </c>
      <c r="D5965" s="48">
        <v>42618</v>
      </c>
      <c r="E5965" s="47">
        <v>11</v>
      </c>
      <c r="F5965" s="47">
        <v>17351</v>
      </c>
      <c r="G5965" s="47">
        <v>14633</v>
      </c>
    </row>
    <row r="5966" spans="3:7">
      <c r="C5966" s="49">
        <f t="shared" si="95"/>
        <v>9</v>
      </c>
      <c r="D5966" s="48">
        <v>42618</v>
      </c>
      <c r="E5966" s="47">
        <v>12</v>
      </c>
      <c r="F5966" s="47">
        <v>17802</v>
      </c>
      <c r="G5966" s="47">
        <v>15141</v>
      </c>
    </row>
    <row r="5967" spans="3:7">
      <c r="C5967" s="49">
        <f t="shared" si="95"/>
        <v>9</v>
      </c>
      <c r="D5967" s="48">
        <v>42618</v>
      </c>
      <c r="E5967" s="47">
        <v>13</v>
      </c>
      <c r="F5967" s="47">
        <v>18245</v>
      </c>
      <c r="G5967" s="47">
        <v>15442</v>
      </c>
    </row>
    <row r="5968" spans="3:7">
      <c r="C5968" s="49">
        <f t="shared" si="95"/>
        <v>9</v>
      </c>
      <c r="D5968" s="48">
        <v>42618</v>
      </c>
      <c r="E5968" s="47">
        <v>14</v>
      </c>
      <c r="F5968" s="47">
        <v>18226</v>
      </c>
      <c r="G5968" s="47">
        <v>15796</v>
      </c>
    </row>
    <row r="5969" spans="3:7">
      <c r="C5969" s="49">
        <f t="shared" si="95"/>
        <v>9</v>
      </c>
      <c r="D5969" s="48">
        <v>42618</v>
      </c>
      <c r="E5969" s="47">
        <v>15</v>
      </c>
      <c r="F5969" s="47">
        <v>18792</v>
      </c>
      <c r="G5969" s="47">
        <v>16318</v>
      </c>
    </row>
    <row r="5970" spans="3:7">
      <c r="C5970" s="49">
        <f t="shared" si="95"/>
        <v>9</v>
      </c>
      <c r="D5970" s="48">
        <v>42618</v>
      </c>
      <c r="E5970" s="47">
        <v>16</v>
      </c>
      <c r="F5970" s="47">
        <v>19462</v>
      </c>
      <c r="G5970" s="47">
        <v>17119</v>
      </c>
    </row>
    <row r="5971" spans="3:7">
      <c r="C5971" s="49">
        <f t="shared" si="95"/>
        <v>9</v>
      </c>
      <c r="D5971" s="48">
        <v>42618</v>
      </c>
      <c r="E5971" s="47">
        <v>17</v>
      </c>
      <c r="F5971" s="47">
        <v>20523</v>
      </c>
      <c r="G5971" s="47">
        <v>18001</v>
      </c>
    </row>
    <row r="5972" spans="3:7">
      <c r="C5972" s="49">
        <f t="shared" si="95"/>
        <v>9</v>
      </c>
      <c r="D5972" s="48">
        <v>42618</v>
      </c>
      <c r="E5972" s="47">
        <v>18</v>
      </c>
      <c r="F5972" s="47">
        <v>20861</v>
      </c>
      <c r="G5972" s="47">
        <v>18528</v>
      </c>
    </row>
    <row r="5973" spans="3:7">
      <c r="C5973" s="49">
        <f t="shared" si="95"/>
        <v>9</v>
      </c>
      <c r="D5973" s="48">
        <v>42618</v>
      </c>
      <c r="E5973" s="47">
        <v>19</v>
      </c>
      <c r="F5973" s="47">
        <v>20635</v>
      </c>
      <c r="G5973" s="47">
        <v>18314</v>
      </c>
    </row>
    <row r="5974" spans="3:7">
      <c r="C5974" s="49">
        <f t="shared" si="95"/>
        <v>9</v>
      </c>
      <c r="D5974" s="48">
        <v>42618</v>
      </c>
      <c r="E5974" s="47">
        <v>20</v>
      </c>
      <c r="F5974" s="47">
        <v>20697</v>
      </c>
      <c r="G5974" s="47">
        <v>18497</v>
      </c>
    </row>
    <row r="5975" spans="3:7">
      <c r="C5975" s="49">
        <f t="shared" si="95"/>
        <v>9</v>
      </c>
      <c r="D5975" s="48">
        <v>42618</v>
      </c>
      <c r="E5975" s="47">
        <v>21</v>
      </c>
      <c r="F5975" s="47">
        <v>19911</v>
      </c>
      <c r="G5975" s="47">
        <v>17693</v>
      </c>
    </row>
    <row r="5976" spans="3:7">
      <c r="C5976" s="49">
        <f t="shared" si="95"/>
        <v>9</v>
      </c>
      <c r="D5976" s="48">
        <v>42618</v>
      </c>
      <c r="E5976" s="47">
        <v>22</v>
      </c>
      <c r="F5976" s="47">
        <v>18759</v>
      </c>
      <c r="G5976" s="47">
        <v>16522</v>
      </c>
    </row>
    <row r="5977" spans="3:7">
      <c r="C5977" s="49">
        <f t="shared" si="95"/>
        <v>9</v>
      </c>
      <c r="D5977" s="48">
        <v>42618</v>
      </c>
      <c r="E5977" s="47">
        <v>23</v>
      </c>
      <c r="F5977" s="47">
        <v>17673</v>
      </c>
      <c r="G5977" s="47">
        <v>15147</v>
      </c>
    </row>
    <row r="5978" spans="3:7">
      <c r="C5978" s="49">
        <f t="shared" si="95"/>
        <v>9</v>
      </c>
      <c r="D5978" s="48">
        <v>42618</v>
      </c>
      <c r="E5978" s="47">
        <v>24</v>
      </c>
      <c r="F5978" s="47">
        <v>16935</v>
      </c>
      <c r="G5978" s="47">
        <v>14054</v>
      </c>
    </row>
    <row r="5979" spans="3:7">
      <c r="C5979" s="49">
        <f t="shared" si="95"/>
        <v>9</v>
      </c>
      <c r="D5979" s="48">
        <v>42619</v>
      </c>
      <c r="E5979" s="47">
        <v>1</v>
      </c>
      <c r="F5979" s="47">
        <v>16061</v>
      </c>
      <c r="G5979" s="47">
        <v>13266</v>
      </c>
    </row>
    <row r="5980" spans="3:7">
      <c r="C5980" s="49">
        <f t="shared" si="95"/>
        <v>9</v>
      </c>
      <c r="D5980" s="48">
        <v>42619</v>
      </c>
      <c r="E5980" s="47">
        <v>2</v>
      </c>
      <c r="F5980" s="47">
        <v>15698</v>
      </c>
      <c r="G5980" s="47">
        <v>12833</v>
      </c>
    </row>
    <row r="5981" spans="3:7">
      <c r="C5981" s="49">
        <f t="shared" si="95"/>
        <v>9</v>
      </c>
      <c r="D5981" s="48">
        <v>42619</v>
      </c>
      <c r="E5981" s="47">
        <v>3</v>
      </c>
      <c r="F5981" s="47">
        <v>15521</v>
      </c>
      <c r="G5981" s="47">
        <v>12642</v>
      </c>
    </row>
    <row r="5982" spans="3:7">
      <c r="C5982" s="49">
        <f t="shared" si="95"/>
        <v>9</v>
      </c>
      <c r="D5982" s="48">
        <v>42619</v>
      </c>
      <c r="E5982" s="47">
        <v>4</v>
      </c>
      <c r="F5982" s="47">
        <v>15670</v>
      </c>
      <c r="G5982" s="47">
        <v>12689</v>
      </c>
    </row>
    <row r="5983" spans="3:7">
      <c r="C5983" s="49">
        <f t="shared" si="95"/>
        <v>9</v>
      </c>
      <c r="D5983" s="48">
        <v>42619</v>
      </c>
      <c r="E5983" s="47">
        <v>5</v>
      </c>
      <c r="F5983" s="47">
        <v>15803</v>
      </c>
      <c r="G5983" s="47">
        <v>13189</v>
      </c>
    </row>
    <row r="5984" spans="3:7">
      <c r="C5984" s="49">
        <f t="shared" si="95"/>
        <v>9</v>
      </c>
      <c r="D5984" s="48">
        <v>42619</v>
      </c>
      <c r="E5984" s="47">
        <v>6</v>
      </c>
      <c r="F5984" s="47">
        <v>17286</v>
      </c>
      <c r="G5984" s="47">
        <v>14736</v>
      </c>
    </row>
    <row r="5985" spans="3:7">
      <c r="C5985" s="49">
        <f t="shared" si="95"/>
        <v>9</v>
      </c>
      <c r="D5985" s="48">
        <v>42619</v>
      </c>
      <c r="E5985" s="47">
        <v>7</v>
      </c>
      <c r="F5985" s="47">
        <v>18667</v>
      </c>
      <c r="G5985" s="47">
        <v>16247</v>
      </c>
    </row>
    <row r="5986" spans="3:7">
      <c r="C5986" s="49">
        <f t="shared" si="95"/>
        <v>9</v>
      </c>
      <c r="D5986" s="48">
        <v>42619</v>
      </c>
      <c r="E5986" s="47">
        <v>8</v>
      </c>
      <c r="F5986" s="47">
        <v>19355</v>
      </c>
      <c r="G5986" s="47">
        <v>17004</v>
      </c>
    </row>
    <row r="5987" spans="3:7">
      <c r="C5987" s="49">
        <f t="shared" si="95"/>
        <v>9</v>
      </c>
      <c r="D5987" s="48">
        <v>42619</v>
      </c>
      <c r="E5987" s="47">
        <v>9</v>
      </c>
      <c r="F5987" s="47">
        <v>20258</v>
      </c>
      <c r="G5987" s="47">
        <v>17869</v>
      </c>
    </row>
    <row r="5988" spans="3:7">
      <c r="C5988" s="49">
        <f t="shared" si="95"/>
        <v>9</v>
      </c>
      <c r="D5988" s="48">
        <v>42619</v>
      </c>
      <c r="E5988" s="47">
        <v>10</v>
      </c>
      <c r="F5988" s="47">
        <v>21160</v>
      </c>
      <c r="G5988" s="47">
        <v>18782</v>
      </c>
    </row>
    <row r="5989" spans="3:7">
      <c r="C5989" s="49">
        <f t="shared" si="95"/>
        <v>9</v>
      </c>
      <c r="D5989" s="48">
        <v>42619</v>
      </c>
      <c r="E5989" s="47">
        <v>11</v>
      </c>
      <c r="F5989" s="47">
        <v>21736</v>
      </c>
      <c r="G5989" s="47">
        <v>19470</v>
      </c>
    </row>
    <row r="5990" spans="3:7">
      <c r="C5990" s="49">
        <f t="shared" si="95"/>
        <v>9</v>
      </c>
      <c r="D5990" s="48">
        <v>42619</v>
      </c>
      <c r="E5990" s="47">
        <v>12</v>
      </c>
      <c r="F5990" s="47">
        <v>22477</v>
      </c>
      <c r="G5990" s="47">
        <v>20250</v>
      </c>
    </row>
    <row r="5991" spans="3:7">
      <c r="C5991" s="49">
        <f t="shared" si="95"/>
        <v>9</v>
      </c>
      <c r="D5991" s="48">
        <v>42619</v>
      </c>
      <c r="E5991" s="47">
        <v>13</v>
      </c>
      <c r="F5991" s="47">
        <v>22890</v>
      </c>
      <c r="G5991" s="47">
        <v>20805</v>
      </c>
    </row>
    <row r="5992" spans="3:7">
      <c r="C5992" s="49">
        <f t="shared" si="95"/>
        <v>9</v>
      </c>
      <c r="D5992" s="48">
        <v>42619</v>
      </c>
      <c r="E5992" s="47">
        <v>14</v>
      </c>
      <c r="F5992" s="47">
        <v>22781</v>
      </c>
      <c r="G5992" s="47">
        <v>21201</v>
      </c>
    </row>
    <row r="5993" spans="3:7">
      <c r="C5993" s="49">
        <f t="shared" si="95"/>
        <v>9</v>
      </c>
      <c r="D5993" s="48">
        <v>42619</v>
      </c>
      <c r="E5993" s="47">
        <v>15</v>
      </c>
      <c r="F5993" s="47">
        <v>23584</v>
      </c>
      <c r="G5993" s="47">
        <v>21698</v>
      </c>
    </row>
    <row r="5994" spans="3:7">
      <c r="C5994" s="49">
        <f t="shared" si="95"/>
        <v>9</v>
      </c>
      <c r="D5994" s="48">
        <v>42619</v>
      </c>
      <c r="E5994" s="47">
        <v>16</v>
      </c>
      <c r="F5994" s="47">
        <v>24026</v>
      </c>
      <c r="G5994" s="47">
        <v>22011</v>
      </c>
    </row>
    <row r="5995" spans="3:7">
      <c r="C5995" s="49">
        <f t="shared" si="95"/>
        <v>9</v>
      </c>
      <c r="D5995" s="48">
        <v>42619</v>
      </c>
      <c r="E5995" s="47">
        <v>17</v>
      </c>
      <c r="F5995" s="47">
        <v>24311</v>
      </c>
      <c r="G5995" s="47">
        <v>22150</v>
      </c>
    </row>
    <row r="5996" spans="3:7">
      <c r="C5996" s="49">
        <f t="shared" si="95"/>
        <v>9</v>
      </c>
      <c r="D5996" s="48">
        <v>42619</v>
      </c>
      <c r="E5996" s="47">
        <v>18</v>
      </c>
      <c r="F5996" s="47">
        <v>23970</v>
      </c>
      <c r="G5996" s="47">
        <v>22065</v>
      </c>
    </row>
    <row r="5997" spans="3:7">
      <c r="C5997" s="49">
        <f t="shared" si="95"/>
        <v>9</v>
      </c>
      <c r="D5997" s="48">
        <v>42619</v>
      </c>
      <c r="E5997" s="47">
        <v>19</v>
      </c>
      <c r="F5997" s="47">
        <v>24051</v>
      </c>
      <c r="G5997" s="47">
        <v>21935</v>
      </c>
    </row>
    <row r="5998" spans="3:7">
      <c r="C5998" s="49">
        <f t="shared" si="95"/>
        <v>9</v>
      </c>
      <c r="D5998" s="48">
        <v>42619</v>
      </c>
      <c r="E5998" s="47">
        <v>20</v>
      </c>
      <c r="F5998" s="47">
        <v>23861</v>
      </c>
      <c r="G5998" s="47">
        <v>21889</v>
      </c>
    </row>
    <row r="5999" spans="3:7">
      <c r="C5999" s="49">
        <f t="shared" si="95"/>
        <v>9</v>
      </c>
      <c r="D5999" s="48">
        <v>42619</v>
      </c>
      <c r="E5999" s="47">
        <v>21</v>
      </c>
      <c r="F5999" s="47">
        <v>23027</v>
      </c>
      <c r="G5999" s="47">
        <v>21200</v>
      </c>
    </row>
    <row r="6000" spans="3:7">
      <c r="C6000" s="49">
        <f t="shared" si="95"/>
        <v>9</v>
      </c>
      <c r="D6000" s="48">
        <v>42619</v>
      </c>
      <c r="E6000" s="47">
        <v>22</v>
      </c>
      <c r="F6000" s="47">
        <v>21530</v>
      </c>
      <c r="G6000" s="47">
        <v>19703</v>
      </c>
    </row>
    <row r="6001" spans="3:7">
      <c r="C6001" s="49">
        <f t="shared" si="95"/>
        <v>9</v>
      </c>
      <c r="D6001" s="48">
        <v>42619</v>
      </c>
      <c r="E6001" s="47">
        <v>23</v>
      </c>
      <c r="F6001" s="47">
        <v>20502</v>
      </c>
      <c r="G6001" s="47">
        <v>18043</v>
      </c>
    </row>
    <row r="6002" spans="3:7">
      <c r="C6002" s="49">
        <f t="shared" si="95"/>
        <v>9</v>
      </c>
      <c r="D6002" s="48">
        <v>42619</v>
      </c>
      <c r="E6002" s="47">
        <v>24</v>
      </c>
      <c r="F6002" s="47">
        <v>18716</v>
      </c>
      <c r="G6002" s="47">
        <v>16654</v>
      </c>
    </row>
    <row r="6003" spans="3:7">
      <c r="C6003" s="49">
        <f t="shared" si="95"/>
        <v>9</v>
      </c>
      <c r="D6003" s="48">
        <v>42620</v>
      </c>
      <c r="E6003" s="47">
        <v>1</v>
      </c>
      <c r="F6003" s="47">
        <v>17624</v>
      </c>
      <c r="G6003" s="47">
        <v>15709</v>
      </c>
    </row>
    <row r="6004" spans="3:7">
      <c r="C6004" s="49">
        <f t="shared" si="95"/>
        <v>9</v>
      </c>
      <c r="D6004" s="48">
        <v>42620</v>
      </c>
      <c r="E6004" s="47">
        <v>2</v>
      </c>
      <c r="F6004" s="47">
        <v>17357</v>
      </c>
      <c r="G6004" s="47">
        <v>15054</v>
      </c>
    </row>
    <row r="6005" spans="3:7">
      <c r="C6005" s="49">
        <f t="shared" si="95"/>
        <v>9</v>
      </c>
      <c r="D6005" s="48">
        <v>42620</v>
      </c>
      <c r="E6005" s="47">
        <v>3</v>
      </c>
      <c r="F6005" s="47">
        <v>17378</v>
      </c>
      <c r="G6005" s="47">
        <v>14857</v>
      </c>
    </row>
    <row r="6006" spans="3:7">
      <c r="C6006" s="49">
        <f t="shared" si="95"/>
        <v>9</v>
      </c>
      <c r="D6006" s="48">
        <v>42620</v>
      </c>
      <c r="E6006" s="47">
        <v>4</v>
      </c>
      <c r="F6006" s="47">
        <v>17281</v>
      </c>
      <c r="G6006" s="47">
        <v>14800</v>
      </c>
    </row>
    <row r="6007" spans="3:7">
      <c r="C6007" s="49">
        <f t="shared" si="95"/>
        <v>9</v>
      </c>
      <c r="D6007" s="48">
        <v>42620</v>
      </c>
      <c r="E6007" s="47">
        <v>5</v>
      </c>
      <c r="F6007" s="47">
        <v>17211</v>
      </c>
      <c r="G6007" s="47">
        <v>15106</v>
      </c>
    </row>
    <row r="6008" spans="3:7">
      <c r="C6008" s="49">
        <f t="shared" si="95"/>
        <v>9</v>
      </c>
      <c r="D6008" s="48">
        <v>42620</v>
      </c>
      <c r="E6008" s="47">
        <v>6</v>
      </c>
      <c r="F6008" s="47">
        <v>18296</v>
      </c>
      <c r="G6008" s="47">
        <v>16422</v>
      </c>
    </row>
    <row r="6009" spans="3:7">
      <c r="C6009" s="49">
        <f t="shared" si="95"/>
        <v>9</v>
      </c>
      <c r="D6009" s="48">
        <v>42620</v>
      </c>
      <c r="E6009" s="47">
        <v>7</v>
      </c>
      <c r="F6009" s="47">
        <v>19573</v>
      </c>
      <c r="G6009" s="47">
        <v>17991</v>
      </c>
    </row>
    <row r="6010" spans="3:7">
      <c r="C6010" s="49">
        <f t="shared" si="95"/>
        <v>9</v>
      </c>
      <c r="D6010" s="48">
        <v>42620</v>
      </c>
      <c r="E6010" s="47">
        <v>8</v>
      </c>
      <c r="F6010" s="47">
        <v>20593</v>
      </c>
      <c r="G6010" s="47">
        <v>18816</v>
      </c>
    </row>
    <row r="6011" spans="3:7">
      <c r="C6011" s="49">
        <f t="shared" si="95"/>
        <v>9</v>
      </c>
      <c r="D6011" s="48">
        <v>42620</v>
      </c>
      <c r="E6011" s="47">
        <v>9</v>
      </c>
      <c r="F6011" s="47">
        <v>21643</v>
      </c>
      <c r="G6011" s="47">
        <v>19716</v>
      </c>
    </row>
    <row r="6012" spans="3:7">
      <c r="C6012" s="49">
        <f t="shared" si="95"/>
        <v>9</v>
      </c>
      <c r="D6012" s="48">
        <v>42620</v>
      </c>
      <c r="E6012" s="47">
        <v>10</v>
      </c>
      <c r="F6012" s="47">
        <v>22408</v>
      </c>
      <c r="G6012" s="47">
        <v>20390</v>
      </c>
    </row>
    <row r="6013" spans="3:7">
      <c r="C6013" s="49">
        <f t="shared" si="95"/>
        <v>9</v>
      </c>
      <c r="D6013" s="48">
        <v>42620</v>
      </c>
      <c r="E6013" s="47">
        <v>11</v>
      </c>
      <c r="F6013" s="47">
        <v>23017</v>
      </c>
      <c r="G6013" s="47">
        <v>20999</v>
      </c>
    </row>
    <row r="6014" spans="3:7">
      <c r="C6014" s="49">
        <f t="shared" si="95"/>
        <v>9</v>
      </c>
      <c r="D6014" s="48">
        <v>42620</v>
      </c>
      <c r="E6014" s="47">
        <v>12</v>
      </c>
      <c r="F6014" s="47">
        <v>23824</v>
      </c>
      <c r="G6014" s="47">
        <v>21801</v>
      </c>
    </row>
    <row r="6015" spans="3:7">
      <c r="C6015" s="49">
        <f t="shared" si="95"/>
        <v>9</v>
      </c>
      <c r="D6015" s="48">
        <v>42620</v>
      </c>
      <c r="E6015" s="47">
        <v>13</v>
      </c>
      <c r="F6015" s="47">
        <v>24291</v>
      </c>
      <c r="G6015" s="47">
        <v>22279</v>
      </c>
    </row>
    <row r="6016" spans="3:7">
      <c r="C6016" s="49">
        <f t="shared" si="95"/>
        <v>9</v>
      </c>
      <c r="D6016" s="48">
        <v>42620</v>
      </c>
      <c r="E6016" s="47">
        <v>14</v>
      </c>
      <c r="F6016" s="47">
        <v>24018</v>
      </c>
      <c r="G6016" s="47">
        <v>22106</v>
      </c>
    </row>
    <row r="6017" spans="3:7">
      <c r="C6017" s="49">
        <f t="shared" si="95"/>
        <v>9</v>
      </c>
      <c r="D6017" s="48">
        <v>42620</v>
      </c>
      <c r="E6017" s="47">
        <v>15</v>
      </c>
      <c r="F6017" s="47">
        <v>24308</v>
      </c>
      <c r="G6017" s="47">
        <v>22340</v>
      </c>
    </row>
    <row r="6018" spans="3:7">
      <c r="C6018" s="49">
        <f t="shared" si="95"/>
        <v>9</v>
      </c>
      <c r="D6018" s="48">
        <v>42620</v>
      </c>
      <c r="E6018" s="47">
        <v>16</v>
      </c>
      <c r="F6018" s="47">
        <v>24786</v>
      </c>
      <c r="G6018" s="47">
        <v>22781</v>
      </c>
    </row>
    <row r="6019" spans="3:7">
      <c r="C6019" s="49">
        <f t="shared" si="95"/>
        <v>9</v>
      </c>
      <c r="D6019" s="48">
        <v>42620</v>
      </c>
      <c r="E6019" s="47">
        <v>17</v>
      </c>
      <c r="F6019" s="47">
        <v>25093</v>
      </c>
      <c r="G6019" s="47">
        <v>23213</v>
      </c>
    </row>
    <row r="6020" spans="3:7">
      <c r="C6020" s="49">
        <f t="shared" ref="C6020:C6083" si="96">MONTH(D6020)</f>
        <v>9</v>
      </c>
      <c r="D6020" s="48">
        <v>42620</v>
      </c>
      <c r="E6020" s="47">
        <v>18</v>
      </c>
      <c r="F6020" s="47">
        <v>24792</v>
      </c>
      <c r="G6020" s="47">
        <v>22938</v>
      </c>
    </row>
    <row r="6021" spans="3:7">
      <c r="C6021" s="49">
        <f t="shared" si="96"/>
        <v>9</v>
      </c>
      <c r="D6021" s="48">
        <v>42620</v>
      </c>
      <c r="E6021" s="47">
        <v>19</v>
      </c>
      <c r="F6021" s="47">
        <v>24685</v>
      </c>
      <c r="G6021" s="47">
        <v>22914</v>
      </c>
    </row>
    <row r="6022" spans="3:7">
      <c r="C6022" s="49">
        <f t="shared" si="96"/>
        <v>9</v>
      </c>
      <c r="D6022" s="48">
        <v>42620</v>
      </c>
      <c r="E6022" s="47">
        <v>20</v>
      </c>
      <c r="F6022" s="47">
        <v>24315</v>
      </c>
      <c r="G6022" s="47">
        <v>22789</v>
      </c>
    </row>
    <row r="6023" spans="3:7">
      <c r="C6023" s="49">
        <f t="shared" si="96"/>
        <v>9</v>
      </c>
      <c r="D6023" s="48">
        <v>42620</v>
      </c>
      <c r="E6023" s="47">
        <v>21</v>
      </c>
      <c r="F6023" s="47">
        <v>23453</v>
      </c>
      <c r="G6023" s="47">
        <v>21880</v>
      </c>
    </row>
    <row r="6024" spans="3:7">
      <c r="C6024" s="49">
        <f t="shared" si="96"/>
        <v>9</v>
      </c>
      <c r="D6024" s="48">
        <v>42620</v>
      </c>
      <c r="E6024" s="47">
        <v>22</v>
      </c>
      <c r="F6024" s="47">
        <v>22092</v>
      </c>
      <c r="G6024" s="47">
        <v>20497</v>
      </c>
    </row>
    <row r="6025" spans="3:7">
      <c r="C6025" s="49">
        <f t="shared" si="96"/>
        <v>9</v>
      </c>
      <c r="D6025" s="48">
        <v>42620</v>
      </c>
      <c r="E6025" s="47">
        <v>23</v>
      </c>
      <c r="F6025" s="47">
        <v>20798</v>
      </c>
      <c r="G6025" s="47">
        <v>18673</v>
      </c>
    </row>
    <row r="6026" spans="3:7">
      <c r="C6026" s="49">
        <f t="shared" si="96"/>
        <v>9</v>
      </c>
      <c r="D6026" s="48">
        <v>42620</v>
      </c>
      <c r="E6026" s="47">
        <v>24</v>
      </c>
      <c r="F6026" s="47">
        <v>20050</v>
      </c>
      <c r="G6026" s="47">
        <v>17337</v>
      </c>
    </row>
    <row r="6027" spans="3:7">
      <c r="C6027" s="49">
        <f t="shared" si="96"/>
        <v>9</v>
      </c>
      <c r="D6027" s="48">
        <v>42621</v>
      </c>
      <c r="E6027" s="47">
        <v>1</v>
      </c>
      <c r="F6027" s="47">
        <v>19482</v>
      </c>
      <c r="G6027" s="47">
        <v>16639</v>
      </c>
    </row>
    <row r="6028" spans="3:7">
      <c r="C6028" s="49">
        <f t="shared" si="96"/>
        <v>9</v>
      </c>
      <c r="D6028" s="48">
        <v>42621</v>
      </c>
      <c r="E6028" s="47">
        <v>2</v>
      </c>
      <c r="F6028" s="47">
        <v>18972</v>
      </c>
      <c r="G6028" s="47">
        <v>15949</v>
      </c>
    </row>
    <row r="6029" spans="3:7">
      <c r="C6029" s="49">
        <f t="shared" si="96"/>
        <v>9</v>
      </c>
      <c r="D6029" s="48">
        <v>42621</v>
      </c>
      <c r="E6029" s="47">
        <v>3</v>
      </c>
      <c r="F6029" s="47">
        <v>18394</v>
      </c>
      <c r="G6029" s="47">
        <v>15549</v>
      </c>
    </row>
    <row r="6030" spans="3:7">
      <c r="C6030" s="49">
        <f t="shared" si="96"/>
        <v>9</v>
      </c>
      <c r="D6030" s="48">
        <v>42621</v>
      </c>
      <c r="E6030" s="47">
        <v>4</v>
      </c>
      <c r="F6030" s="47">
        <v>18355</v>
      </c>
      <c r="G6030" s="47">
        <v>15374</v>
      </c>
    </row>
    <row r="6031" spans="3:7">
      <c r="C6031" s="49">
        <f t="shared" si="96"/>
        <v>9</v>
      </c>
      <c r="D6031" s="48">
        <v>42621</v>
      </c>
      <c r="E6031" s="47">
        <v>5</v>
      </c>
      <c r="F6031" s="47">
        <v>18691</v>
      </c>
      <c r="G6031" s="47">
        <v>15851</v>
      </c>
    </row>
    <row r="6032" spans="3:7">
      <c r="C6032" s="49">
        <f t="shared" si="96"/>
        <v>9</v>
      </c>
      <c r="D6032" s="48">
        <v>42621</v>
      </c>
      <c r="E6032" s="47">
        <v>6</v>
      </c>
      <c r="F6032" s="47">
        <v>19853</v>
      </c>
      <c r="G6032" s="47">
        <v>17174</v>
      </c>
    </row>
    <row r="6033" spans="3:7">
      <c r="C6033" s="49">
        <f t="shared" si="96"/>
        <v>9</v>
      </c>
      <c r="D6033" s="48">
        <v>42621</v>
      </c>
      <c r="E6033" s="47">
        <v>7</v>
      </c>
      <c r="F6033" s="47">
        <v>21035</v>
      </c>
      <c r="G6033" s="47">
        <v>18825</v>
      </c>
    </row>
    <row r="6034" spans="3:7">
      <c r="C6034" s="49">
        <f t="shared" si="96"/>
        <v>9</v>
      </c>
      <c r="D6034" s="48">
        <v>42621</v>
      </c>
      <c r="E6034" s="47">
        <v>8</v>
      </c>
      <c r="F6034" s="47">
        <v>21445</v>
      </c>
      <c r="G6034" s="47">
        <v>19582</v>
      </c>
    </row>
    <row r="6035" spans="3:7">
      <c r="C6035" s="49">
        <f t="shared" si="96"/>
        <v>9</v>
      </c>
      <c r="D6035" s="48">
        <v>42621</v>
      </c>
      <c r="E6035" s="47">
        <v>9</v>
      </c>
      <c r="F6035" s="47">
        <v>21434</v>
      </c>
      <c r="G6035" s="47">
        <v>19872</v>
      </c>
    </row>
    <row r="6036" spans="3:7">
      <c r="C6036" s="49">
        <f t="shared" si="96"/>
        <v>9</v>
      </c>
      <c r="D6036" s="48">
        <v>42621</v>
      </c>
      <c r="E6036" s="47">
        <v>10</v>
      </c>
      <c r="F6036" s="47">
        <v>22440</v>
      </c>
      <c r="G6036" s="47">
        <v>20520</v>
      </c>
    </row>
    <row r="6037" spans="3:7">
      <c r="C6037" s="49">
        <f t="shared" si="96"/>
        <v>9</v>
      </c>
      <c r="D6037" s="48">
        <v>42621</v>
      </c>
      <c r="E6037" s="47">
        <v>11</v>
      </c>
      <c r="F6037" s="47">
        <v>22692</v>
      </c>
      <c r="G6037" s="47">
        <v>20583</v>
      </c>
    </row>
    <row r="6038" spans="3:7">
      <c r="C6038" s="49">
        <f t="shared" si="96"/>
        <v>9</v>
      </c>
      <c r="D6038" s="48">
        <v>42621</v>
      </c>
      <c r="E6038" s="47">
        <v>12</v>
      </c>
      <c r="F6038" s="47">
        <v>23385</v>
      </c>
      <c r="G6038" s="47">
        <v>20760</v>
      </c>
    </row>
    <row r="6039" spans="3:7">
      <c r="C6039" s="49">
        <f t="shared" si="96"/>
        <v>9</v>
      </c>
      <c r="D6039" s="48">
        <v>42621</v>
      </c>
      <c r="E6039" s="47">
        <v>13</v>
      </c>
      <c r="F6039" s="47">
        <v>23440</v>
      </c>
      <c r="G6039" s="47">
        <v>21004</v>
      </c>
    </row>
    <row r="6040" spans="3:7">
      <c r="C6040" s="49">
        <f t="shared" si="96"/>
        <v>9</v>
      </c>
      <c r="D6040" s="48">
        <v>42621</v>
      </c>
      <c r="E6040" s="47">
        <v>14</v>
      </c>
      <c r="F6040" s="47">
        <v>23362</v>
      </c>
      <c r="G6040" s="47">
        <v>20899</v>
      </c>
    </row>
    <row r="6041" spans="3:7">
      <c r="C6041" s="49">
        <f t="shared" si="96"/>
        <v>9</v>
      </c>
      <c r="D6041" s="48">
        <v>42621</v>
      </c>
      <c r="E6041" s="47">
        <v>15</v>
      </c>
      <c r="F6041" s="47">
        <v>23537</v>
      </c>
      <c r="G6041" s="47">
        <v>21306</v>
      </c>
    </row>
    <row r="6042" spans="3:7">
      <c r="C6042" s="49">
        <f t="shared" si="96"/>
        <v>9</v>
      </c>
      <c r="D6042" s="48">
        <v>42621</v>
      </c>
      <c r="E6042" s="47">
        <v>16</v>
      </c>
      <c r="F6042" s="47">
        <v>24158</v>
      </c>
      <c r="G6042" s="47">
        <v>21621</v>
      </c>
    </row>
    <row r="6043" spans="3:7">
      <c r="C6043" s="49">
        <f t="shared" si="96"/>
        <v>9</v>
      </c>
      <c r="D6043" s="48">
        <v>42621</v>
      </c>
      <c r="E6043" s="47">
        <v>17</v>
      </c>
      <c r="F6043" s="47">
        <v>24447</v>
      </c>
      <c r="G6043" s="47">
        <v>21817</v>
      </c>
    </row>
    <row r="6044" spans="3:7">
      <c r="C6044" s="49">
        <f t="shared" si="96"/>
        <v>9</v>
      </c>
      <c r="D6044" s="48">
        <v>42621</v>
      </c>
      <c r="E6044" s="47">
        <v>18</v>
      </c>
      <c r="F6044" s="47">
        <v>24618</v>
      </c>
      <c r="G6044" s="47">
        <v>21963</v>
      </c>
    </row>
    <row r="6045" spans="3:7">
      <c r="C6045" s="49">
        <f t="shared" si="96"/>
        <v>9</v>
      </c>
      <c r="D6045" s="48">
        <v>42621</v>
      </c>
      <c r="E6045" s="47">
        <v>19</v>
      </c>
      <c r="F6045" s="47">
        <v>24257</v>
      </c>
      <c r="G6045" s="47">
        <v>21952</v>
      </c>
    </row>
    <row r="6046" spans="3:7">
      <c r="C6046" s="49">
        <f t="shared" si="96"/>
        <v>9</v>
      </c>
      <c r="D6046" s="48">
        <v>42621</v>
      </c>
      <c r="E6046" s="47">
        <v>20</v>
      </c>
      <c r="F6046" s="47">
        <v>24065</v>
      </c>
      <c r="G6046" s="47">
        <v>21788</v>
      </c>
    </row>
    <row r="6047" spans="3:7">
      <c r="C6047" s="49">
        <f t="shared" si="96"/>
        <v>9</v>
      </c>
      <c r="D6047" s="48">
        <v>42621</v>
      </c>
      <c r="E6047" s="47">
        <v>21</v>
      </c>
      <c r="F6047" s="47">
        <v>23222</v>
      </c>
      <c r="G6047" s="47">
        <v>20940</v>
      </c>
    </row>
    <row r="6048" spans="3:7">
      <c r="C6048" s="49">
        <f t="shared" si="96"/>
        <v>9</v>
      </c>
      <c r="D6048" s="48">
        <v>42621</v>
      </c>
      <c r="E6048" s="47">
        <v>22</v>
      </c>
      <c r="F6048" s="47">
        <v>21541</v>
      </c>
      <c r="G6048" s="47">
        <v>19397</v>
      </c>
    </row>
    <row r="6049" spans="3:7">
      <c r="C6049" s="49">
        <f t="shared" si="96"/>
        <v>9</v>
      </c>
      <c r="D6049" s="48">
        <v>42621</v>
      </c>
      <c r="E6049" s="47">
        <v>23</v>
      </c>
      <c r="F6049" s="47">
        <v>20212</v>
      </c>
      <c r="G6049" s="47">
        <v>17615</v>
      </c>
    </row>
    <row r="6050" spans="3:7">
      <c r="C6050" s="49">
        <f t="shared" si="96"/>
        <v>9</v>
      </c>
      <c r="D6050" s="48">
        <v>42621</v>
      </c>
      <c r="E6050" s="47">
        <v>24</v>
      </c>
      <c r="F6050" s="47">
        <v>19028</v>
      </c>
      <c r="G6050" s="47">
        <v>16266</v>
      </c>
    </row>
    <row r="6051" spans="3:7">
      <c r="C6051" s="49">
        <f t="shared" si="96"/>
        <v>9</v>
      </c>
      <c r="D6051" s="48">
        <v>42622</v>
      </c>
      <c r="E6051" s="47">
        <v>1</v>
      </c>
      <c r="F6051" s="47">
        <v>18280</v>
      </c>
      <c r="G6051" s="47">
        <v>15421</v>
      </c>
    </row>
    <row r="6052" spans="3:7">
      <c r="C6052" s="49">
        <f t="shared" si="96"/>
        <v>9</v>
      </c>
      <c r="D6052" s="48">
        <v>42622</v>
      </c>
      <c r="E6052" s="47">
        <v>2</v>
      </c>
      <c r="F6052" s="47">
        <v>17849</v>
      </c>
      <c r="G6052" s="47">
        <v>14798</v>
      </c>
    </row>
    <row r="6053" spans="3:7">
      <c r="C6053" s="49">
        <f t="shared" si="96"/>
        <v>9</v>
      </c>
      <c r="D6053" s="48">
        <v>42622</v>
      </c>
      <c r="E6053" s="47">
        <v>3</v>
      </c>
      <c r="F6053" s="47">
        <v>17470</v>
      </c>
      <c r="G6053" s="47">
        <v>14451</v>
      </c>
    </row>
    <row r="6054" spans="3:7">
      <c r="C6054" s="49">
        <f t="shared" si="96"/>
        <v>9</v>
      </c>
      <c r="D6054" s="48">
        <v>42622</v>
      </c>
      <c r="E6054" s="47">
        <v>4</v>
      </c>
      <c r="F6054" s="47">
        <v>17558</v>
      </c>
      <c r="G6054" s="47">
        <v>14451</v>
      </c>
    </row>
    <row r="6055" spans="3:7">
      <c r="C6055" s="49">
        <f t="shared" si="96"/>
        <v>9</v>
      </c>
      <c r="D6055" s="48">
        <v>42622</v>
      </c>
      <c r="E6055" s="47">
        <v>5</v>
      </c>
      <c r="F6055" s="47">
        <v>17892</v>
      </c>
      <c r="G6055" s="47">
        <v>14827</v>
      </c>
    </row>
    <row r="6056" spans="3:7">
      <c r="C6056" s="49">
        <f t="shared" si="96"/>
        <v>9</v>
      </c>
      <c r="D6056" s="48">
        <v>42622</v>
      </c>
      <c r="E6056" s="47">
        <v>6</v>
      </c>
      <c r="F6056" s="47">
        <v>18996</v>
      </c>
      <c r="G6056" s="47">
        <v>15962</v>
      </c>
    </row>
    <row r="6057" spans="3:7">
      <c r="C6057" s="49">
        <f t="shared" si="96"/>
        <v>9</v>
      </c>
      <c r="D6057" s="48">
        <v>42622</v>
      </c>
      <c r="E6057" s="47">
        <v>7</v>
      </c>
      <c r="F6057" s="47">
        <v>20150</v>
      </c>
      <c r="G6057" s="47">
        <v>17297</v>
      </c>
    </row>
    <row r="6058" spans="3:7">
      <c r="C6058" s="49">
        <f t="shared" si="96"/>
        <v>9</v>
      </c>
      <c r="D6058" s="48">
        <v>42622</v>
      </c>
      <c r="E6058" s="47">
        <v>8</v>
      </c>
      <c r="F6058" s="47">
        <v>20734</v>
      </c>
      <c r="G6058" s="47">
        <v>18093</v>
      </c>
    </row>
    <row r="6059" spans="3:7">
      <c r="C6059" s="49">
        <f t="shared" si="96"/>
        <v>9</v>
      </c>
      <c r="D6059" s="48">
        <v>42622</v>
      </c>
      <c r="E6059" s="47">
        <v>9</v>
      </c>
      <c r="F6059" s="47">
        <v>21211</v>
      </c>
      <c r="G6059" s="47">
        <v>18616</v>
      </c>
    </row>
    <row r="6060" spans="3:7">
      <c r="C6060" s="49">
        <f t="shared" si="96"/>
        <v>9</v>
      </c>
      <c r="D6060" s="48">
        <v>42622</v>
      </c>
      <c r="E6060" s="47">
        <v>10</v>
      </c>
      <c r="F6060" s="47">
        <v>21239</v>
      </c>
      <c r="G6060" s="47">
        <v>18879</v>
      </c>
    </row>
    <row r="6061" spans="3:7">
      <c r="C6061" s="49">
        <f t="shared" si="96"/>
        <v>9</v>
      </c>
      <c r="D6061" s="48">
        <v>42622</v>
      </c>
      <c r="E6061" s="47">
        <v>11</v>
      </c>
      <c r="F6061" s="47">
        <v>21511</v>
      </c>
      <c r="G6061" s="47">
        <v>19277</v>
      </c>
    </row>
    <row r="6062" spans="3:7">
      <c r="C6062" s="49">
        <f t="shared" si="96"/>
        <v>9</v>
      </c>
      <c r="D6062" s="48">
        <v>42622</v>
      </c>
      <c r="E6062" s="47">
        <v>12</v>
      </c>
      <c r="F6062" s="47">
        <v>22081</v>
      </c>
      <c r="G6062" s="47">
        <v>19546</v>
      </c>
    </row>
    <row r="6063" spans="3:7">
      <c r="C6063" s="49">
        <f t="shared" si="96"/>
        <v>9</v>
      </c>
      <c r="D6063" s="48">
        <v>42622</v>
      </c>
      <c r="E6063" s="47">
        <v>13</v>
      </c>
      <c r="F6063" s="47">
        <v>22200</v>
      </c>
      <c r="G6063" s="47">
        <v>19938</v>
      </c>
    </row>
    <row r="6064" spans="3:7">
      <c r="C6064" s="49">
        <f t="shared" si="96"/>
        <v>9</v>
      </c>
      <c r="D6064" s="48">
        <v>42622</v>
      </c>
      <c r="E6064" s="47">
        <v>14</v>
      </c>
      <c r="F6064" s="47">
        <v>22459</v>
      </c>
      <c r="G6064" s="47">
        <v>20192</v>
      </c>
    </row>
    <row r="6065" spans="3:7">
      <c r="C6065" s="49">
        <f t="shared" si="96"/>
        <v>9</v>
      </c>
      <c r="D6065" s="48">
        <v>42622</v>
      </c>
      <c r="E6065" s="47">
        <v>15</v>
      </c>
      <c r="F6065" s="47">
        <v>22705</v>
      </c>
      <c r="G6065" s="47">
        <v>20450</v>
      </c>
    </row>
    <row r="6066" spans="3:7">
      <c r="C6066" s="49">
        <f t="shared" si="96"/>
        <v>9</v>
      </c>
      <c r="D6066" s="48">
        <v>42622</v>
      </c>
      <c r="E6066" s="47">
        <v>16</v>
      </c>
      <c r="F6066" s="47">
        <v>23167</v>
      </c>
      <c r="G6066" s="47">
        <v>20938</v>
      </c>
    </row>
    <row r="6067" spans="3:7">
      <c r="C6067" s="49">
        <f t="shared" si="96"/>
        <v>9</v>
      </c>
      <c r="D6067" s="48">
        <v>42622</v>
      </c>
      <c r="E6067" s="47">
        <v>17</v>
      </c>
      <c r="F6067" s="47">
        <v>23027</v>
      </c>
      <c r="G6067" s="47">
        <v>20947</v>
      </c>
    </row>
    <row r="6068" spans="3:7">
      <c r="C6068" s="49">
        <f t="shared" si="96"/>
        <v>9</v>
      </c>
      <c r="D6068" s="48">
        <v>42622</v>
      </c>
      <c r="E6068" s="47">
        <v>18</v>
      </c>
      <c r="F6068" s="47">
        <v>22513</v>
      </c>
      <c r="G6068" s="47">
        <v>20525</v>
      </c>
    </row>
    <row r="6069" spans="3:7">
      <c r="C6069" s="49">
        <f t="shared" si="96"/>
        <v>9</v>
      </c>
      <c r="D6069" s="48">
        <v>42622</v>
      </c>
      <c r="E6069" s="47">
        <v>19</v>
      </c>
      <c r="F6069" s="47">
        <v>22184</v>
      </c>
      <c r="G6069" s="47">
        <v>20227</v>
      </c>
    </row>
    <row r="6070" spans="3:7">
      <c r="C6070" s="49">
        <f t="shared" si="96"/>
        <v>9</v>
      </c>
      <c r="D6070" s="48">
        <v>42622</v>
      </c>
      <c r="E6070" s="47">
        <v>20</v>
      </c>
      <c r="F6070" s="47">
        <v>22128</v>
      </c>
      <c r="G6070" s="47">
        <v>20170</v>
      </c>
    </row>
    <row r="6071" spans="3:7">
      <c r="C6071" s="49">
        <f t="shared" si="96"/>
        <v>9</v>
      </c>
      <c r="D6071" s="48">
        <v>42622</v>
      </c>
      <c r="E6071" s="47">
        <v>21</v>
      </c>
      <c r="F6071" s="47">
        <v>21441</v>
      </c>
      <c r="G6071" s="47">
        <v>19375</v>
      </c>
    </row>
    <row r="6072" spans="3:7">
      <c r="C6072" s="49">
        <f t="shared" si="96"/>
        <v>9</v>
      </c>
      <c r="D6072" s="48">
        <v>42622</v>
      </c>
      <c r="E6072" s="47">
        <v>22</v>
      </c>
      <c r="F6072" s="47">
        <v>19978</v>
      </c>
      <c r="G6072" s="47">
        <v>17958</v>
      </c>
    </row>
    <row r="6073" spans="3:7">
      <c r="C6073" s="49">
        <f t="shared" si="96"/>
        <v>9</v>
      </c>
      <c r="D6073" s="48">
        <v>42622</v>
      </c>
      <c r="E6073" s="47">
        <v>23</v>
      </c>
      <c r="F6073" s="47">
        <v>18219</v>
      </c>
      <c r="G6073" s="47">
        <v>16322</v>
      </c>
    </row>
    <row r="6074" spans="3:7">
      <c r="C6074" s="49">
        <f t="shared" si="96"/>
        <v>9</v>
      </c>
      <c r="D6074" s="48">
        <v>42622</v>
      </c>
      <c r="E6074" s="47">
        <v>24</v>
      </c>
      <c r="F6074" s="47">
        <v>17375</v>
      </c>
      <c r="G6074" s="47">
        <v>14807</v>
      </c>
    </row>
    <row r="6075" spans="3:7">
      <c r="C6075" s="49">
        <f t="shared" si="96"/>
        <v>9</v>
      </c>
      <c r="D6075" s="48">
        <v>42623</v>
      </c>
      <c r="E6075" s="47">
        <v>1</v>
      </c>
      <c r="F6075" s="47">
        <v>16814</v>
      </c>
      <c r="G6075" s="47">
        <v>14134</v>
      </c>
    </row>
    <row r="6076" spans="3:7">
      <c r="C6076" s="49">
        <f t="shared" si="96"/>
        <v>9</v>
      </c>
      <c r="D6076" s="48">
        <v>42623</v>
      </c>
      <c r="E6076" s="47">
        <v>2</v>
      </c>
      <c r="F6076" s="47">
        <v>16189</v>
      </c>
      <c r="G6076" s="47">
        <v>13585</v>
      </c>
    </row>
    <row r="6077" spans="3:7">
      <c r="C6077" s="49">
        <f t="shared" si="96"/>
        <v>9</v>
      </c>
      <c r="D6077" s="48">
        <v>42623</v>
      </c>
      <c r="E6077" s="47">
        <v>3</v>
      </c>
      <c r="F6077" s="47">
        <v>16316</v>
      </c>
      <c r="G6077" s="47">
        <v>13237</v>
      </c>
    </row>
    <row r="6078" spans="3:7">
      <c r="C6078" s="49">
        <f t="shared" si="96"/>
        <v>9</v>
      </c>
      <c r="D6078" s="48">
        <v>42623</v>
      </c>
      <c r="E6078" s="47">
        <v>4</v>
      </c>
      <c r="F6078" s="47">
        <v>16092</v>
      </c>
      <c r="G6078" s="47">
        <v>13014</v>
      </c>
    </row>
    <row r="6079" spans="3:7">
      <c r="C6079" s="49">
        <f t="shared" si="96"/>
        <v>9</v>
      </c>
      <c r="D6079" s="48">
        <v>42623</v>
      </c>
      <c r="E6079" s="47">
        <v>5</v>
      </c>
      <c r="F6079" s="47">
        <v>16096</v>
      </c>
      <c r="G6079" s="47">
        <v>13026</v>
      </c>
    </row>
    <row r="6080" spans="3:7">
      <c r="C6080" s="49">
        <f t="shared" si="96"/>
        <v>9</v>
      </c>
      <c r="D6080" s="48">
        <v>42623</v>
      </c>
      <c r="E6080" s="47">
        <v>6</v>
      </c>
      <c r="F6080" s="47">
        <v>16259</v>
      </c>
      <c r="G6080" s="47">
        <v>13571</v>
      </c>
    </row>
    <row r="6081" spans="3:7">
      <c r="C6081" s="49">
        <f t="shared" si="96"/>
        <v>9</v>
      </c>
      <c r="D6081" s="48">
        <v>42623</v>
      </c>
      <c r="E6081" s="47">
        <v>7</v>
      </c>
      <c r="F6081" s="47">
        <v>16625</v>
      </c>
      <c r="G6081" s="47">
        <v>14042</v>
      </c>
    </row>
    <row r="6082" spans="3:7">
      <c r="C6082" s="49">
        <f t="shared" si="96"/>
        <v>9</v>
      </c>
      <c r="D6082" s="48">
        <v>42623</v>
      </c>
      <c r="E6082" s="47">
        <v>8</v>
      </c>
      <c r="F6082" s="47">
        <v>17375</v>
      </c>
      <c r="G6082" s="47">
        <v>14983</v>
      </c>
    </row>
    <row r="6083" spans="3:7">
      <c r="C6083" s="49">
        <f t="shared" si="96"/>
        <v>9</v>
      </c>
      <c r="D6083" s="48">
        <v>42623</v>
      </c>
      <c r="E6083" s="47">
        <v>9</v>
      </c>
      <c r="F6083" s="47">
        <v>18336</v>
      </c>
      <c r="G6083" s="47">
        <v>15916</v>
      </c>
    </row>
    <row r="6084" spans="3:7">
      <c r="C6084" s="49">
        <f t="shared" ref="C6084:C6147" si="97">MONTH(D6084)</f>
        <v>9</v>
      </c>
      <c r="D6084" s="48">
        <v>42623</v>
      </c>
      <c r="E6084" s="47">
        <v>10</v>
      </c>
      <c r="F6084" s="47">
        <v>19318</v>
      </c>
      <c r="G6084" s="47">
        <v>16557</v>
      </c>
    </row>
    <row r="6085" spans="3:7">
      <c r="C6085" s="49">
        <f t="shared" si="97"/>
        <v>9</v>
      </c>
      <c r="D6085" s="48">
        <v>42623</v>
      </c>
      <c r="E6085" s="47">
        <v>11</v>
      </c>
      <c r="F6085" s="47">
        <v>19965</v>
      </c>
      <c r="G6085" s="47">
        <v>17076</v>
      </c>
    </row>
    <row r="6086" spans="3:7">
      <c r="C6086" s="49">
        <f t="shared" si="97"/>
        <v>9</v>
      </c>
      <c r="D6086" s="48">
        <v>42623</v>
      </c>
      <c r="E6086" s="47">
        <v>12</v>
      </c>
      <c r="F6086" s="47">
        <v>20377</v>
      </c>
      <c r="G6086" s="47">
        <v>17411</v>
      </c>
    </row>
    <row r="6087" spans="3:7">
      <c r="C6087" s="49">
        <f t="shared" si="97"/>
        <v>9</v>
      </c>
      <c r="D6087" s="48">
        <v>42623</v>
      </c>
      <c r="E6087" s="47">
        <v>13</v>
      </c>
      <c r="F6087" s="47">
        <v>20367</v>
      </c>
      <c r="G6087" s="47">
        <v>17699</v>
      </c>
    </row>
    <row r="6088" spans="3:7">
      <c r="C6088" s="49">
        <f t="shared" si="97"/>
        <v>9</v>
      </c>
      <c r="D6088" s="48">
        <v>42623</v>
      </c>
      <c r="E6088" s="47">
        <v>14</v>
      </c>
      <c r="F6088" s="47">
        <v>20634</v>
      </c>
      <c r="G6088" s="47">
        <v>18022</v>
      </c>
    </row>
    <row r="6089" spans="3:7">
      <c r="C6089" s="49">
        <f t="shared" si="97"/>
        <v>9</v>
      </c>
      <c r="D6089" s="48">
        <v>42623</v>
      </c>
      <c r="E6089" s="47">
        <v>15</v>
      </c>
      <c r="F6089" s="47">
        <v>20887</v>
      </c>
      <c r="G6089" s="47">
        <v>18371</v>
      </c>
    </row>
    <row r="6090" spans="3:7">
      <c r="C6090" s="49">
        <f t="shared" si="97"/>
        <v>9</v>
      </c>
      <c r="D6090" s="48">
        <v>42623</v>
      </c>
      <c r="E6090" s="47">
        <v>16</v>
      </c>
      <c r="F6090" s="47">
        <v>21357</v>
      </c>
      <c r="G6090" s="47">
        <v>18733</v>
      </c>
    </row>
    <row r="6091" spans="3:7">
      <c r="C6091" s="49">
        <f t="shared" si="97"/>
        <v>9</v>
      </c>
      <c r="D6091" s="48">
        <v>42623</v>
      </c>
      <c r="E6091" s="47">
        <v>17</v>
      </c>
      <c r="F6091" s="47">
        <v>21340</v>
      </c>
      <c r="G6091" s="47">
        <v>18828</v>
      </c>
    </row>
    <row r="6092" spans="3:7">
      <c r="C6092" s="49">
        <f t="shared" si="97"/>
        <v>9</v>
      </c>
      <c r="D6092" s="48">
        <v>42623</v>
      </c>
      <c r="E6092" s="47">
        <v>18</v>
      </c>
      <c r="F6092" s="47">
        <v>21167</v>
      </c>
      <c r="G6092" s="47">
        <v>18709</v>
      </c>
    </row>
    <row r="6093" spans="3:7">
      <c r="C6093" s="49">
        <f t="shared" si="97"/>
        <v>9</v>
      </c>
      <c r="D6093" s="48">
        <v>42623</v>
      </c>
      <c r="E6093" s="47">
        <v>19</v>
      </c>
      <c r="F6093" s="47">
        <v>20813</v>
      </c>
      <c r="G6093" s="47">
        <v>18496</v>
      </c>
    </row>
    <row r="6094" spans="3:7">
      <c r="C6094" s="49">
        <f t="shared" si="97"/>
        <v>9</v>
      </c>
      <c r="D6094" s="48">
        <v>42623</v>
      </c>
      <c r="E6094" s="47">
        <v>20</v>
      </c>
      <c r="F6094" s="47">
        <v>20797</v>
      </c>
      <c r="G6094" s="47">
        <v>18450</v>
      </c>
    </row>
    <row r="6095" spans="3:7">
      <c r="C6095" s="49">
        <f t="shared" si="97"/>
        <v>9</v>
      </c>
      <c r="D6095" s="48">
        <v>42623</v>
      </c>
      <c r="E6095" s="47">
        <v>21</v>
      </c>
      <c r="F6095" s="47">
        <v>20018</v>
      </c>
      <c r="G6095" s="47">
        <v>17665</v>
      </c>
    </row>
    <row r="6096" spans="3:7">
      <c r="C6096" s="49">
        <f t="shared" si="97"/>
        <v>9</v>
      </c>
      <c r="D6096" s="48">
        <v>42623</v>
      </c>
      <c r="E6096" s="47">
        <v>22</v>
      </c>
      <c r="F6096" s="47">
        <v>18866</v>
      </c>
      <c r="G6096" s="47">
        <v>16501</v>
      </c>
    </row>
    <row r="6097" spans="3:7">
      <c r="C6097" s="49">
        <f t="shared" si="97"/>
        <v>9</v>
      </c>
      <c r="D6097" s="48">
        <v>42623</v>
      </c>
      <c r="E6097" s="47">
        <v>23</v>
      </c>
      <c r="F6097" s="47">
        <v>17885</v>
      </c>
      <c r="G6097" s="47">
        <v>15163</v>
      </c>
    </row>
    <row r="6098" spans="3:7">
      <c r="C6098" s="49">
        <f t="shared" si="97"/>
        <v>9</v>
      </c>
      <c r="D6098" s="48">
        <v>42623</v>
      </c>
      <c r="E6098" s="47">
        <v>24</v>
      </c>
      <c r="F6098" s="47">
        <v>16856</v>
      </c>
      <c r="G6098" s="47">
        <v>13948</v>
      </c>
    </row>
    <row r="6099" spans="3:7">
      <c r="C6099" s="49">
        <f t="shared" si="97"/>
        <v>9</v>
      </c>
      <c r="D6099" s="48">
        <v>42624</v>
      </c>
      <c r="E6099" s="47">
        <v>1</v>
      </c>
      <c r="F6099" s="47">
        <v>16135</v>
      </c>
      <c r="G6099" s="47">
        <v>13221</v>
      </c>
    </row>
    <row r="6100" spans="3:7">
      <c r="C6100" s="49">
        <f t="shared" si="97"/>
        <v>9</v>
      </c>
      <c r="D6100" s="48">
        <v>42624</v>
      </c>
      <c r="E6100" s="47">
        <v>2</v>
      </c>
      <c r="F6100" s="47">
        <v>15467</v>
      </c>
      <c r="G6100" s="47">
        <v>12628</v>
      </c>
    </row>
    <row r="6101" spans="3:7">
      <c r="C6101" s="49">
        <f t="shared" si="97"/>
        <v>9</v>
      </c>
      <c r="D6101" s="48">
        <v>42624</v>
      </c>
      <c r="E6101" s="47">
        <v>3</v>
      </c>
      <c r="F6101" s="47">
        <v>15122</v>
      </c>
      <c r="G6101" s="47">
        <v>12199</v>
      </c>
    </row>
    <row r="6102" spans="3:7">
      <c r="C6102" s="49">
        <f t="shared" si="97"/>
        <v>9</v>
      </c>
      <c r="D6102" s="48">
        <v>42624</v>
      </c>
      <c r="E6102" s="47">
        <v>4</v>
      </c>
      <c r="F6102" s="47">
        <v>14787</v>
      </c>
      <c r="G6102" s="47">
        <v>11950</v>
      </c>
    </row>
    <row r="6103" spans="3:7">
      <c r="C6103" s="49">
        <f t="shared" si="97"/>
        <v>9</v>
      </c>
      <c r="D6103" s="48">
        <v>42624</v>
      </c>
      <c r="E6103" s="47">
        <v>5</v>
      </c>
      <c r="F6103" s="47">
        <v>14953</v>
      </c>
      <c r="G6103" s="47">
        <v>11962</v>
      </c>
    </row>
    <row r="6104" spans="3:7">
      <c r="C6104" s="49">
        <f t="shared" si="97"/>
        <v>9</v>
      </c>
      <c r="D6104" s="48">
        <v>42624</v>
      </c>
      <c r="E6104" s="47">
        <v>6</v>
      </c>
      <c r="F6104" s="47">
        <v>15248</v>
      </c>
      <c r="G6104" s="47">
        <v>12174</v>
      </c>
    </row>
    <row r="6105" spans="3:7">
      <c r="C6105" s="49">
        <f t="shared" si="97"/>
        <v>9</v>
      </c>
      <c r="D6105" s="48">
        <v>42624</v>
      </c>
      <c r="E6105" s="47">
        <v>7</v>
      </c>
      <c r="F6105" s="47">
        <v>15294</v>
      </c>
      <c r="G6105" s="47">
        <v>12385</v>
      </c>
    </row>
    <row r="6106" spans="3:7">
      <c r="C6106" s="49">
        <f t="shared" si="97"/>
        <v>9</v>
      </c>
      <c r="D6106" s="48">
        <v>42624</v>
      </c>
      <c r="E6106" s="47">
        <v>8</v>
      </c>
      <c r="F6106" s="47">
        <v>15894</v>
      </c>
      <c r="G6106" s="47">
        <v>13101</v>
      </c>
    </row>
    <row r="6107" spans="3:7">
      <c r="C6107" s="49">
        <f t="shared" si="97"/>
        <v>9</v>
      </c>
      <c r="D6107" s="48">
        <v>42624</v>
      </c>
      <c r="E6107" s="47">
        <v>9</v>
      </c>
      <c r="F6107" s="47">
        <v>16509</v>
      </c>
      <c r="G6107" s="47">
        <v>13609</v>
      </c>
    </row>
    <row r="6108" spans="3:7">
      <c r="C6108" s="49">
        <f t="shared" si="97"/>
        <v>9</v>
      </c>
      <c r="D6108" s="48">
        <v>42624</v>
      </c>
      <c r="E6108" s="47">
        <v>10</v>
      </c>
      <c r="F6108" s="47">
        <v>16709</v>
      </c>
      <c r="G6108" s="47">
        <v>13952</v>
      </c>
    </row>
    <row r="6109" spans="3:7">
      <c r="C6109" s="49">
        <f t="shared" si="97"/>
        <v>9</v>
      </c>
      <c r="D6109" s="48">
        <v>42624</v>
      </c>
      <c r="E6109" s="47">
        <v>11</v>
      </c>
      <c r="F6109" s="47">
        <v>17070</v>
      </c>
      <c r="G6109" s="47">
        <v>14216</v>
      </c>
    </row>
    <row r="6110" spans="3:7">
      <c r="C6110" s="49">
        <f t="shared" si="97"/>
        <v>9</v>
      </c>
      <c r="D6110" s="48">
        <v>42624</v>
      </c>
      <c r="E6110" s="47">
        <v>12</v>
      </c>
      <c r="F6110" s="47">
        <v>17074</v>
      </c>
      <c r="G6110" s="47">
        <v>14299</v>
      </c>
    </row>
    <row r="6111" spans="3:7">
      <c r="C6111" s="49">
        <f t="shared" si="97"/>
        <v>9</v>
      </c>
      <c r="D6111" s="48">
        <v>42624</v>
      </c>
      <c r="E6111" s="47">
        <v>13</v>
      </c>
      <c r="F6111" s="47">
        <v>17346</v>
      </c>
      <c r="G6111" s="47">
        <v>14377</v>
      </c>
    </row>
    <row r="6112" spans="3:7">
      <c r="C6112" s="49">
        <f t="shared" si="97"/>
        <v>9</v>
      </c>
      <c r="D6112" s="48">
        <v>42624</v>
      </c>
      <c r="E6112" s="47">
        <v>14</v>
      </c>
      <c r="F6112" s="47">
        <v>17430</v>
      </c>
      <c r="G6112" s="47">
        <v>14432</v>
      </c>
    </row>
    <row r="6113" spans="3:7">
      <c r="C6113" s="49">
        <f t="shared" si="97"/>
        <v>9</v>
      </c>
      <c r="D6113" s="48">
        <v>42624</v>
      </c>
      <c r="E6113" s="47">
        <v>15</v>
      </c>
      <c r="F6113" s="47">
        <v>17448</v>
      </c>
      <c r="G6113" s="47">
        <v>14594</v>
      </c>
    </row>
    <row r="6114" spans="3:7">
      <c r="C6114" s="49">
        <f t="shared" si="97"/>
        <v>9</v>
      </c>
      <c r="D6114" s="48">
        <v>42624</v>
      </c>
      <c r="E6114" s="47">
        <v>16</v>
      </c>
      <c r="F6114" s="47">
        <v>17759</v>
      </c>
      <c r="G6114" s="47">
        <v>15124</v>
      </c>
    </row>
    <row r="6115" spans="3:7">
      <c r="C6115" s="49">
        <f t="shared" si="97"/>
        <v>9</v>
      </c>
      <c r="D6115" s="48">
        <v>42624</v>
      </c>
      <c r="E6115" s="47">
        <v>17</v>
      </c>
      <c r="F6115" s="47">
        <v>18536</v>
      </c>
      <c r="G6115" s="47">
        <v>15851</v>
      </c>
    </row>
    <row r="6116" spans="3:7">
      <c r="C6116" s="49">
        <f t="shared" si="97"/>
        <v>9</v>
      </c>
      <c r="D6116" s="48">
        <v>42624</v>
      </c>
      <c r="E6116" s="47">
        <v>18</v>
      </c>
      <c r="F6116" s="47">
        <v>18865</v>
      </c>
      <c r="G6116" s="47">
        <v>16109</v>
      </c>
    </row>
    <row r="6117" spans="3:7">
      <c r="C6117" s="49">
        <f t="shared" si="97"/>
        <v>9</v>
      </c>
      <c r="D6117" s="48">
        <v>42624</v>
      </c>
      <c r="E6117" s="47">
        <v>19</v>
      </c>
      <c r="F6117" s="47">
        <v>18593</v>
      </c>
      <c r="G6117" s="47">
        <v>16237</v>
      </c>
    </row>
    <row r="6118" spans="3:7">
      <c r="C6118" s="49">
        <f t="shared" si="97"/>
        <v>9</v>
      </c>
      <c r="D6118" s="48">
        <v>42624</v>
      </c>
      <c r="E6118" s="47">
        <v>20</v>
      </c>
      <c r="F6118" s="47">
        <v>18707</v>
      </c>
      <c r="G6118" s="47">
        <v>16463</v>
      </c>
    </row>
    <row r="6119" spans="3:7">
      <c r="C6119" s="49">
        <f t="shared" si="97"/>
        <v>9</v>
      </c>
      <c r="D6119" s="48">
        <v>42624</v>
      </c>
      <c r="E6119" s="47">
        <v>21</v>
      </c>
      <c r="F6119" s="47">
        <v>18079</v>
      </c>
      <c r="G6119" s="47">
        <v>15804</v>
      </c>
    </row>
    <row r="6120" spans="3:7">
      <c r="C6120" s="49">
        <f t="shared" si="97"/>
        <v>9</v>
      </c>
      <c r="D6120" s="48">
        <v>42624</v>
      </c>
      <c r="E6120" s="47">
        <v>22</v>
      </c>
      <c r="F6120" s="47">
        <v>17054</v>
      </c>
      <c r="G6120" s="47">
        <v>14758</v>
      </c>
    </row>
    <row r="6121" spans="3:7">
      <c r="C6121" s="49">
        <f t="shared" si="97"/>
        <v>9</v>
      </c>
      <c r="D6121" s="48">
        <v>42624</v>
      </c>
      <c r="E6121" s="47">
        <v>23</v>
      </c>
      <c r="F6121" s="47">
        <v>16508</v>
      </c>
      <c r="G6121" s="47">
        <v>13807</v>
      </c>
    </row>
    <row r="6122" spans="3:7">
      <c r="C6122" s="49">
        <f t="shared" si="97"/>
        <v>9</v>
      </c>
      <c r="D6122" s="48">
        <v>42624</v>
      </c>
      <c r="E6122" s="47">
        <v>24</v>
      </c>
      <c r="F6122" s="47">
        <v>15722</v>
      </c>
      <c r="G6122" s="47">
        <v>12942</v>
      </c>
    </row>
    <row r="6123" spans="3:7">
      <c r="C6123" s="49">
        <f t="shared" si="97"/>
        <v>9</v>
      </c>
      <c r="D6123" s="48">
        <v>42625</v>
      </c>
      <c r="E6123" s="47">
        <v>1</v>
      </c>
      <c r="F6123" s="47">
        <v>15722</v>
      </c>
      <c r="G6123" s="47">
        <v>12441</v>
      </c>
    </row>
    <row r="6124" spans="3:7">
      <c r="C6124" s="49">
        <f t="shared" si="97"/>
        <v>9</v>
      </c>
      <c r="D6124" s="48">
        <v>42625</v>
      </c>
      <c r="E6124" s="47">
        <v>2</v>
      </c>
      <c r="F6124" s="47">
        <v>15351</v>
      </c>
      <c r="G6124" s="47">
        <v>12091</v>
      </c>
    </row>
    <row r="6125" spans="3:7">
      <c r="C6125" s="49">
        <f t="shared" si="97"/>
        <v>9</v>
      </c>
      <c r="D6125" s="48">
        <v>42625</v>
      </c>
      <c r="E6125" s="47">
        <v>3</v>
      </c>
      <c r="F6125" s="47">
        <v>15087</v>
      </c>
      <c r="G6125" s="47">
        <v>11918</v>
      </c>
    </row>
    <row r="6126" spans="3:7">
      <c r="C6126" s="49">
        <f t="shared" si="97"/>
        <v>9</v>
      </c>
      <c r="D6126" s="48">
        <v>42625</v>
      </c>
      <c r="E6126" s="47">
        <v>4</v>
      </c>
      <c r="F6126" s="47">
        <v>15189</v>
      </c>
      <c r="G6126" s="47">
        <v>12007</v>
      </c>
    </row>
    <row r="6127" spans="3:7">
      <c r="C6127" s="49">
        <f t="shared" si="97"/>
        <v>9</v>
      </c>
      <c r="D6127" s="48">
        <v>42625</v>
      </c>
      <c r="E6127" s="47">
        <v>5</v>
      </c>
      <c r="F6127" s="47">
        <v>14896</v>
      </c>
      <c r="G6127" s="47">
        <v>12501</v>
      </c>
    </row>
    <row r="6128" spans="3:7">
      <c r="C6128" s="49">
        <f t="shared" si="97"/>
        <v>9</v>
      </c>
      <c r="D6128" s="48">
        <v>42625</v>
      </c>
      <c r="E6128" s="47">
        <v>6</v>
      </c>
      <c r="F6128" s="47">
        <v>16008</v>
      </c>
      <c r="G6128" s="47">
        <v>13729</v>
      </c>
    </row>
    <row r="6129" spans="3:7">
      <c r="C6129" s="49">
        <f t="shared" si="97"/>
        <v>9</v>
      </c>
      <c r="D6129" s="48">
        <v>42625</v>
      </c>
      <c r="E6129" s="47">
        <v>7</v>
      </c>
      <c r="F6129" s="47">
        <v>16872</v>
      </c>
      <c r="G6129" s="47">
        <v>14625</v>
      </c>
    </row>
    <row r="6130" spans="3:7">
      <c r="C6130" s="49">
        <f t="shared" si="97"/>
        <v>9</v>
      </c>
      <c r="D6130" s="48">
        <v>42625</v>
      </c>
      <c r="E6130" s="47">
        <v>8</v>
      </c>
      <c r="F6130" s="47">
        <v>17129</v>
      </c>
      <c r="G6130" s="47">
        <v>14919</v>
      </c>
    </row>
    <row r="6131" spans="3:7">
      <c r="C6131" s="49">
        <f t="shared" si="97"/>
        <v>9</v>
      </c>
      <c r="D6131" s="48">
        <v>42625</v>
      </c>
      <c r="E6131" s="47">
        <v>9</v>
      </c>
      <c r="F6131" s="47">
        <v>17336</v>
      </c>
      <c r="G6131" s="47">
        <v>15010</v>
      </c>
    </row>
    <row r="6132" spans="3:7">
      <c r="C6132" s="49">
        <f t="shared" si="97"/>
        <v>9</v>
      </c>
      <c r="D6132" s="48">
        <v>42625</v>
      </c>
      <c r="E6132" s="47">
        <v>10</v>
      </c>
      <c r="F6132" s="47">
        <v>17695</v>
      </c>
      <c r="G6132" s="47">
        <v>15452</v>
      </c>
    </row>
    <row r="6133" spans="3:7">
      <c r="C6133" s="49">
        <f t="shared" si="97"/>
        <v>9</v>
      </c>
      <c r="D6133" s="48">
        <v>42625</v>
      </c>
      <c r="E6133" s="47">
        <v>11</v>
      </c>
      <c r="F6133" s="47">
        <v>17990</v>
      </c>
      <c r="G6133" s="47">
        <v>15657</v>
      </c>
    </row>
    <row r="6134" spans="3:7">
      <c r="C6134" s="49">
        <f t="shared" si="97"/>
        <v>9</v>
      </c>
      <c r="D6134" s="48">
        <v>42625</v>
      </c>
      <c r="E6134" s="47">
        <v>12</v>
      </c>
      <c r="F6134" s="47">
        <v>17985</v>
      </c>
      <c r="G6134" s="47">
        <v>15838</v>
      </c>
    </row>
    <row r="6135" spans="3:7">
      <c r="C6135" s="49">
        <f t="shared" si="97"/>
        <v>9</v>
      </c>
      <c r="D6135" s="48">
        <v>42625</v>
      </c>
      <c r="E6135" s="47">
        <v>13</v>
      </c>
      <c r="F6135" s="47">
        <v>18258</v>
      </c>
      <c r="G6135" s="47">
        <v>16090</v>
      </c>
    </row>
    <row r="6136" spans="3:7">
      <c r="C6136" s="49">
        <f t="shared" si="97"/>
        <v>9</v>
      </c>
      <c r="D6136" s="48">
        <v>42625</v>
      </c>
      <c r="E6136" s="47">
        <v>14</v>
      </c>
      <c r="F6136" s="47">
        <v>18341</v>
      </c>
      <c r="G6136" s="47">
        <v>16229</v>
      </c>
    </row>
    <row r="6137" spans="3:7">
      <c r="C6137" s="49">
        <f t="shared" si="97"/>
        <v>9</v>
      </c>
      <c r="D6137" s="48">
        <v>42625</v>
      </c>
      <c r="E6137" s="47">
        <v>15</v>
      </c>
      <c r="F6137" s="47">
        <v>18387</v>
      </c>
      <c r="G6137" s="47">
        <v>16311</v>
      </c>
    </row>
    <row r="6138" spans="3:7">
      <c r="C6138" s="49">
        <f t="shared" si="97"/>
        <v>9</v>
      </c>
      <c r="D6138" s="48">
        <v>42625</v>
      </c>
      <c r="E6138" s="47">
        <v>16</v>
      </c>
      <c r="F6138" s="47">
        <v>19053</v>
      </c>
      <c r="G6138" s="47">
        <v>17003</v>
      </c>
    </row>
    <row r="6139" spans="3:7">
      <c r="C6139" s="49">
        <f t="shared" si="97"/>
        <v>9</v>
      </c>
      <c r="D6139" s="48">
        <v>42625</v>
      </c>
      <c r="E6139" s="47">
        <v>17</v>
      </c>
      <c r="F6139" s="47">
        <v>19810</v>
      </c>
      <c r="G6139" s="47">
        <v>17727</v>
      </c>
    </row>
    <row r="6140" spans="3:7">
      <c r="C6140" s="49">
        <f t="shared" si="97"/>
        <v>9</v>
      </c>
      <c r="D6140" s="48">
        <v>42625</v>
      </c>
      <c r="E6140" s="47">
        <v>18</v>
      </c>
      <c r="F6140" s="47">
        <v>19822</v>
      </c>
      <c r="G6140" s="47">
        <v>17750</v>
      </c>
    </row>
    <row r="6141" spans="3:7">
      <c r="C6141" s="49">
        <f t="shared" si="97"/>
        <v>9</v>
      </c>
      <c r="D6141" s="48">
        <v>42625</v>
      </c>
      <c r="E6141" s="47">
        <v>19</v>
      </c>
      <c r="F6141" s="47">
        <v>19982</v>
      </c>
      <c r="G6141" s="47">
        <v>18012</v>
      </c>
    </row>
    <row r="6142" spans="3:7">
      <c r="C6142" s="49">
        <f t="shared" si="97"/>
        <v>9</v>
      </c>
      <c r="D6142" s="48">
        <v>42625</v>
      </c>
      <c r="E6142" s="47">
        <v>20</v>
      </c>
      <c r="F6142" s="47">
        <v>19868</v>
      </c>
      <c r="G6142" s="47">
        <v>17913</v>
      </c>
    </row>
    <row r="6143" spans="3:7">
      <c r="C6143" s="49">
        <f t="shared" si="97"/>
        <v>9</v>
      </c>
      <c r="D6143" s="48">
        <v>42625</v>
      </c>
      <c r="E6143" s="47">
        <v>21</v>
      </c>
      <c r="F6143" s="47">
        <v>19069</v>
      </c>
      <c r="G6143" s="47">
        <v>17044</v>
      </c>
    </row>
    <row r="6144" spans="3:7">
      <c r="C6144" s="49">
        <f t="shared" si="97"/>
        <v>9</v>
      </c>
      <c r="D6144" s="48">
        <v>42625</v>
      </c>
      <c r="E6144" s="47">
        <v>22</v>
      </c>
      <c r="F6144" s="47">
        <v>17671</v>
      </c>
      <c r="G6144" s="47">
        <v>15635</v>
      </c>
    </row>
    <row r="6145" spans="3:7">
      <c r="C6145" s="49">
        <f t="shared" si="97"/>
        <v>9</v>
      </c>
      <c r="D6145" s="48">
        <v>42625</v>
      </c>
      <c r="E6145" s="47">
        <v>23</v>
      </c>
      <c r="F6145" s="47">
        <v>16452</v>
      </c>
      <c r="G6145" s="47">
        <v>14376</v>
      </c>
    </row>
    <row r="6146" spans="3:7">
      <c r="C6146" s="49">
        <f t="shared" si="97"/>
        <v>9</v>
      </c>
      <c r="D6146" s="48">
        <v>42625</v>
      </c>
      <c r="E6146" s="47">
        <v>24</v>
      </c>
      <c r="F6146" s="47">
        <v>15426</v>
      </c>
      <c r="G6146" s="47">
        <v>13294</v>
      </c>
    </row>
    <row r="6147" spans="3:7">
      <c r="C6147" s="49">
        <f t="shared" si="97"/>
        <v>9</v>
      </c>
      <c r="D6147" s="48">
        <v>42626</v>
      </c>
      <c r="E6147" s="47">
        <v>1</v>
      </c>
      <c r="F6147" s="47">
        <v>14909</v>
      </c>
      <c r="G6147" s="47">
        <v>12669</v>
      </c>
    </row>
    <row r="6148" spans="3:7">
      <c r="C6148" s="49">
        <f t="shared" ref="C6148:C6211" si="98">MONTH(D6148)</f>
        <v>9</v>
      </c>
      <c r="D6148" s="48">
        <v>42626</v>
      </c>
      <c r="E6148" s="47">
        <v>2</v>
      </c>
      <c r="F6148" s="47">
        <v>14581</v>
      </c>
      <c r="G6148" s="47">
        <v>12358</v>
      </c>
    </row>
    <row r="6149" spans="3:7">
      <c r="C6149" s="49">
        <f t="shared" si="98"/>
        <v>9</v>
      </c>
      <c r="D6149" s="48">
        <v>42626</v>
      </c>
      <c r="E6149" s="47">
        <v>3</v>
      </c>
      <c r="F6149" s="47">
        <v>14430</v>
      </c>
      <c r="G6149" s="47">
        <v>12136</v>
      </c>
    </row>
    <row r="6150" spans="3:7">
      <c r="C6150" s="49">
        <f t="shared" si="98"/>
        <v>9</v>
      </c>
      <c r="D6150" s="48">
        <v>42626</v>
      </c>
      <c r="E6150" s="47">
        <v>4</v>
      </c>
      <c r="F6150" s="47">
        <v>14395</v>
      </c>
      <c r="G6150" s="47">
        <v>12098</v>
      </c>
    </row>
    <row r="6151" spans="3:7">
      <c r="C6151" s="49">
        <f t="shared" si="98"/>
        <v>9</v>
      </c>
      <c r="D6151" s="48">
        <v>42626</v>
      </c>
      <c r="E6151" s="47">
        <v>5</v>
      </c>
      <c r="F6151" s="47">
        <v>14790</v>
      </c>
      <c r="G6151" s="47">
        <v>12570</v>
      </c>
    </row>
    <row r="6152" spans="3:7">
      <c r="C6152" s="49">
        <f t="shared" si="98"/>
        <v>9</v>
      </c>
      <c r="D6152" s="48">
        <v>42626</v>
      </c>
      <c r="E6152" s="47">
        <v>6</v>
      </c>
      <c r="F6152" s="47">
        <v>16052</v>
      </c>
      <c r="G6152" s="47">
        <v>13850</v>
      </c>
    </row>
    <row r="6153" spans="3:7">
      <c r="C6153" s="49">
        <f t="shared" si="98"/>
        <v>9</v>
      </c>
      <c r="D6153" s="48">
        <v>42626</v>
      </c>
      <c r="E6153" s="47">
        <v>7</v>
      </c>
      <c r="F6153" s="47">
        <v>17166</v>
      </c>
      <c r="G6153" s="47">
        <v>15093</v>
      </c>
    </row>
    <row r="6154" spans="3:7">
      <c r="C6154" s="49">
        <f t="shared" si="98"/>
        <v>9</v>
      </c>
      <c r="D6154" s="48">
        <v>42626</v>
      </c>
      <c r="E6154" s="47">
        <v>8</v>
      </c>
      <c r="F6154" s="47">
        <v>17659</v>
      </c>
      <c r="G6154" s="47">
        <v>15473</v>
      </c>
    </row>
    <row r="6155" spans="3:7">
      <c r="C6155" s="49">
        <f t="shared" si="98"/>
        <v>9</v>
      </c>
      <c r="D6155" s="48">
        <v>42626</v>
      </c>
      <c r="E6155" s="47">
        <v>9</v>
      </c>
      <c r="F6155" s="47">
        <v>17847</v>
      </c>
      <c r="G6155" s="47">
        <v>15753</v>
      </c>
    </row>
    <row r="6156" spans="3:7">
      <c r="C6156" s="49">
        <f t="shared" si="98"/>
        <v>9</v>
      </c>
      <c r="D6156" s="48">
        <v>42626</v>
      </c>
      <c r="E6156" s="47">
        <v>10</v>
      </c>
      <c r="F6156" s="47">
        <v>18287</v>
      </c>
      <c r="G6156" s="47">
        <v>16136</v>
      </c>
    </row>
    <row r="6157" spans="3:7">
      <c r="C6157" s="49">
        <f t="shared" si="98"/>
        <v>9</v>
      </c>
      <c r="D6157" s="48">
        <v>42626</v>
      </c>
      <c r="E6157" s="47">
        <v>11</v>
      </c>
      <c r="F6157" s="47">
        <v>18661</v>
      </c>
      <c r="G6157" s="47">
        <v>16456</v>
      </c>
    </row>
    <row r="6158" spans="3:7">
      <c r="C6158" s="49">
        <f t="shared" si="98"/>
        <v>9</v>
      </c>
      <c r="D6158" s="48">
        <v>42626</v>
      </c>
      <c r="E6158" s="47">
        <v>12</v>
      </c>
      <c r="F6158" s="47">
        <v>18876</v>
      </c>
      <c r="G6158" s="47">
        <v>16682</v>
      </c>
    </row>
    <row r="6159" spans="3:7">
      <c r="C6159" s="49">
        <f t="shared" si="98"/>
        <v>9</v>
      </c>
      <c r="D6159" s="48">
        <v>42626</v>
      </c>
      <c r="E6159" s="47">
        <v>13</v>
      </c>
      <c r="F6159" s="47">
        <v>19168</v>
      </c>
      <c r="G6159" s="47">
        <v>16987</v>
      </c>
    </row>
    <row r="6160" spans="3:7">
      <c r="C6160" s="49">
        <f t="shared" si="98"/>
        <v>9</v>
      </c>
      <c r="D6160" s="48">
        <v>42626</v>
      </c>
      <c r="E6160" s="47">
        <v>14</v>
      </c>
      <c r="F6160" s="47">
        <v>19563</v>
      </c>
      <c r="G6160" s="47">
        <v>17320</v>
      </c>
    </row>
    <row r="6161" spans="3:7">
      <c r="C6161" s="49">
        <f t="shared" si="98"/>
        <v>9</v>
      </c>
      <c r="D6161" s="48">
        <v>42626</v>
      </c>
      <c r="E6161" s="47">
        <v>15</v>
      </c>
      <c r="F6161" s="47">
        <v>20030</v>
      </c>
      <c r="G6161" s="47">
        <v>17743</v>
      </c>
    </row>
    <row r="6162" spans="3:7">
      <c r="C6162" s="49">
        <f t="shared" si="98"/>
        <v>9</v>
      </c>
      <c r="D6162" s="48">
        <v>42626</v>
      </c>
      <c r="E6162" s="47">
        <v>16</v>
      </c>
      <c r="F6162" s="47">
        <v>20758</v>
      </c>
      <c r="G6162" s="47">
        <v>18298</v>
      </c>
    </row>
    <row r="6163" spans="3:7">
      <c r="C6163" s="49">
        <f t="shared" si="98"/>
        <v>9</v>
      </c>
      <c r="D6163" s="48">
        <v>42626</v>
      </c>
      <c r="E6163" s="47">
        <v>17</v>
      </c>
      <c r="F6163" s="47">
        <v>21209</v>
      </c>
      <c r="G6163" s="47">
        <v>18841</v>
      </c>
    </row>
    <row r="6164" spans="3:7">
      <c r="C6164" s="49">
        <f t="shared" si="98"/>
        <v>9</v>
      </c>
      <c r="D6164" s="48">
        <v>42626</v>
      </c>
      <c r="E6164" s="47">
        <v>18</v>
      </c>
      <c r="F6164" s="47">
        <v>21133</v>
      </c>
      <c r="G6164" s="47">
        <v>18797</v>
      </c>
    </row>
    <row r="6165" spans="3:7">
      <c r="C6165" s="49">
        <f t="shared" si="98"/>
        <v>9</v>
      </c>
      <c r="D6165" s="48">
        <v>42626</v>
      </c>
      <c r="E6165" s="47">
        <v>19</v>
      </c>
      <c r="F6165" s="47">
        <v>20992</v>
      </c>
      <c r="G6165" s="47">
        <v>18887</v>
      </c>
    </row>
    <row r="6166" spans="3:7">
      <c r="C6166" s="49">
        <f t="shared" si="98"/>
        <v>9</v>
      </c>
      <c r="D6166" s="48">
        <v>42626</v>
      </c>
      <c r="E6166" s="47">
        <v>20</v>
      </c>
      <c r="F6166" s="47">
        <v>21171</v>
      </c>
      <c r="G6166" s="47">
        <v>19053</v>
      </c>
    </row>
    <row r="6167" spans="3:7">
      <c r="C6167" s="49">
        <f t="shared" si="98"/>
        <v>9</v>
      </c>
      <c r="D6167" s="48">
        <v>42626</v>
      </c>
      <c r="E6167" s="47">
        <v>21</v>
      </c>
      <c r="F6167" s="47">
        <v>20315</v>
      </c>
      <c r="G6167" s="47">
        <v>18221</v>
      </c>
    </row>
    <row r="6168" spans="3:7">
      <c r="C6168" s="49">
        <f t="shared" si="98"/>
        <v>9</v>
      </c>
      <c r="D6168" s="48">
        <v>42626</v>
      </c>
      <c r="E6168" s="47">
        <v>22</v>
      </c>
      <c r="F6168" s="47">
        <v>18907</v>
      </c>
      <c r="G6168" s="47">
        <v>16885</v>
      </c>
    </row>
    <row r="6169" spans="3:7">
      <c r="C6169" s="49">
        <f t="shared" si="98"/>
        <v>9</v>
      </c>
      <c r="D6169" s="48">
        <v>42626</v>
      </c>
      <c r="E6169" s="47">
        <v>23</v>
      </c>
      <c r="F6169" s="47">
        <v>17410</v>
      </c>
      <c r="G6169" s="47">
        <v>15392</v>
      </c>
    </row>
    <row r="6170" spans="3:7">
      <c r="C6170" s="49">
        <f t="shared" si="98"/>
        <v>9</v>
      </c>
      <c r="D6170" s="48">
        <v>42626</v>
      </c>
      <c r="E6170" s="47">
        <v>24</v>
      </c>
      <c r="F6170" s="47">
        <v>16555</v>
      </c>
      <c r="G6170" s="47">
        <v>14227</v>
      </c>
    </row>
    <row r="6171" spans="3:7">
      <c r="C6171" s="49">
        <f t="shared" si="98"/>
        <v>9</v>
      </c>
      <c r="D6171" s="48">
        <v>42627</v>
      </c>
      <c r="E6171" s="47">
        <v>1</v>
      </c>
      <c r="F6171" s="47">
        <v>15999</v>
      </c>
      <c r="G6171" s="47">
        <v>13672</v>
      </c>
    </row>
    <row r="6172" spans="3:7">
      <c r="C6172" s="49">
        <f t="shared" si="98"/>
        <v>9</v>
      </c>
      <c r="D6172" s="48">
        <v>42627</v>
      </c>
      <c r="E6172" s="47">
        <v>2</v>
      </c>
      <c r="F6172" s="47">
        <v>15555</v>
      </c>
      <c r="G6172" s="47">
        <v>13309</v>
      </c>
    </row>
    <row r="6173" spans="3:7">
      <c r="C6173" s="49">
        <f t="shared" si="98"/>
        <v>9</v>
      </c>
      <c r="D6173" s="48">
        <v>42627</v>
      </c>
      <c r="E6173" s="47">
        <v>3</v>
      </c>
      <c r="F6173" s="47">
        <v>15212</v>
      </c>
      <c r="G6173" s="47">
        <v>13066</v>
      </c>
    </row>
    <row r="6174" spans="3:7">
      <c r="C6174" s="49">
        <f t="shared" si="98"/>
        <v>9</v>
      </c>
      <c r="D6174" s="48">
        <v>42627</v>
      </c>
      <c r="E6174" s="47">
        <v>4</v>
      </c>
      <c r="F6174" s="47">
        <v>15180</v>
      </c>
      <c r="G6174" s="47">
        <v>13032</v>
      </c>
    </row>
    <row r="6175" spans="3:7">
      <c r="C6175" s="49">
        <f t="shared" si="98"/>
        <v>9</v>
      </c>
      <c r="D6175" s="48">
        <v>42627</v>
      </c>
      <c r="E6175" s="47">
        <v>5</v>
      </c>
      <c r="F6175" s="47">
        <v>15626</v>
      </c>
      <c r="G6175" s="47">
        <v>13404</v>
      </c>
    </row>
    <row r="6176" spans="3:7">
      <c r="C6176" s="49">
        <f t="shared" si="98"/>
        <v>9</v>
      </c>
      <c r="D6176" s="48">
        <v>42627</v>
      </c>
      <c r="E6176" s="47">
        <v>6</v>
      </c>
      <c r="F6176" s="47">
        <v>16801</v>
      </c>
      <c r="G6176" s="47">
        <v>14647</v>
      </c>
    </row>
    <row r="6177" spans="3:7">
      <c r="C6177" s="49">
        <f t="shared" si="98"/>
        <v>9</v>
      </c>
      <c r="D6177" s="48">
        <v>42627</v>
      </c>
      <c r="E6177" s="47">
        <v>7</v>
      </c>
      <c r="F6177" s="47">
        <v>17971</v>
      </c>
      <c r="G6177" s="47">
        <v>15951</v>
      </c>
    </row>
    <row r="6178" spans="3:7">
      <c r="C6178" s="49">
        <f t="shared" si="98"/>
        <v>9</v>
      </c>
      <c r="D6178" s="48">
        <v>42627</v>
      </c>
      <c r="E6178" s="47">
        <v>8</v>
      </c>
      <c r="F6178" s="47">
        <v>18128</v>
      </c>
      <c r="G6178" s="47">
        <v>16229</v>
      </c>
    </row>
    <row r="6179" spans="3:7">
      <c r="C6179" s="49">
        <f t="shared" si="98"/>
        <v>9</v>
      </c>
      <c r="D6179" s="48">
        <v>42627</v>
      </c>
      <c r="E6179" s="47">
        <v>9</v>
      </c>
      <c r="F6179" s="47">
        <v>18265</v>
      </c>
      <c r="G6179" s="47">
        <v>16350</v>
      </c>
    </row>
    <row r="6180" spans="3:7">
      <c r="C6180" s="49">
        <f t="shared" si="98"/>
        <v>9</v>
      </c>
      <c r="D6180" s="48">
        <v>42627</v>
      </c>
      <c r="E6180" s="47">
        <v>10</v>
      </c>
      <c r="F6180" s="47">
        <v>18502</v>
      </c>
      <c r="G6180" s="47">
        <v>16467</v>
      </c>
    </row>
    <row r="6181" spans="3:7">
      <c r="C6181" s="49">
        <f t="shared" si="98"/>
        <v>9</v>
      </c>
      <c r="D6181" s="48">
        <v>42627</v>
      </c>
      <c r="E6181" s="47">
        <v>11</v>
      </c>
      <c r="F6181" s="47">
        <v>18256</v>
      </c>
      <c r="G6181" s="47">
        <v>16356</v>
      </c>
    </row>
    <row r="6182" spans="3:7">
      <c r="C6182" s="49">
        <f t="shared" si="98"/>
        <v>9</v>
      </c>
      <c r="D6182" s="48">
        <v>42627</v>
      </c>
      <c r="E6182" s="47">
        <v>12</v>
      </c>
      <c r="F6182" s="47">
        <v>18130</v>
      </c>
      <c r="G6182" s="47">
        <v>16137</v>
      </c>
    </row>
    <row r="6183" spans="3:7">
      <c r="C6183" s="49">
        <f t="shared" si="98"/>
        <v>9</v>
      </c>
      <c r="D6183" s="48">
        <v>42627</v>
      </c>
      <c r="E6183" s="47">
        <v>13</v>
      </c>
      <c r="F6183" s="47">
        <v>17957</v>
      </c>
      <c r="G6183" s="47">
        <v>16115</v>
      </c>
    </row>
    <row r="6184" spans="3:7">
      <c r="C6184" s="49">
        <f t="shared" si="98"/>
        <v>9</v>
      </c>
      <c r="D6184" s="48">
        <v>42627</v>
      </c>
      <c r="E6184" s="47">
        <v>14</v>
      </c>
      <c r="F6184" s="47">
        <v>18305</v>
      </c>
      <c r="G6184" s="47">
        <v>16179</v>
      </c>
    </row>
    <row r="6185" spans="3:7">
      <c r="C6185" s="49">
        <f t="shared" si="98"/>
        <v>9</v>
      </c>
      <c r="D6185" s="48">
        <v>42627</v>
      </c>
      <c r="E6185" s="47">
        <v>15</v>
      </c>
      <c r="F6185" s="47">
        <v>18533</v>
      </c>
      <c r="G6185" s="47">
        <v>16324</v>
      </c>
    </row>
    <row r="6186" spans="3:7">
      <c r="C6186" s="49">
        <f t="shared" si="98"/>
        <v>9</v>
      </c>
      <c r="D6186" s="48">
        <v>42627</v>
      </c>
      <c r="E6186" s="47">
        <v>16</v>
      </c>
      <c r="F6186" s="47">
        <v>18834</v>
      </c>
      <c r="G6186" s="47">
        <v>16720</v>
      </c>
    </row>
    <row r="6187" spans="3:7">
      <c r="C6187" s="49">
        <f t="shared" si="98"/>
        <v>9</v>
      </c>
      <c r="D6187" s="48">
        <v>42627</v>
      </c>
      <c r="E6187" s="47">
        <v>17</v>
      </c>
      <c r="F6187" s="47">
        <v>19234</v>
      </c>
      <c r="G6187" s="47">
        <v>17082</v>
      </c>
    </row>
    <row r="6188" spans="3:7">
      <c r="C6188" s="49">
        <f t="shared" si="98"/>
        <v>9</v>
      </c>
      <c r="D6188" s="48">
        <v>42627</v>
      </c>
      <c r="E6188" s="47">
        <v>18</v>
      </c>
      <c r="F6188" s="47">
        <v>19208</v>
      </c>
      <c r="G6188" s="47">
        <v>17106</v>
      </c>
    </row>
    <row r="6189" spans="3:7">
      <c r="C6189" s="49">
        <f t="shared" si="98"/>
        <v>9</v>
      </c>
      <c r="D6189" s="48">
        <v>42627</v>
      </c>
      <c r="E6189" s="47">
        <v>19</v>
      </c>
      <c r="F6189" s="47">
        <v>19401</v>
      </c>
      <c r="G6189" s="47">
        <v>17358</v>
      </c>
    </row>
    <row r="6190" spans="3:7">
      <c r="C6190" s="49">
        <f t="shared" si="98"/>
        <v>9</v>
      </c>
      <c r="D6190" s="48">
        <v>42627</v>
      </c>
      <c r="E6190" s="47">
        <v>20</v>
      </c>
      <c r="F6190" s="47">
        <v>19461</v>
      </c>
      <c r="G6190" s="47">
        <v>17439</v>
      </c>
    </row>
    <row r="6191" spans="3:7">
      <c r="C6191" s="49">
        <f t="shared" si="98"/>
        <v>9</v>
      </c>
      <c r="D6191" s="48">
        <v>42627</v>
      </c>
      <c r="E6191" s="47">
        <v>21</v>
      </c>
      <c r="F6191" s="47">
        <v>18464</v>
      </c>
      <c r="G6191" s="47">
        <v>16449</v>
      </c>
    </row>
    <row r="6192" spans="3:7">
      <c r="C6192" s="49">
        <f t="shared" si="98"/>
        <v>9</v>
      </c>
      <c r="D6192" s="48">
        <v>42627</v>
      </c>
      <c r="E6192" s="47">
        <v>22</v>
      </c>
      <c r="F6192" s="47">
        <v>17205</v>
      </c>
      <c r="G6192" s="47">
        <v>15149</v>
      </c>
    </row>
    <row r="6193" spans="3:7">
      <c r="C6193" s="49">
        <f t="shared" si="98"/>
        <v>9</v>
      </c>
      <c r="D6193" s="48">
        <v>42627</v>
      </c>
      <c r="E6193" s="47">
        <v>23</v>
      </c>
      <c r="F6193" s="47">
        <v>15948</v>
      </c>
      <c r="G6193" s="47">
        <v>13874</v>
      </c>
    </row>
    <row r="6194" spans="3:7">
      <c r="C6194" s="49">
        <f t="shared" si="98"/>
        <v>9</v>
      </c>
      <c r="D6194" s="48">
        <v>42627</v>
      </c>
      <c r="E6194" s="47">
        <v>24</v>
      </c>
      <c r="F6194" s="47">
        <v>14805</v>
      </c>
      <c r="G6194" s="47">
        <v>12692</v>
      </c>
    </row>
    <row r="6195" spans="3:7">
      <c r="C6195" s="49">
        <f t="shared" si="98"/>
        <v>9</v>
      </c>
      <c r="D6195" s="48">
        <v>42628</v>
      </c>
      <c r="E6195" s="47">
        <v>1</v>
      </c>
      <c r="F6195" s="47">
        <v>14545</v>
      </c>
      <c r="G6195" s="47">
        <v>12278</v>
      </c>
    </row>
    <row r="6196" spans="3:7">
      <c r="C6196" s="49">
        <f t="shared" si="98"/>
        <v>9</v>
      </c>
      <c r="D6196" s="48">
        <v>42628</v>
      </c>
      <c r="E6196" s="47">
        <v>2</v>
      </c>
      <c r="F6196" s="47">
        <v>14259</v>
      </c>
      <c r="G6196" s="47">
        <v>12004</v>
      </c>
    </row>
    <row r="6197" spans="3:7">
      <c r="C6197" s="49">
        <f t="shared" si="98"/>
        <v>9</v>
      </c>
      <c r="D6197" s="48">
        <v>42628</v>
      </c>
      <c r="E6197" s="47">
        <v>3</v>
      </c>
      <c r="F6197" s="47">
        <v>13917</v>
      </c>
      <c r="G6197" s="47">
        <v>11812</v>
      </c>
    </row>
    <row r="6198" spans="3:7">
      <c r="C6198" s="49">
        <f t="shared" si="98"/>
        <v>9</v>
      </c>
      <c r="D6198" s="48">
        <v>42628</v>
      </c>
      <c r="E6198" s="47">
        <v>4</v>
      </c>
      <c r="F6198" s="47">
        <v>13972</v>
      </c>
      <c r="G6198" s="47">
        <v>11842</v>
      </c>
    </row>
    <row r="6199" spans="3:7">
      <c r="C6199" s="49">
        <f t="shared" si="98"/>
        <v>9</v>
      </c>
      <c r="D6199" s="48">
        <v>42628</v>
      </c>
      <c r="E6199" s="47">
        <v>5</v>
      </c>
      <c r="F6199" s="47">
        <v>14465</v>
      </c>
      <c r="G6199" s="47">
        <v>12336</v>
      </c>
    </row>
    <row r="6200" spans="3:7">
      <c r="C6200" s="49">
        <f t="shared" si="98"/>
        <v>9</v>
      </c>
      <c r="D6200" s="48">
        <v>42628</v>
      </c>
      <c r="E6200" s="47">
        <v>6</v>
      </c>
      <c r="F6200" s="47">
        <v>15687</v>
      </c>
      <c r="G6200" s="47">
        <v>13569</v>
      </c>
    </row>
    <row r="6201" spans="3:7">
      <c r="C6201" s="49">
        <f t="shared" si="98"/>
        <v>9</v>
      </c>
      <c r="D6201" s="48">
        <v>42628</v>
      </c>
      <c r="E6201" s="47">
        <v>7</v>
      </c>
      <c r="F6201" s="47">
        <v>16719</v>
      </c>
      <c r="G6201" s="47">
        <v>14792</v>
      </c>
    </row>
    <row r="6202" spans="3:7">
      <c r="C6202" s="49">
        <f t="shared" si="98"/>
        <v>9</v>
      </c>
      <c r="D6202" s="48">
        <v>42628</v>
      </c>
      <c r="E6202" s="47">
        <v>8</v>
      </c>
      <c r="F6202" s="47">
        <v>16966</v>
      </c>
      <c r="G6202" s="47">
        <v>15018</v>
      </c>
    </row>
    <row r="6203" spans="3:7">
      <c r="C6203" s="49">
        <f t="shared" si="98"/>
        <v>9</v>
      </c>
      <c r="D6203" s="48">
        <v>42628</v>
      </c>
      <c r="E6203" s="47">
        <v>9</v>
      </c>
      <c r="F6203" s="47">
        <v>17321</v>
      </c>
      <c r="G6203" s="47">
        <v>14975</v>
      </c>
    </row>
    <row r="6204" spans="3:7">
      <c r="C6204" s="49">
        <f t="shared" si="98"/>
        <v>9</v>
      </c>
      <c r="D6204" s="48">
        <v>42628</v>
      </c>
      <c r="E6204" s="47">
        <v>10</v>
      </c>
      <c r="F6204" s="47">
        <v>17378</v>
      </c>
      <c r="G6204" s="47">
        <v>15048</v>
      </c>
    </row>
    <row r="6205" spans="3:7">
      <c r="C6205" s="49">
        <f t="shared" si="98"/>
        <v>9</v>
      </c>
      <c r="D6205" s="48">
        <v>42628</v>
      </c>
      <c r="E6205" s="47">
        <v>11</v>
      </c>
      <c r="F6205" s="47">
        <v>17493</v>
      </c>
      <c r="G6205" s="47">
        <v>15155</v>
      </c>
    </row>
    <row r="6206" spans="3:7">
      <c r="C6206" s="49">
        <f t="shared" si="98"/>
        <v>9</v>
      </c>
      <c r="D6206" s="48">
        <v>42628</v>
      </c>
      <c r="E6206" s="47">
        <v>12</v>
      </c>
      <c r="F6206" s="47">
        <v>17610</v>
      </c>
      <c r="G6206" s="47">
        <v>15294</v>
      </c>
    </row>
    <row r="6207" spans="3:7">
      <c r="C6207" s="49">
        <f t="shared" si="98"/>
        <v>9</v>
      </c>
      <c r="D6207" s="48">
        <v>42628</v>
      </c>
      <c r="E6207" s="47">
        <v>13</v>
      </c>
      <c r="F6207" s="47">
        <v>17852</v>
      </c>
      <c r="G6207" s="47">
        <v>15456</v>
      </c>
    </row>
    <row r="6208" spans="3:7">
      <c r="C6208" s="49">
        <f t="shared" si="98"/>
        <v>9</v>
      </c>
      <c r="D6208" s="48">
        <v>42628</v>
      </c>
      <c r="E6208" s="47">
        <v>14</v>
      </c>
      <c r="F6208" s="47">
        <v>17674</v>
      </c>
      <c r="G6208" s="47">
        <v>15513</v>
      </c>
    </row>
    <row r="6209" spans="3:7">
      <c r="C6209" s="49">
        <f t="shared" si="98"/>
        <v>9</v>
      </c>
      <c r="D6209" s="48">
        <v>42628</v>
      </c>
      <c r="E6209" s="47">
        <v>15</v>
      </c>
      <c r="F6209" s="47">
        <v>17954</v>
      </c>
      <c r="G6209" s="47">
        <v>15721</v>
      </c>
    </row>
    <row r="6210" spans="3:7">
      <c r="C6210" s="49">
        <f t="shared" si="98"/>
        <v>9</v>
      </c>
      <c r="D6210" s="48">
        <v>42628</v>
      </c>
      <c r="E6210" s="47">
        <v>16</v>
      </c>
      <c r="F6210" s="47">
        <v>18243</v>
      </c>
      <c r="G6210" s="47">
        <v>16087</v>
      </c>
    </row>
    <row r="6211" spans="3:7">
      <c r="C6211" s="49">
        <f t="shared" si="98"/>
        <v>9</v>
      </c>
      <c r="D6211" s="48">
        <v>42628</v>
      </c>
      <c r="E6211" s="47">
        <v>17</v>
      </c>
      <c r="F6211" s="47">
        <v>18579</v>
      </c>
      <c r="G6211" s="47">
        <v>16517</v>
      </c>
    </row>
    <row r="6212" spans="3:7">
      <c r="C6212" s="49">
        <f t="shared" ref="C6212:C6275" si="99">MONTH(D6212)</f>
        <v>9</v>
      </c>
      <c r="D6212" s="48">
        <v>42628</v>
      </c>
      <c r="E6212" s="47">
        <v>18</v>
      </c>
      <c r="F6212" s="47">
        <v>18828</v>
      </c>
      <c r="G6212" s="47">
        <v>16615</v>
      </c>
    </row>
    <row r="6213" spans="3:7">
      <c r="C6213" s="49">
        <f t="shared" si="99"/>
        <v>9</v>
      </c>
      <c r="D6213" s="48">
        <v>42628</v>
      </c>
      <c r="E6213" s="47">
        <v>19</v>
      </c>
      <c r="F6213" s="47">
        <v>18951</v>
      </c>
      <c r="G6213" s="47">
        <v>16814</v>
      </c>
    </row>
    <row r="6214" spans="3:7">
      <c r="C6214" s="49">
        <f t="shared" si="99"/>
        <v>9</v>
      </c>
      <c r="D6214" s="48">
        <v>42628</v>
      </c>
      <c r="E6214" s="47">
        <v>20</v>
      </c>
      <c r="F6214" s="47">
        <v>19354</v>
      </c>
      <c r="G6214" s="47">
        <v>17195</v>
      </c>
    </row>
    <row r="6215" spans="3:7">
      <c r="C6215" s="49">
        <f t="shared" si="99"/>
        <v>9</v>
      </c>
      <c r="D6215" s="48">
        <v>42628</v>
      </c>
      <c r="E6215" s="47">
        <v>21</v>
      </c>
      <c r="F6215" s="47">
        <v>18582</v>
      </c>
      <c r="G6215" s="47">
        <v>16331</v>
      </c>
    </row>
    <row r="6216" spans="3:7">
      <c r="C6216" s="49">
        <f t="shared" si="99"/>
        <v>9</v>
      </c>
      <c r="D6216" s="48">
        <v>42628</v>
      </c>
      <c r="E6216" s="47">
        <v>22</v>
      </c>
      <c r="F6216" s="47">
        <v>17600</v>
      </c>
      <c r="G6216" s="47">
        <v>15288</v>
      </c>
    </row>
    <row r="6217" spans="3:7">
      <c r="C6217" s="49">
        <f t="shared" si="99"/>
        <v>9</v>
      </c>
      <c r="D6217" s="48">
        <v>42628</v>
      </c>
      <c r="E6217" s="47">
        <v>23</v>
      </c>
      <c r="F6217" s="47">
        <v>16117</v>
      </c>
      <c r="G6217" s="47">
        <v>13765</v>
      </c>
    </row>
    <row r="6218" spans="3:7">
      <c r="C6218" s="49">
        <f t="shared" si="99"/>
        <v>9</v>
      </c>
      <c r="D6218" s="48">
        <v>42628</v>
      </c>
      <c r="E6218" s="47">
        <v>24</v>
      </c>
      <c r="F6218" s="47">
        <v>15281</v>
      </c>
      <c r="G6218" s="47">
        <v>12879</v>
      </c>
    </row>
    <row r="6219" spans="3:7">
      <c r="C6219" s="49">
        <f t="shared" si="99"/>
        <v>9</v>
      </c>
      <c r="D6219" s="48">
        <v>42629</v>
      </c>
      <c r="E6219" s="47">
        <v>1</v>
      </c>
      <c r="F6219" s="47">
        <v>14777</v>
      </c>
      <c r="G6219" s="47">
        <v>12358</v>
      </c>
    </row>
    <row r="6220" spans="3:7">
      <c r="C6220" s="49">
        <f t="shared" si="99"/>
        <v>9</v>
      </c>
      <c r="D6220" s="48">
        <v>42629</v>
      </c>
      <c r="E6220" s="47">
        <v>2</v>
      </c>
      <c r="F6220" s="47">
        <v>14344</v>
      </c>
      <c r="G6220" s="47">
        <v>12080</v>
      </c>
    </row>
    <row r="6221" spans="3:7">
      <c r="C6221" s="49">
        <f t="shared" si="99"/>
        <v>9</v>
      </c>
      <c r="D6221" s="48">
        <v>42629</v>
      </c>
      <c r="E6221" s="47">
        <v>3</v>
      </c>
      <c r="F6221" s="47">
        <v>14280</v>
      </c>
      <c r="G6221" s="47">
        <v>11887</v>
      </c>
    </row>
    <row r="6222" spans="3:7">
      <c r="C6222" s="49">
        <f t="shared" si="99"/>
        <v>9</v>
      </c>
      <c r="D6222" s="48">
        <v>42629</v>
      </c>
      <c r="E6222" s="47">
        <v>4</v>
      </c>
      <c r="F6222" s="47">
        <v>14230</v>
      </c>
      <c r="G6222" s="47">
        <v>11969</v>
      </c>
    </row>
    <row r="6223" spans="3:7">
      <c r="C6223" s="49">
        <f t="shared" si="99"/>
        <v>9</v>
      </c>
      <c r="D6223" s="48">
        <v>42629</v>
      </c>
      <c r="E6223" s="47">
        <v>5</v>
      </c>
      <c r="F6223" s="47">
        <v>14721</v>
      </c>
      <c r="G6223" s="47">
        <v>12371</v>
      </c>
    </row>
    <row r="6224" spans="3:7">
      <c r="C6224" s="49">
        <f t="shared" si="99"/>
        <v>9</v>
      </c>
      <c r="D6224" s="48">
        <v>42629</v>
      </c>
      <c r="E6224" s="47">
        <v>6</v>
      </c>
      <c r="F6224" s="47">
        <v>15953</v>
      </c>
      <c r="G6224" s="47">
        <v>13643</v>
      </c>
    </row>
    <row r="6225" spans="3:7">
      <c r="C6225" s="49">
        <f t="shared" si="99"/>
        <v>9</v>
      </c>
      <c r="D6225" s="48">
        <v>42629</v>
      </c>
      <c r="E6225" s="47">
        <v>7</v>
      </c>
      <c r="F6225" s="47">
        <v>16974</v>
      </c>
      <c r="G6225" s="47">
        <v>14705</v>
      </c>
    </row>
    <row r="6226" spans="3:7">
      <c r="C6226" s="49">
        <f t="shared" si="99"/>
        <v>9</v>
      </c>
      <c r="D6226" s="48">
        <v>42629</v>
      </c>
      <c r="E6226" s="47">
        <v>8</v>
      </c>
      <c r="F6226" s="47">
        <v>17311</v>
      </c>
      <c r="G6226" s="47">
        <v>15051</v>
      </c>
    </row>
    <row r="6227" spans="3:7">
      <c r="C6227" s="49">
        <f t="shared" si="99"/>
        <v>9</v>
      </c>
      <c r="D6227" s="48">
        <v>42629</v>
      </c>
      <c r="E6227" s="47">
        <v>9</v>
      </c>
      <c r="F6227" s="47">
        <v>17396</v>
      </c>
      <c r="G6227" s="47">
        <v>15121</v>
      </c>
    </row>
    <row r="6228" spans="3:7">
      <c r="C6228" s="49">
        <f t="shared" si="99"/>
        <v>9</v>
      </c>
      <c r="D6228" s="48">
        <v>42629</v>
      </c>
      <c r="E6228" s="47">
        <v>10</v>
      </c>
      <c r="F6228" s="47">
        <v>17416</v>
      </c>
      <c r="G6228" s="47">
        <v>15195</v>
      </c>
    </row>
    <row r="6229" spans="3:7">
      <c r="C6229" s="49">
        <f t="shared" si="99"/>
        <v>9</v>
      </c>
      <c r="D6229" s="48">
        <v>42629</v>
      </c>
      <c r="E6229" s="47">
        <v>11</v>
      </c>
      <c r="F6229" s="47">
        <v>17412</v>
      </c>
      <c r="G6229" s="47">
        <v>15311</v>
      </c>
    </row>
    <row r="6230" spans="3:7">
      <c r="C6230" s="49">
        <f t="shared" si="99"/>
        <v>9</v>
      </c>
      <c r="D6230" s="48">
        <v>42629</v>
      </c>
      <c r="E6230" s="47">
        <v>12</v>
      </c>
      <c r="F6230" s="47">
        <v>17500</v>
      </c>
      <c r="G6230" s="47">
        <v>15413</v>
      </c>
    </row>
    <row r="6231" spans="3:7">
      <c r="C6231" s="49">
        <f t="shared" si="99"/>
        <v>9</v>
      </c>
      <c r="D6231" s="48">
        <v>42629</v>
      </c>
      <c r="E6231" s="47">
        <v>13</v>
      </c>
      <c r="F6231" s="47">
        <v>17869</v>
      </c>
      <c r="G6231" s="47">
        <v>15576</v>
      </c>
    </row>
    <row r="6232" spans="3:7">
      <c r="C6232" s="49">
        <f t="shared" si="99"/>
        <v>9</v>
      </c>
      <c r="D6232" s="48">
        <v>42629</v>
      </c>
      <c r="E6232" s="47">
        <v>14</v>
      </c>
      <c r="F6232" s="47">
        <v>17823</v>
      </c>
      <c r="G6232" s="47">
        <v>15599</v>
      </c>
    </row>
    <row r="6233" spans="3:7">
      <c r="C6233" s="49">
        <f t="shared" si="99"/>
        <v>9</v>
      </c>
      <c r="D6233" s="48">
        <v>42629</v>
      </c>
      <c r="E6233" s="47">
        <v>15</v>
      </c>
      <c r="F6233" s="47">
        <v>17967</v>
      </c>
      <c r="G6233" s="47">
        <v>15753</v>
      </c>
    </row>
    <row r="6234" spans="3:7">
      <c r="C6234" s="49">
        <f t="shared" si="99"/>
        <v>9</v>
      </c>
      <c r="D6234" s="48">
        <v>42629</v>
      </c>
      <c r="E6234" s="47">
        <v>16</v>
      </c>
      <c r="F6234" s="47">
        <v>18350</v>
      </c>
      <c r="G6234" s="47">
        <v>16139</v>
      </c>
    </row>
    <row r="6235" spans="3:7">
      <c r="C6235" s="49">
        <f t="shared" si="99"/>
        <v>9</v>
      </c>
      <c r="D6235" s="48">
        <v>42629</v>
      </c>
      <c r="E6235" s="47">
        <v>17</v>
      </c>
      <c r="F6235" s="47">
        <v>18804</v>
      </c>
      <c r="G6235" s="47">
        <v>16637</v>
      </c>
    </row>
    <row r="6236" spans="3:7">
      <c r="C6236" s="49">
        <f t="shared" si="99"/>
        <v>9</v>
      </c>
      <c r="D6236" s="48">
        <v>42629</v>
      </c>
      <c r="E6236" s="47">
        <v>18</v>
      </c>
      <c r="F6236" s="47">
        <v>18961</v>
      </c>
      <c r="G6236" s="47">
        <v>16743</v>
      </c>
    </row>
    <row r="6237" spans="3:7">
      <c r="C6237" s="49">
        <f t="shared" si="99"/>
        <v>9</v>
      </c>
      <c r="D6237" s="48">
        <v>42629</v>
      </c>
      <c r="E6237" s="47">
        <v>19</v>
      </c>
      <c r="F6237" s="47">
        <v>19419</v>
      </c>
      <c r="G6237" s="47">
        <v>16936</v>
      </c>
    </row>
    <row r="6238" spans="3:7">
      <c r="C6238" s="49">
        <f t="shared" si="99"/>
        <v>9</v>
      </c>
      <c r="D6238" s="48">
        <v>42629</v>
      </c>
      <c r="E6238" s="47">
        <v>20</v>
      </c>
      <c r="F6238" s="47">
        <v>19526</v>
      </c>
      <c r="G6238" s="47">
        <v>17078</v>
      </c>
    </row>
    <row r="6239" spans="3:7">
      <c r="C6239" s="49">
        <f t="shared" si="99"/>
        <v>9</v>
      </c>
      <c r="D6239" s="48">
        <v>42629</v>
      </c>
      <c r="E6239" s="47">
        <v>21</v>
      </c>
      <c r="F6239" s="47">
        <v>18732</v>
      </c>
      <c r="G6239" s="47">
        <v>16317</v>
      </c>
    </row>
    <row r="6240" spans="3:7">
      <c r="C6240" s="49">
        <f t="shared" si="99"/>
        <v>9</v>
      </c>
      <c r="D6240" s="48">
        <v>42629</v>
      </c>
      <c r="E6240" s="47">
        <v>22</v>
      </c>
      <c r="F6240" s="47">
        <v>17581</v>
      </c>
      <c r="G6240" s="47">
        <v>15343</v>
      </c>
    </row>
    <row r="6241" spans="3:7">
      <c r="C6241" s="49">
        <f t="shared" si="99"/>
        <v>9</v>
      </c>
      <c r="D6241" s="48">
        <v>42629</v>
      </c>
      <c r="E6241" s="47">
        <v>23</v>
      </c>
      <c r="F6241" s="47">
        <v>16561</v>
      </c>
      <c r="G6241" s="47">
        <v>14121</v>
      </c>
    </row>
    <row r="6242" spans="3:7">
      <c r="C6242" s="49">
        <f t="shared" si="99"/>
        <v>9</v>
      </c>
      <c r="D6242" s="48">
        <v>42629</v>
      </c>
      <c r="E6242" s="47">
        <v>24</v>
      </c>
      <c r="F6242" s="47">
        <v>16141</v>
      </c>
      <c r="G6242" s="47">
        <v>13072</v>
      </c>
    </row>
    <row r="6243" spans="3:7">
      <c r="C6243" s="49">
        <f t="shared" si="99"/>
        <v>9</v>
      </c>
      <c r="D6243" s="48">
        <v>42630</v>
      </c>
      <c r="E6243" s="47">
        <v>1</v>
      </c>
      <c r="F6243" s="47">
        <v>15828</v>
      </c>
      <c r="G6243" s="47">
        <v>12514</v>
      </c>
    </row>
    <row r="6244" spans="3:7">
      <c r="C6244" s="49">
        <f t="shared" si="99"/>
        <v>9</v>
      </c>
      <c r="D6244" s="48">
        <v>42630</v>
      </c>
      <c r="E6244" s="47">
        <v>2</v>
      </c>
      <c r="F6244" s="47">
        <v>15403</v>
      </c>
      <c r="G6244" s="47">
        <v>12173</v>
      </c>
    </row>
    <row r="6245" spans="3:7">
      <c r="C6245" s="49">
        <f t="shared" si="99"/>
        <v>9</v>
      </c>
      <c r="D6245" s="48">
        <v>42630</v>
      </c>
      <c r="E6245" s="47">
        <v>3</v>
      </c>
      <c r="F6245" s="47">
        <v>14644</v>
      </c>
      <c r="G6245" s="47">
        <v>11957</v>
      </c>
    </row>
    <row r="6246" spans="3:7">
      <c r="C6246" s="49">
        <f t="shared" si="99"/>
        <v>9</v>
      </c>
      <c r="D6246" s="48">
        <v>42630</v>
      </c>
      <c r="E6246" s="47">
        <v>4</v>
      </c>
      <c r="F6246" s="47">
        <v>14537</v>
      </c>
      <c r="G6246" s="47">
        <v>11839</v>
      </c>
    </row>
    <row r="6247" spans="3:7">
      <c r="C6247" s="49">
        <f t="shared" si="99"/>
        <v>9</v>
      </c>
      <c r="D6247" s="48">
        <v>42630</v>
      </c>
      <c r="E6247" s="47">
        <v>5</v>
      </c>
      <c r="F6247" s="47">
        <v>14640</v>
      </c>
      <c r="G6247" s="47">
        <v>11982</v>
      </c>
    </row>
    <row r="6248" spans="3:7">
      <c r="C6248" s="49">
        <f t="shared" si="99"/>
        <v>9</v>
      </c>
      <c r="D6248" s="48">
        <v>42630</v>
      </c>
      <c r="E6248" s="47">
        <v>6</v>
      </c>
      <c r="F6248" s="47">
        <v>15030</v>
      </c>
      <c r="G6248" s="47">
        <v>12470</v>
      </c>
    </row>
    <row r="6249" spans="3:7">
      <c r="C6249" s="49">
        <f t="shared" si="99"/>
        <v>9</v>
      </c>
      <c r="D6249" s="48">
        <v>42630</v>
      </c>
      <c r="E6249" s="47">
        <v>7</v>
      </c>
      <c r="F6249" s="47">
        <v>15807</v>
      </c>
      <c r="G6249" s="47">
        <v>13200</v>
      </c>
    </row>
    <row r="6250" spans="3:7">
      <c r="C6250" s="49">
        <f t="shared" si="99"/>
        <v>9</v>
      </c>
      <c r="D6250" s="48">
        <v>42630</v>
      </c>
      <c r="E6250" s="47">
        <v>8</v>
      </c>
      <c r="F6250" s="47">
        <v>16727</v>
      </c>
      <c r="G6250" s="47">
        <v>14050</v>
      </c>
    </row>
    <row r="6251" spans="3:7">
      <c r="C6251" s="49">
        <f t="shared" si="99"/>
        <v>9</v>
      </c>
      <c r="D6251" s="48">
        <v>42630</v>
      </c>
      <c r="E6251" s="47">
        <v>9</v>
      </c>
      <c r="F6251" s="47">
        <v>17546</v>
      </c>
      <c r="G6251" s="47">
        <v>14844</v>
      </c>
    </row>
    <row r="6252" spans="3:7">
      <c r="C6252" s="49">
        <f t="shared" si="99"/>
        <v>9</v>
      </c>
      <c r="D6252" s="48">
        <v>42630</v>
      </c>
      <c r="E6252" s="47">
        <v>10</v>
      </c>
      <c r="F6252" s="47">
        <v>18181</v>
      </c>
      <c r="G6252" s="47">
        <v>15512</v>
      </c>
    </row>
    <row r="6253" spans="3:7">
      <c r="C6253" s="49">
        <f t="shared" si="99"/>
        <v>9</v>
      </c>
      <c r="D6253" s="48">
        <v>42630</v>
      </c>
      <c r="E6253" s="47">
        <v>11</v>
      </c>
      <c r="F6253" s="47">
        <v>18660</v>
      </c>
      <c r="G6253" s="47">
        <v>15952</v>
      </c>
    </row>
    <row r="6254" spans="3:7">
      <c r="C6254" s="49">
        <f t="shared" si="99"/>
        <v>9</v>
      </c>
      <c r="D6254" s="48">
        <v>42630</v>
      </c>
      <c r="E6254" s="47">
        <v>12</v>
      </c>
      <c r="F6254" s="47">
        <v>18609</v>
      </c>
      <c r="G6254" s="47">
        <v>16229</v>
      </c>
    </row>
    <row r="6255" spans="3:7">
      <c r="C6255" s="49">
        <f t="shared" si="99"/>
        <v>9</v>
      </c>
      <c r="D6255" s="48">
        <v>42630</v>
      </c>
      <c r="E6255" s="47">
        <v>13</v>
      </c>
      <c r="F6255" s="47">
        <v>18568</v>
      </c>
      <c r="G6255" s="47">
        <v>16113</v>
      </c>
    </row>
    <row r="6256" spans="3:7">
      <c r="C6256" s="49">
        <f t="shared" si="99"/>
        <v>9</v>
      </c>
      <c r="D6256" s="48">
        <v>42630</v>
      </c>
      <c r="E6256" s="47">
        <v>14</v>
      </c>
      <c r="F6256" s="47">
        <v>18558</v>
      </c>
      <c r="G6256" s="47">
        <v>16232</v>
      </c>
    </row>
    <row r="6257" spans="3:7">
      <c r="C6257" s="49">
        <f t="shared" si="99"/>
        <v>9</v>
      </c>
      <c r="D6257" s="48">
        <v>42630</v>
      </c>
      <c r="E6257" s="47">
        <v>15</v>
      </c>
      <c r="F6257" s="47">
        <v>18465</v>
      </c>
      <c r="G6257" s="47">
        <v>16086</v>
      </c>
    </row>
    <row r="6258" spans="3:7">
      <c r="C6258" s="49">
        <f t="shared" si="99"/>
        <v>9</v>
      </c>
      <c r="D6258" s="48">
        <v>42630</v>
      </c>
      <c r="E6258" s="47">
        <v>16</v>
      </c>
      <c r="F6258" s="47">
        <v>18650</v>
      </c>
      <c r="G6258" s="47">
        <v>16163</v>
      </c>
    </row>
    <row r="6259" spans="3:7">
      <c r="C6259" s="49">
        <f t="shared" si="99"/>
        <v>9</v>
      </c>
      <c r="D6259" s="48">
        <v>42630</v>
      </c>
      <c r="E6259" s="47">
        <v>17</v>
      </c>
      <c r="F6259" s="47">
        <v>18747</v>
      </c>
      <c r="G6259" s="47">
        <v>16367</v>
      </c>
    </row>
    <row r="6260" spans="3:7">
      <c r="C6260" s="49">
        <f t="shared" si="99"/>
        <v>9</v>
      </c>
      <c r="D6260" s="48">
        <v>42630</v>
      </c>
      <c r="E6260" s="47">
        <v>18</v>
      </c>
      <c r="F6260" s="47">
        <v>18687</v>
      </c>
      <c r="G6260" s="47">
        <v>16290</v>
      </c>
    </row>
    <row r="6261" spans="3:7">
      <c r="C6261" s="49">
        <f t="shared" si="99"/>
        <v>9</v>
      </c>
      <c r="D6261" s="48">
        <v>42630</v>
      </c>
      <c r="E6261" s="47">
        <v>19</v>
      </c>
      <c r="F6261" s="47">
        <v>18520</v>
      </c>
      <c r="G6261" s="47">
        <v>16344</v>
      </c>
    </row>
    <row r="6262" spans="3:7">
      <c r="C6262" s="49">
        <f t="shared" si="99"/>
        <v>9</v>
      </c>
      <c r="D6262" s="48">
        <v>42630</v>
      </c>
      <c r="E6262" s="47">
        <v>20</v>
      </c>
      <c r="F6262" s="47">
        <v>18433</v>
      </c>
      <c r="G6262" s="47">
        <v>16311</v>
      </c>
    </row>
    <row r="6263" spans="3:7">
      <c r="C6263" s="49">
        <f t="shared" si="99"/>
        <v>9</v>
      </c>
      <c r="D6263" s="48">
        <v>42630</v>
      </c>
      <c r="E6263" s="47">
        <v>21</v>
      </c>
      <c r="F6263" s="47">
        <v>17853</v>
      </c>
      <c r="G6263" s="47">
        <v>15749</v>
      </c>
    </row>
    <row r="6264" spans="3:7">
      <c r="C6264" s="49">
        <f t="shared" si="99"/>
        <v>9</v>
      </c>
      <c r="D6264" s="48">
        <v>42630</v>
      </c>
      <c r="E6264" s="47">
        <v>22</v>
      </c>
      <c r="F6264" s="47">
        <v>17189</v>
      </c>
      <c r="G6264" s="47">
        <v>14932</v>
      </c>
    </row>
    <row r="6265" spans="3:7">
      <c r="C6265" s="49">
        <f t="shared" si="99"/>
        <v>9</v>
      </c>
      <c r="D6265" s="48">
        <v>42630</v>
      </c>
      <c r="E6265" s="47">
        <v>23</v>
      </c>
      <c r="F6265" s="47">
        <v>16161</v>
      </c>
      <c r="G6265" s="47">
        <v>13880</v>
      </c>
    </row>
    <row r="6266" spans="3:7">
      <c r="C6266" s="49">
        <f t="shared" si="99"/>
        <v>9</v>
      </c>
      <c r="D6266" s="48">
        <v>42630</v>
      </c>
      <c r="E6266" s="47">
        <v>24</v>
      </c>
      <c r="F6266" s="47">
        <v>15582</v>
      </c>
      <c r="G6266" s="47">
        <v>12978</v>
      </c>
    </row>
    <row r="6267" spans="3:7">
      <c r="C6267" s="49">
        <f t="shared" si="99"/>
        <v>9</v>
      </c>
      <c r="D6267" s="48">
        <v>42631</v>
      </c>
      <c r="E6267" s="47">
        <v>1</v>
      </c>
      <c r="F6267" s="47">
        <v>15205</v>
      </c>
      <c r="G6267" s="47">
        <v>12476</v>
      </c>
    </row>
    <row r="6268" spans="3:7">
      <c r="C6268" s="49">
        <f t="shared" si="99"/>
        <v>9</v>
      </c>
      <c r="D6268" s="48">
        <v>42631</v>
      </c>
      <c r="E6268" s="47">
        <v>2</v>
      </c>
      <c r="F6268" s="47">
        <v>14978</v>
      </c>
      <c r="G6268" s="47">
        <v>12144</v>
      </c>
    </row>
    <row r="6269" spans="3:7">
      <c r="C6269" s="49">
        <f t="shared" si="99"/>
        <v>9</v>
      </c>
      <c r="D6269" s="48">
        <v>42631</v>
      </c>
      <c r="E6269" s="47">
        <v>3</v>
      </c>
      <c r="F6269" s="47">
        <v>14828</v>
      </c>
      <c r="G6269" s="47">
        <v>11904</v>
      </c>
    </row>
    <row r="6270" spans="3:7">
      <c r="C6270" s="49">
        <f t="shared" si="99"/>
        <v>9</v>
      </c>
      <c r="D6270" s="48">
        <v>42631</v>
      </c>
      <c r="E6270" s="47">
        <v>4</v>
      </c>
      <c r="F6270" s="47">
        <v>14663</v>
      </c>
      <c r="G6270" s="47">
        <v>11811</v>
      </c>
    </row>
    <row r="6271" spans="3:7">
      <c r="C6271" s="49">
        <f t="shared" si="99"/>
        <v>9</v>
      </c>
      <c r="D6271" s="48">
        <v>42631</v>
      </c>
      <c r="E6271" s="47">
        <v>5</v>
      </c>
      <c r="F6271" s="47">
        <v>14491</v>
      </c>
      <c r="G6271" s="47">
        <v>11855</v>
      </c>
    </row>
    <row r="6272" spans="3:7">
      <c r="C6272" s="49">
        <f t="shared" si="99"/>
        <v>9</v>
      </c>
      <c r="D6272" s="48">
        <v>42631</v>
      </c>
      <c r="E6272" s="47">
        <v>6</v>
      </c>
      <c r="F6272" s="47">
        <v>14945</v>
      </c>
      <c r="G6272" s="47">
        <v>12170</v>
      </c>
    </row>
    <row r="6273" spans="3:7">
      <c r="C6273" s="49">
        <f t="shared" si="99"/>
        <v>9</v>
      </c>
      <c r="D6273" s="48">
        <v>42631</v>
      </c>
      <c r="E6273" s="47">
        <v>7</v>
      </c>
      <c r="F6273" s="47">
        <v>15248</v>
      </c>
      <c r="G6273" s="47">
        <v>12548</v>
      </c>
    </row>
    <row r="6274" spans="3:7">
      <c r="C6274" s="49">
        <f t="shared" si="99"/>
        <v>9</v>
      </c>
      <c r="D6274" s="48">
        <v>42631</v>
      </c>
      <c r="E6274" s="47">
        <v>8</v>
      </c>
      <c r="F6274" s="47">
        <v>15967</v>
      </c>
      <c r="G6274" s="47">
        <v>13302</v>
      </c>
    </row>
    <row r="6275" spans="3:7">
      <c r="C6275" s="49">
        <f t="shared" si="99"/>
        <v>9</v>
      </c>
      <c r="D6275" s="48">
        <v>42631</v>
      </c>
      <c r="E6275" s="47">
        <v>9</v>
      </c>
      <c r="F6275" s="47">
        <v>16345</v>
      </c>
      <c r="G6275" s="47">
        <v>13982</v>
      </c>
    </row>
    <row r="6276" spans="3:7">
      <c r="C6276" s="49">
        <f t="shared" ref="C6276:C6339" si="100">MONTH(D6276)</f>
        <v>9</v>
      </c>
      <c r="D6276" s="48">
        <v>42631</v>
      </c>
      <c r="E6276" s="47">
        <v>10</v>
      </c>
      <c r="F6276" s="47">
        <v>16781</v>
      </c>
      <c r="G6276" s="47">
        <v>14455</v>
      </c>
    </row>
    <row r="6277" spans="3:7">
      <c r="C6277" s="49">
        <f t="shared" si="100"/>
        <v>9</v>
      </c>
      <c r="D6277" s="48">
        <v>42631</v>
      </c>
      <c r="E6277" s="47">
        <v>11</v>
      </c>
      <c r="F6277" s="47">
        <v>17128</v>
      </c>
      <c r="G6277" s="47">
        <v>14920</v>
      </c>
    </row>
    <row r="6278" spans="3:7">
      <c r="C6278" s="49">
        <f t="shared" si="100"/>
        <v>9</v>
      </c>
      <c r="D6278" s="48">
        <v>42631</v>
      </c>
      <c r="E6278" s="47">
        <v>12</v>
      </c>
      <c r="F6278" s="47">
        <v>17618</v>
      </c>
      <c r="G6278" s="47">
        <v>15387</v>
      </c>
    </row>
    <row r="6279" spans="3:7">
      <c r="C6279" s="49">
        <f t="shared" si="100"/>
        <v>9</v>
      </c>
      <c r="D6279" s="48">
        <v>42631</v>
      </c>
      <c r="E6279" s="47">
        <v>13</v>
      </c>
      <c r="F6279" s="47">
        <v>17822</v>
      </c>
      <c r="G6279" s="47">
        <v>15643</v>
      </c>
    </row>
    <row r="6280" spans="3:7">
      <c r="C6280" s="49">
        <f t="shared" si="100"/>
        <v>9</v>
      </c>
      <c r="D6280" s="48">
        <v>42631</v>
      </c>
      <c r="E6280" s="47">
        <v>14</v>
      </c>
      <c r="F6280" s="47">
        <v>18346</v>
      </c>
      <c r="G6280" s="47">
        <v>15892</v>
      </c>
    </row>
    <row r="6281" spans="3:7">
      <c r="C6281" s="49">
        <f t="shared" si="100"/>
        <v>9</v>
      </c>
      <c r="D6281" s="48">
        <v>42631</v>
      </c>
      <c r="E6281" s="47">
        <v>15</v>
      </c>
      <c r="F6281" s="47">
        <v>18806</v>
      </c>
      <c r="G6281" s="47">
        <v>16107</v>
      </c>
    </row>
    <row r="6282" spans="3:7">
      <c r="C6282" s="49">
        <f t="shared" si="100"/>
        <v>9</v>
      </c>
      <c r="D6282" s="48">
        <v>42631</v>
      </c>
      <c r="E6282" s="47">
        <v>16</v>
      </c>
      <c r="F6282" s="47">
        <v>19524</v>
      </c>
      <c r="G6282" s="47">
        <v>16667</v>
      </c>
    </row>
    <row r="6283" spans="3:7">
      <c r="C6283" s="49">
        <f t="shared" si="100"/>
        <v>9</v>
      </c>
      <c r="D6283" s="48">
        <v>42631</v>
      </c>
      <c r="E6283" s="47">
        <v>17</v>
      </c>
      <c r="F6283" s="47">
        <v>20063</v>
      </c>
      <c r="G6283" s="47">
        <v>17237</v>
      </c>
    </row>
    <row r="6284" spans="3:7">
      <c r="C6284" s="49">
        <f t="shared" si="100"/>
        <v>9</v>
      </c>
      <c r="D6284" s="48">
        <v>42631</v>
      </c>
      <c r="E6284" s="47">
        <v>18</v>
      </c>
      <c r="F6284" s="47">
        <v>19883</v>
      </c>
      <c r="G6284" s="47">
        <v>17395</v>
      </c>
    </row>
    <row r="6285" spans="3:7">
      <c r="C6285" s="49">
        <f t="shared" si="100"/>
        <v>9</v>
      </c>
      <c r="D6285" s="48">
        <v>42631</v>
      </c>
      <c r="E6285" s="47">
        <v>19</v>
      </c>
      <c r="F6285" s="47">
        <v>19950</v>
      </c>
      <c r="G6285" s="47">
        <v>17517</v>
      </c>
    </row>
    <row r="6286" spans="3:7">
      <c r="C6286" s="49">
        <f t="shared" si="100"/>
        <v>9</v>
      </c>
      <c r="D6286" s="48">
        <v>42631</v>
      </c>
      <c r="E6286" s="47">
        <v>20</v>
      </c>
      <c r="F6286" s="47">
        <v>20029</v>
      </c>
      <c r="G6286" s="47">
        <v>17614</v>
      </c>
    </row>
    <row r="6287" spans="3:7">
      <c r="C6287" s="49">
        <f t="shared" si="100"/>
        <v>9</v>
      </c>
      <c r="D6287" s="48">
        <v>42631</v>
      </c>
      <c r="E6287" s="47">
        <v>21</v>
      </c>
      <c r="F6287" s="47">
        <v>19621</v>
      </c>
      <c r="G6287" s="47">
        <v>16875</v>
      </c>
    </row>
    <row r="6288" spans="3:7">
      <c r="C6288" s="49">
        <f t="shared" si="100"/>
        <v>9</v>
      </c>
      <c r="D6288" s="48">
        <v>42631</v>
      </c>
      <c r="E6288" s="47">
        <v>22</v>
      </c>
      <c r="F6288" s="47">
        <v>18178</v>
      </c>
      <c r="G6288" s="47">
        <v>15756</v>
      </c>
    </row>
    <row r="6289" spans="3:7">
      <c r="C6289" s="49">
        <f t="shared" si="100"/>
        <v>9</v>
      </c>
      <c r="D6289" s="48">
        <v>42631</v>
      </c>
      <c r="E6289" s="47">
        <v>23</v>
      </c>
      <c r="F6289" s="47">
        <v>16925</v>
      </c>
      <c r="G6289" s="47">
        <v>14518</v>
      </c>
    </row>
    <row r="6290" spans="3:7">
      <c r="C6290" s="49">
        <f t="shared" si="100"/>
        <v>9</v>
      </c>
      <c r="D6290" s="48">
        <v>42631</v>
      </c>
      <c r="E6290" s="47">
        <v>24</v>
      </c>
      <c r="F6290" s="47">
        <v>16067</v>
      </c>
      <c r="G6290" s="47">
        <v>13534</v>
      </c>
    </row>
    <row r="6291" spans="3:7">
      <c r="C6291" s="49">
        <f t="shared" si="100"/>
        <v>9</v>
      </c>
      <c r="D6291" s="48">
        <v>42632</v>
      </c>
      <c r="E6291" s="47">
        <v>1</v>
      </c>
      <c r="F6291" s="47">
        <v>15580</v>
      </c>
      <c r="G6291" s="47">
        <v>12968</v>
      </c>
    </row>
    <row r="6292" spans="3:7">
      <c r="C6292" s="49">
        <f t="shared" si="100"/>
        <v>9</v>
      </c>
      <c r="D6292" s="48">
        <v>42632</v>
      </c>
      <c r="E6292" s="47">
        <v>2</v>
      </c>
      <c r="F6292" s="47">
        <v>15077</v>
      </c>
      <c r="G6292" s="47">
        <v>12644</v>
      </c>
    </row>
    <row r="6293" spans="3:7">
      <c r="C6293" s="49">
        <f t="shared" si="100"/>
        <v>9</v>
      </c>
      <c r="D6293" s="48">
        <v>42632</v>
      </c>
      <c r="E6293" s="47">
        <v>3</v>
      </c>
      <c r="F6293" s="47">
        <v>15214</v>
      </c>
      <c r="G6293" s="47">
        <v>12472</v>
      </c>
    </row>
    <row r="6294" spans="3:7">
      <c r="C6294" s="49">
        <f t="shared" si="100"/>
        <v>9</v>
      </c>
      <c r="D6294" s="48">
        <v>42632</v>
      </c>
      <c r="E6294" s="47">
        <v>4</v>
      </c>
      <c r="F6294" s="47">
        <v>15447</v>
      </c>
      <c r="G6294" s="47">
        <v>12534</v>
      </c>
    </row>
    <row r="6295" spans="3:7">
      <c r="C6295" s="49">
        <f t="shared" si="100"/>
        <v>9</v>
      </c>
      <c r="D6295" s="48">
        <v>42632</v>
      </c>
      <c r="E6295" s="47">
        <v>5</v>
      </c>
      <c r="F6295" s="47">
        <v>15894</v>
      </c>
      <c r="G6295" s="47">
        <v>13007</v>
      </c>
    </row>
    <row r="6296" spans="3:7">
      <c r="C6296" s="49">
        <f t="shared" si="100"/>
        <v>9</v>
      </c>
      <c r="D6296" s="48">
        <v>42632</v>
      </c>
      <c r="E6296" s="47">
        <v>6</v>
      </c>
      <c r="F6296" s="47">
        <v>17172</v>
      </c>
      <c r="G6296" s="47">
        <v>14321</v>
      </c>
    </row>
    <row r="6297" spans="3:7">
      <c r="C6297" s="49">
        <f t="shared" si="100"/>
        <v>9</v>
      </c>
      <c r="D6297" s="48">
        <v>42632</v>
      </c>
      <c r="E6297" s="47">
        <v>7</v>
      </c>
      <c r="F6297" s="47">
        <v>17764</v>
      </c>
      <c r="G6297" s="47">
        <v>15714</v>
      </c>
    </row>
    <row r="6298" spans="3:7">
      <c r="C6298" s="49">
        <f t="shared" si="100"/>
        <v>9</v>
      </c>
      <c r="D6298" s="48">
        <v>42632</v>
      </c>
      <c r="E6298" s="47">
        <v>8</v>
      </c>
      <c r="F6298" s="47">
        <v>18377</v>
      </c>
      <c r="G6298" s="47">
        <v>16130</v>
      </c>
    </row>
    <row r="6299" spans="3:7">
      <c r="C6299" s="49">
        <f t="shared" si="100"/>
        <v>9</v>
      </c>
      <c r="D6299" s="48">
        <v>42632</v>
      </c>
      <c r="E6299" s="47">
        <v>9</v>
      </c>
      <c r="F6299" s="47">
        <v>18680</v>
      </c>
      <c r="G6299" s="47">
        <v>16353</v>
      </c>
    </row>
    <row r="6300" spans="3:7">
      <c r="C6300" s="49">
        <f t="shared" si="100"/>
        <v>9</v>
      </c>
      <c r="D6300" s="48">
        <v>42632</v>
      </c>
      <c r="E6300" s="47">
        <v>10</v>
      </c>
      <c r="F6300" s="47">
        <v>19204</v>
      </c>
      <c r="G6300" s="47">
        <v>16870</v>
      </c>
    </row>
    <row r="6301" spans="3:7">
      <c r="C6301" s="49">
        <f t="shared" si="100"/>
        <v>9</v>
      </c>
      <c r="D6301" s="48">
        <v>42632</v>
      </c>
      <c r="E6301" s="47">
        <v>11</v>
      </c>
      <c r="F6301" s="47">
        <v>19443</v>
      </c>
      <c r="G6301" s="47">
        <v>17127</v>
      </c>
    </row>
    <row r="6302" spans="3:7">
      <c r="C6302" s="49">
        <f t="shared" si="100"/>
        <v>9</v>
      </c>
      <c r="D6302" s="48">
        <v>42632</v>
      </c>
      <c r="E6302" s="47">
        <v>12</v>
      </c>
      <c r="F6302" s="47">
        <v>19773</v>
      </c>
      <c r="G6302" s="47">
        <v>17430</v>
      </c>
    </row>
    <row r="6303" spans="3:7">
      <c r="C6303" s="49">
        <f t="shared" si="100"/>
        <v>9</v>
      </c>
      <c r="D6303" s="48">
        <v>42632</v>
      </c>
      <c r="E6303" s="47">
        <v>13</v>
      </c>
      <c r="F6303" s="47">
        <v>20315</v>
      </c>
      <c r="G6303" s="47">
        <v>17828</v>
      </c>
    </row>
    <row r="6304" spans="3:7">
      <c r="C6304" s="49">
        <f t="shared" si="100"/>
        <v>9</v>
      </c>
      <c r="D6304" s="48">
        <v>42632</v>
      </c>
      <c r="E6304" s="47">
        <v>14</v>
      </c>
      <c r="F6304" s="47">
        <v>20540</v>
      </c>
      <c r="G6304" s="47">
        <v>18113</v>
      </c>
    </row>
    <row r="6305" spans="3:7">
      <c r="C6305" s="49">
        <f t="shared" si="100"/>
        <v>9</v>
      </c>
      <c r="D6305" s="48">
        <v>42632</v>
      </c>
      <c r="E6305" s="47">
        <v>15</v>
      </c>
      <c r="F6305" s="47">
        <v>20761</v>
      </c>
      <c r="G6305" s="47">
        <v>18476</v>
      </c>
    </row>
    <row r="6306" spans="3:7">
      <c r="C6306" s="49">
        <f t="shared" si="100"/>
        <v>9</v>
      </c>
      <c r="D6306" s="48">
        <v>42632</v>
      </c>
      <c r="E6306" s="47">
        <v>16</v>
      </c>
      <c r="F6306" s="47">
        <v>21307</v>
      </c>
      <c r="G6306" s="47">
        <v>18986</v>
      </c>
    </row>
    <row r="6307" spans="3:7">
      <c r="C6307" s="49">
        <f t="shared" si="100"/>
        <v>9</v>
      </c>
      <c r="D6307" s="48">
        <v>42632</v>
      </c>
      <c r="E6307" s="47">
        <v>17</v>
      </c>
      <c r="F6307" s="47">
        <v>21934</v>
      </c>
      <c r="G6307" s="47">
        <v>19524</v>
      </c>
    </row>
    <row r="6308" spans="3:7">
      <c r="C6308" s="49">
        <f t="shared" si="100"/>
        <v>9</v>
      </c>
      <c r="D6308" s="48">
        <v>42632</v>
      </c>
      <c r="E6308" s="47">
        <v>18</v>
      </c>
      <c r="F6308" s="47">
        <v>22121</v>
      </c>
      <c r="G6308" s="47">
        <v>19841</v>
      </c>
    </row>
    <row r="6309" spans="3:7">
      <c r="C6309" s="49">
        <f t="shared" si="100"/>
        <v>9</v>
      </c>
      <c r="D6309" s="48">
        <v>42632</v>
      </c>
      <c r="E6309" s="47">
        <v>19</v>
      </c>
      <c r="F6309" s="47">
        <v>21893</v>
      </c>
      <c r="G6309" s="47">
        <v>19618</v>
      </c>
    </row>
    <row r="6310" spans="3:7">
      <c r="C6310" s="49">
        <f t="shared" si="100"/>
        <v>9</v>
      </c>
      <c r="D6310" s="48">
        <v>42632</v>
      </c>
      <c r="E6310" s="47">
        <v>20</v>
      </c>
      <c r="F6310" s="47">
        <v>21693</v>
      </c>
      <c r="G6310" s="47">
        <v>19541</v>
      </c>
    </row>
    <row r="6311" spans="3:7">
      <c r="C6311" s="49">
        <f t="shared" si="100"/>
        <v>9</v>
      </c>
      <c r="D6311" s="48">
        <v>42632</v>
      </c>
      <c r="E6311" s="47">
        <v>21</v>
      </c>
      <c r="F6311" s="47">
        <v>20481</v>
      </c>
      <c r="G6311" s="47">
        <v>18536</v>
      </c>
    </row>
    <row r="6312" spans="3:7">
      <c r="C6312" s="49">
        <f t="shared" si="100"/>
        <v>9</v>
      </c>
      <c r="D6312" s="48">
        <v>42632</v>
      </c>
      <c r="E6312" s="47">
        <v>22</v>
      </c>
      <c r="F6312" s="47">
        <v>19168</v>
      </c>
      <c r="G6312" s="47">
        <v>17095</v>
      </c>
    </row>
    <row r="6313" spans="3:7">
      <c r="C6313" s="49">
        <f t="shared" si="100"/>
        <v>9</v>
      </c>
      <c r="D6313" s="48">
        <v>42632</v>
      </c>
      <c r="E6313" s="47">
        <v>23</v>
      </c>
      <c r="F6313" s="47">
        <v>17608</v>
      </c>
      <c r="G6313" s="47">
        <v>15501</v>
      </c>
    </row>
    <row r="6314" spans="3:7">
      <c r="C6314" s="49">
        <f t="shared" si="100"/>
        <v>9</v>
      </c>
      <c r="D6314" s="48">
        <v>42632</v>
      </c>
      <c r="E6314" s="47">
        <v>24</v>
      </c>
      <c r="F6314" s="47">
        <v>16463</v>
      </c>
      <c r="G6314" s="47">
        <v>14346</v>
      </c>
    </row>
    <row r="6315" spans="3:7">
      <c r="C6315" s="49">
        <f t="shared" si="100"/>
        <v>9</v>
      </c>
      <c r="D6315" s="48">
        <v>42633</v>
      </c>
      <c r="E6315" s="47">
        <v>1</v>
      </c>
      <c r="F6315" s="47">
        <v>15735</v>
      </c>
      <c r="G6315" s="47">
        <v>13623</v>
      </c>
    </row>
    <row r="6316" spans="3:7">
      <c r="C6316" s="49">
        <f t="shared" si="100"/>
        <v>9</v>
      </c>
      <c r="D6316" s="48">
        <v>42633</v>
      </c>
      <c r="E6316" s="47">
        <v>2</v>
      </c>
      <c r="F6316" s="47">
        <v>15406</v>
      </c>
      <c r="G6316" s="47">
        <v>13184</v>
      </c>
    </row>
    <row r="6317" spans="3:7">
      <c r="C6317" s="49">
        <f t="shared" si="100"/>
        <v>9</v>
      </c>
      <c r="D6317" s="48">
        <v>42633</v>
      </c>
      <c r="E6317" s="47">
        <v>3</v>
      </c>
      <c r="F6317" s="47">
        <v>15199</v>
      </c>
      <c r="G6317" s="47">
        <v>12914</v>
      </c>
    </row>
    <row r="6318" spans="3:7">
      <c r="C6318" s="49">
        <f t="shared" si="100"/>
        <v>9</v>
      </c>
      <c r="D6318" s="48">
        <v>42633</v>
      </c>
      <c r="E6318" s="47">
        <v>4</v>
      </c>
      <c r="F6318" s="47">
        <v>15189</v>
      </c>
      <c r="G6318" s="47">
        <v>12905</v>
      </c>
    </row>
    <row r="6319" spans="3:7">
      <c r="C6319" s="49">
        <f t="shared" si="100"/>
        <v>9</v>
      </c>
      <c r="D6319" s="48">
        <v>42633</v>
      </c>
      <c r="E6319" s="47">
        <v>5</v>
      </c>
      <c r="F6319" s="47">
        <v>15812</v>
      </c>
      <c r="G6319" s="47">
        <v>13451</v>
      </c>
    </row>
    <row r="6320" spans="3:7">
      <c r="C6320" s="49">
        <f t="shared" si="100"/>
        <v>9</v>
      </c>
      <c r="D6320" s="48">
        <v>42633</v>
      </c>
      <c r="E6320" s="47">
        <v>6</v>
      </c>
      <c r="F6320" s="47">
        <v>17024</v>
      </c>
      <c r="G6320" s="47">
        <v>14903</v>
      </c>
    </row>
    <row r="6321" spans="3:7">
      <c r="C6321" s="49">
        <f t="shared" si="100"/>
        <v>9</v>
      </c>
      <c r="D6321" s="48">
        <v>42633</v>
      </c>
      <c r="E6321" s="47">
        <v>7</v>
      </c>
      <c r="F6321" s="47">
        <v>18432</v>
      </c>
      <c r="G6321" s="47">
        <v>16388</v>
      </c>
    </row>
    <row r="6322" spans="3:7">
      <c r="C6322" s="49">
        <f t="shared" si="100"/>
        <v>9</v>
      </c>
      <c r="D6322" s="48">
        <v>42633</v>
      </c>
      <c r="E6322" s="47">
        <v>8</v>
      </c>
      <c r="F6322" s="47">
        <v>18724</v>
      </c>
      <c r="G6322" s="47">
        <v>16765</v>
      </c>
    </row>
    <row r="6323" spans="3:7">
      <c r="C6323" s="49">
        <f t="shared" si="100"/>
        <v>9</v>
      </c>
      <c r="D6323" s="48">
        <v>42633</v>
      </c>
      <c r="E6323" s="47">
        <v>9</v>
      </c>
      <c r="F6323" s="47">
        <v>19126</v>
      </c>
      <c r="G6323" s="47">
        <v>17029</v>
      </c>
    </row>
    <row r="6324" spans="3:7">
      <c r="C6324" s="49">
        <f t="shared" si="100"/>
        <v>9</v>
      </c>
      <c r="D6324" s="48">
        <v>42633</v>
      </c>
      <c r="E6324" s="47">
        <v>10</v>
      </c>
      <c r="F6324" s="47">
        <v>19579</v>
      </c>
      <c r="G6324" s="47">
        <v>17455</v>
      </c>
    </row>
    <row r="6325" spans="3:7">
      <c r="C6325" s="49">
        <f t="shared" si="100"/>
        <v>9</v>
      </c>
      <c r="D6325" s="48">
        <v>42633</v>
      </c>
      <c r="E6325" s="47">
        <v>11</v>
      </c>
      <c r="F6325" s="47">
        <v>19789</v>
      </c>
      <c r="G6325" s="47">
        <v>17662</v>
      </c>
    </row>
    <row r="6326" spans="3:7">
      <c r="C6326" s="49">
        <f t="shared" si="100"/>
        <v>9</v>
      </c>
      <c r="D6326" s="48">
        <v>42633</v>
      </c>
      <c r="E6326" s="47">
        <v>12</v>
      </c>
      <c r="F6326" s="47">
        <v>19903</v>
      </c>
      <c r="G6326" s="47">
        <v>17947</v>
      </c>
    </row>
    <row r="6327" spans="3:7">
      <c r="C6327" s="49">
        <f t="shared" si="100"/>
        <v>9</v>
      </c>
      <c r="D6327" s="48">
        <v>42633</v>
      </c>
      <c r="E6327" s="47">
        <v>13</v>
      </c>
      <c r="F6327" s="47">
        <v>20198</v>
      </c>
      <c r="G6327" s="47">
        <v>18296</v>
      </c>
    </row>
    <row r="6328" spans="3:7">
      <c r="C6328" s="49">
        <f t="shared" si="100"/>
        <v>9</v>
      </c>
      <c r="D6328" s="48">
        <v>42633</v>
      </c>
      <c r="E6328" s="47">
        <v>14</v>
      </c>
      <c r="F6328" s="47">
        <v>20430</v>
      </c>
      <c r="G6328" s="47">
        <v>18577</v>
      </c>
    </row>
    <row r="6329" spans="3:7">
      <c r="C6329" s="49">
        <f t="shared" si="100"/>
        <v>9</v>
      </c>
      <c r="D6329" s="48">
        <v>42633</v>
      </c>
      <c r="E6329" s="47">
        <v>15</v>
      </c>
      <c r="F6329" s="47">
        <v>20566</v>
      </c>
      <c r="G6329" s="47">
        <v>18680</v>
      </c>
    </row>
    <row r="6330" spans="3:7">
      <c r="C6330" s="49">
        <f t="shared" si="100"/>
        <v>9</v>
      </c>
      <c r="D6330" s="48">
        <v>42633</v>
      </c>
      <c r="E6330" s="47">
        <v>16</v>
      </c>
      <c r="F6330" s="47">
        <v>21204</v>
      </c>
      <c r="G6330" s="47">
        <v>19141</v>
      </c>
    </row>
    <row r="6331" spans="3:7">
      <c r="C6331" s="49">
        <f t="shared" si="100"/>
        <v>9</v>
      </c>
      <c r="D6331" s="48">
        <v>42633</v>
      </c>
      <c r="E6331" s="47">
        <v>17</v>
      </c>
      <c r="F6331" s="47">
        <v>21417</v>
      </c>
      <c r="G6331" s="47">
        <v>19485</v>
      </c>
    </row>
    <row r="6332" spans="3:7">
      <c r="C6332" s="49">
        <f t="shared" si="100"/>
        <v>9</v>
      </c>
      <c r="D6332" s="48">
        <v>42633</v>
      </c>
      <c r="E6332" s="47">
        <v>18</v>
      </c>
      <c r="F6332" s="47">
        <v>21552</v>
      </c>
      <c r="G6332" s="47">
        <v>19339</v>
      </c>
    </row>
    <row r="6333" spans="3:7">
      <c r="C6333" s="49">
        <f t="shared" si="100"/>
        <v>9</v>
      </c>
      <c r="D6333" s="48">
        <v>42633</v>
      </c>
      <c r="E6333" s="47">
        <v>19</v>
      </c>
      <c r="F6333" s="47">
        <v>21524</v>
      </c>
      <c r="G6333" s="47">
        <v>19303</v>
      </c>
    </row>
    <row r="6334" spans="3:7">
      <c r="C6334" s="49">
        <f t="shared" si="100"/>
        <v>9</v>
      </c>
      <c r="D6334" s="48">
        <v>42633</v>
      </c>
      <c r="E6334" s="47">
        <v>20</v>
      </c>
      <c r="F6334" s="47">
        <v>21145</v>
      </c>
      <c r="G6334" s="47">
        <v>19016</v>
      </c>
    </row>
    <row r="6335" spans="3:7">
      <c r="C6335" s="49">
        <f t="shared" si="100"/>
        <v>9</v>
      </c>
      <c r="D6335" s="48">
        <v>42633</v>
      </c>
      <c r="E6335" s="47">
        <v>21</v>
      </c>
      <c r="F6335" s="47">
        <v>19975</v>
      </c>
      <c r="G6335" s="47">
        <v>17951</v>
      </c>
    </row>
    <row r="6336" spans="3:7">
      <c r="C6336" s="49">
        <f t="shared" si="100"/>
        <v>9</v>
      </c>
      <c r="D6336" s="48">
        <v>42633</v>
      </c>
      <c r="E6336" s="47">
        <v>22</v>
      </c>
      <c r="F6336" s="47">
        <v>18579</v>
      </c>
      <c r="G6336" s="47">
        <v>16523</v>
      </c>
    </row>
    <row r="6337" spans="3:7">
      <c r="C6337" s="49">
        <f t="shared" si="100"/>
        <v>9</v>
      </c>
      <c r="D6337" s="48">
        <v>42633</v>
      </c>
      <c r="E6337" s="47">
        <v>23</v>
      </c>
      <c r="F6337" s="47">
        <v>17006</v>
      </c>
      <c r="G6337" s="47">
        <v>14870</v>
      </c>
    </row>
    <row r="6338" spans="3:7">
      <c r="C6338" s="49">
        <f t="shared" si="100"/>
        <v>9</v>
      </c>
      <c r="D6338" s="48">
        <v>42633</v>
      </c>
      <c r="E6338" s="47">
        <v>24</v>
      </c>
      <c r="F6338" s="47">
        <v>15974</v>
      </c>
      <c r="G6338" s="47">
        <v>13763</v>
      </c>
    </row>
    <row r="6339" spans="3:7">
      <c r="C6339" s="49">
        <f t="shared" si="100"/>
        <v>9</v>
      </c>
      <c r="D6339" s="48">
        <v>42634</v>
      </c>
      <c r="E6339" s="47">
        <v>1</v>
      </c>
      <c r="F6339" s="47">
        <v>15448</v>
      </c>
      <c r="G6339" s="47">
        <v>13131</v>
      </c>
    </row>
    <row r="6340" spans="3:7">
      <c r="C6340" s="49">
        <f t="shared" ref="C6340:C6403" si="101">MONTH(D6340)</f>
        <v>9</v>
      </c>
      <c r="D6340" s="48">
        <v>42634</v>
      </c>
      <c r="E6340" s="47">
        <v>2</v>
      </c>
      <c r="F6340" s="47">
        <v>14996</v>
      </c>
      <c r="G6340" s="47">
        <v>12722</v>
      </c>
    </row>
    <row r="6341" spans="3:7">
      <c r="C6341" s="49">
        <f t="shared" si="101"/>
        <v>9</v>
      </c>
      <c r="D6341" s="48">
        <v>42634</v>
      </c>
      <c r="E6341" s="47">
        <v>3</v>
      </c>
      <c r="F6341" s="47">
        <v>14938</v>
      </c>
      <c r="G6341" s="47">
        <v>12483</v>
      </c>
    </row>
    <row r="6342" spans="3:7">
      <c r="C6342" s="49">
        <f t="shared" si="101"/>
        <v>9</v>
      </c>
      <c r="D6342" s="48">
        <v>42634</v>
      </c>
      <c r="E6342" s="47">
        <v>4</v>
      </c>
      <c r="F6342" s="47">
        <v>14743</v>
      </c>
      <c r="G6342" s="47">
        <v>12458</v>
      </c>
    </row>
    <row r="6343" spans="3:7">
      <c r="C6343" s="49">
        <f t="shared" si="101"/>
        <v>9</v>
      </c>
      <c r="D6343" s="48">
        <v>42634</v>
      </c>
      <c r="E6343" s="47">
        <v>5</v>
      </c>
      <c r="F6343" s="47">
        <v>15055</v>
      </c>
      <c r="G6343" s="47">
        <v>12891</v>
      </c>
    </row>
    <row r="6344" spans="3:7">
      <c r="C6344" s="49">
        <f t="shared" si="101"/>
        <v>9</v>
      </c>
      <c r="D6344" s="48">
        <v>42634</v>
      </c>
      <c r="E6344" s="47">
        <v>6</v>
      </c>
      <c r="F6344" s="47">
        <v>16103</v>
      </c>
      <c r="G6344" s="47">
        <v>14027</v>
      </c>
    </row>
    <row r="6345" spans="3:7">
      <c r="C6345" s="49">
        <f t="shared" si="101"/>
        <v>9</v>
      </c>
      <c r="D6345" s="48">
        <v>42634</v>
      </c>
      <c r="E6345" s="47">
        <v>7</v>
      </c>
      <c r="F6345" s="47">
        <v>17574</v>
      </c>
      <c r="G6345" s="47">
        <v>15377</v>
      </c>
    </row>
    <row r="6346" spans="3:7">
      <c r="C6346" s="49">
        <f t="shared" si="101"/>
        <v>9</v>
      </c>
      <c r="D6346" s="48">
        <v>42634</v>
      </c>
      <c r="E6346" s="47">
        <v>8</v>
      </c>
      <c r="F6346" s="47">
        <v>17813</v>
      </c>
      <c r="G6346" s="47">
        <v>15600</v>
      </c>
    </row>
    <row r="6347" spans="3:7">
      <c r="C6347" s="49">
        <f t="shared" si="101"/>
        <v>9</v>
      </c>
      <c r="D6347" s="48">
        <v>42634</v>
      </c>
      <c r="E6347" s="47">
        <v>9</v>
      </c>
      <c r="F6347" s="47">
        <v>17988</v>
      </c>
      <c r="G6347" s="47">
        <v>15801</v>
      </c>
    </row>
    <row r="6348" spans="3:7">
      <c r="C6348" s="49">
        <f t="shared" si="101"/>
        <v>9</v>
      </c>
      <c r="D6348" s="48">
        <v>42634</v>
      </c>
      <c r="E6348" s="47">
        <v>10</v>
      </c>
      <c r="F6348" s="47">
        <v>18455</v>
      </c>
      <c r="G6348" s="47">
        <v>16288</v>
      </c>
    </row>
    <row r="6349" spans="3:7">
      <c r="C6349" s="49">
        <f t="shared" si="101"/>
        <v>9</v>
      </c>
      <c r="D6349" s="48">
        <v>42634</v>
      </c>
      <c r="E6349" s="47">
        <v>11</v>
      </c>
      <c r="F6349" s="47">
        <v>18611</v>
      </c>
      <c r="G6349" s="47">
        <v>16541</v>
      </c>
    </row>
    <row r="6350" spans="3:7">
      <c r="C6350" s="49">
        <f t="shared" si="101"/>
        <v>9</v>
      </c>
      <c r="D6350" s="48">
        <v>42634</v>
      </c>
      <c r="E6350" s="47">
        <v>12</v>
      </c>
      <c r="F6350" s="47">
        <v>17303</v>
      </c>
      <c r="G6350" s="47">
        <v>15299</v>
      </c>
    </row>
    <row r="6351" spans="3:7">
      <c r="C6351" s="49">
        <f t="shared" si="101"/>
        <v>9</v>
      </c>
      <c r="D6351" s="48">
        <v>42634</v>
      </c>
      <c r="E6351" s="47">
        <v>13</v>
      </c>
      <c r="F6351" s="47">
        <v>19350</v>
      </c>
      <c r="G6351" s="47">
        <v>17241</v>
      </c>
    </row>
    <row r="6352" spans="3:7">
      <c r="C6352" s="49">
        <f t="shared" si="101"/>
        <v>9</v>
      </c>
      <c r="D6352" s="48">
        <v>42634</v>
      </c>
      <c r="E6352" s="47">
        <v>14</v>
      </c>
      <c r="F6352" s="47">
        <v>19497</v>
      </c>
      <c r="G6352" s="47">
        <v>17435</v>
      </c>
    </row>
    <row r="6353" spans="3:7">
      <c r="C6353" s="49">
        <f t="shared" si="101"/>
        <v>9</v>
      </c>
      <c r="D6353" s="48">
        <v>42634</v>
      </c>
      <c r="E6353" s="47">
        <v>15</v>
      </c>
      <c r="F6353" s="47">
        <v>19704</v>
      </c>
      <c r="G6353" s="47">
        <v>17599</v>
      </c>
    </row>
    <row r="6354" spans="3:7">
      <c r="C6354" s="49">
        <f t="shared" si="101"/>
        <v>9</v>
      </c>
      <c r="D6354" s="48">
        <v>42634</v>
      </c>
      <c r="E6354" s="47">
        <v>16</v>
      </c>
      <c r="F6354" s="47">
        <v>20222</v>
      </c>
      <c r="G6354" s="47">
        <v>18177</v>
      </c>
    </row>
    <row r="6355" spans="3:7">
      <c r="C6355" s="49">
        <f t="shared" si="101"/>
        <v>9</v>
      </c>
      <c r="D6355" s="48">
        <v>42634</v>
      </c>
      <c r="E6355" s="47">
        <v>17</v>
      </c>
      <c r="F6355" s="47">
        <v>20490</v>
      </c>
      <c r="G6355" s="47">
        <v>18543</v>
      </c>
    </row>
    <row r="6356" spans="3:7">
      <c r="C6356" s="49">
        <f t="shared" si="101"/>
        <v>9</v>
      </c>
      <c r="D6356" s="48">
        <v>42634</v>
      </c>
      <c r="E6356" s="47">
        <v>18</v>
      </c>
      <c r="F6356" s="47">
        <v>20349</v>
      </c>
      <c r="G6356" s="47">
        <v>18435</v>
      </c>
    </row>
    <row r="6357" spans="3:7">
      <c r="C6357" s="49">
        <f t="shared" si="101"/>
        <v>9</v>
      </c>
      <c r="D6357" s="48">
        <v>42634</v>
      </c>
      <c r="E6357" s="47">
        <v>19</v>
      </c>
      <c r="F6357" s="47">
        <v>20707</v>
      </c>
      <c r="G6357" s="47">
        <v>18717</v>
      </c>
    </row>
    <row r="6358" spans="3:7">
      <c r="C6358" s="49">
        <f t="shared" si="101"/>
        <v>9</v>
      </c>
      <c r="D6358" s="48">
        <v>42634</v>
      </c>
      <c r="E6358" s="47">
        <v>20</v>
      </c>
      <c r="F6358" s="47">
        <v>20700</v>
      </c>
      <c r="G6358" s="47">
        <v>18787</v>
      </c>
    </row>
    <row r="6359" spans="3:7">
      <c r="C6359" s="49">
        <f t="shared" si="101"/>
        <v>9</v>
      </c>
      <c r="D6359" s="48">
        <v>42634</v>
      </c>
      <c r="E6359" s="47">
        <v>21</v>
      </c>
      <c r="F6359" s="47">
        <v>19692</v>
      </c>
      <c r="G6359" s="47">
        <v>17728</v>
      </c>
    </row>
    <row r="6360" spans="3:7">
      <c r="C6360" s="49">
        <f t="shared" si="101"/>
        <v>9</v>
      </c>
      <c r="D6360" s="48">
        <v>42634</v>
      </c>
      <c r="E6360" s="47">
        <v>22</v>
      </c>
      <c r="F6360" s="47">
        <v>18186</v>
      </c>
      <c r="G6360" s="47">
        <v>16175</v>
      </c>
    </row>
    <row r="6361" spans="3:7">
      <c r="C6361" s="49">
        <f t="shared" si="101"/>
        <v>9</v>
      </c>
      <c r="D6361" s="48">
        <v>42634</v>
      </c>
      <c r="E6361" s="47">
        <v>23</v>
      </c>
      <c r="F6361" s="47">
        <v>17046</v>
      </c>
      <c r="G6361" s="47">
        <v>14922</v>
      </c>
    </row>
    <row r="6362" spans="3:7">
      <c r="C6362" s="49">
        <f t="shared" si="101"/>
        <v>9</v>
      </c>
      <c r="D6362" s="48">
        <v>42634</v>
      </c>
      <c r="E6362" s="47">
        <v>24</v>
      </c>
      <c r="F6362" s="47">
        <v>16093</v>
      </c>
      <c r="G6362" s="47">
        <v>13828</v>
      </c>
    </row>
    <row r="6363" spans="3:7">
      <c r="C6363" s="49">
        <f t="shared" si="101"/>
        <v>9</v>
      </c>
      <c r="D6363" s="48">
        <v>42635</v>
      </c>
      <c r="E6363" s="47">
        <v>1</v>
      </c>
      <c r="F6363" s="47">
        <v>15450</v>
      </c>
      <c r="G6363" s="47">
        <v>13125</v>
      </c>
    </row>
    <row r="6364" spans="3:7">
      <c r="C6364" s="49">
        <f t="shared" si="101"/>
        <v>9</v>
      </c>
      <c r="D6364" s="48">
        <v>42635</v>
      </c>
      <c r="E6364" s="47">
        <v>2</v>
      </c>
      <c r="F6364" s="47">
        <v>15129</v>
      </c>
      <c r="G6364" s="47">
        <v>12715</v>
      </c>
    </row>
    <row r="6365" spans="3:7">
      <c r="C6365" s="49">
        <f t="shared" si="101"/>
        <v>9</v>
      </c>
      <c r="D6365" s="48">
        <v>42635</v>
      </c>
      <c r="E6365" s="47">
        <v>3</v>
      </c>
      <c r="F6365" s="47">
        <v>14754</v>
      </c>
      <c r="G6365" s="47">
        <v>12491</v>
      </c>
    </row>
    <row r="6366" spans="3:7">
      <c r="C6366" s="49">
        <f t="shared" si="101"/>
        <v>9</v>
      </c>
      <c r="D6366" s="48">
        <v>42635</v>
      </c>
      <c r="E6366" s="47">
        <v>4</v>
      </c>
      <c r="F6366" s="47">
        <v>14876</v>
      </c>
      <c r="G6366" s="47">
        <v>12473</v>
      </c>
    </row>
    <row r="6367" spans="3:7">
      <c r="C6367" s="49">
        <f t="shared" si="101"/>
        <v>9</v>
      </c>
      <c r="D6367" s="48">
        <v>42635</v>
      </c>
      <c r="E6367" s="47">
        <v>5</v>
      </c>
      <c r="F6367" s="47">
        <v>15413</v>
      </c>
      <c r="G6367" s="47">
        <v>12977</v>
      </c>
    </row>
    <row r="6368" spans="3:7">
      <c r="C6368" s="49">
        <f t="shared" si="101"/>
        <v>9</v>
      </c>
      <c r="D6368" s="48">
        <v>42635</v>
      </c>
      <c r="E6368" s="47">
        <v>6</v>
      </c>
      <c r="F6368" s="47">
        <v>16513</v>
      </c>
      <c r="G6368" s="47">
        <v>14282</v>
      </c>
    </row>
    <row r="6369" spans="3:7">
      <c r="C6369" s="49">
        <f t="shared" si="101"/>
        <v>9</v>
      </c>
      <c r="D6369" s="48">
        <v>42635</v>
      </c>
      <c r="E6369" s="47">
        <v>7</v>
      </c>
      <c r="F6369" s="47">
        <v>17799</v>
      </c>
      <c r="G6369" s="47">
        <v>15647</v>
      </c>
    </row>
    <row r="6370" spans="3:7">
      <c r="C6370" s="49">
        <f t="shared" si="101"/>
        <v>9</v>
      </c>
      <c r="D6370" s="48">
        <v>42635</v>
      </c>
      <c r="E6370" s="47">
        <v>8</v>
      </c>
      <c r="F6370" s="47">
        <v>18040</v>
      </c>
      <c r="G6370" s="47">
        <v>15983</v>
      </c>
    </row>
    <row r="6371" spans="3:7">
      <c r="C6371" s="49">
        <f t="shared" si="101"/>
        <v>9</v>
      </c>
      <c r="D6371" s="48">
        <v>42635</v>
      </c>
      <c r="E6371" s="47">
        <v>9</v>
      </c>
      <c r="F6371" s="47">
        <v>18401</v>
      </c>
      <c r="G6371" s="47">
        <v>16339</v>
      </c>
    </row>
    <row r="6372" spans="3:7">
      <c r="C6372" s="49">
        <f t="shared" si="101"/>
        <v>9</v>
      </c>
      <c r="D6372" s="48">
        <v>42635</v>
      </c>
      <c r="E6372" s="47">
        <v>10</v>
      </c>
      <c r="F6372" s="47">
        <v>18582</v>
      </c>
      <c r="G6372" s="47">
        <v>16611</v>
      </c>
    </row>
    <row r="6373" spans="3:7">
      <c r="C6373" s="49">
        <f t="shared" si="101"/>
        <v>9</v>
      </c>
      <c r="D6373" s="48">
        <v>42635</v>
      </c>
      <c r="E6373" s="47">
        <v>11</v>
      </c>
      <c r="F6373" s="47">
        <v>18874</v>
      </c>
      <c r="G6373" s="47">
        <v>17053</v>
      </c>
    </row>
    <row r="6374" spans="3:7">
      <c r="C6374" s="49">
        <f t="shared" si="101"/>
        <v>9</v>
      </c>
      <c r="D6374" s="48">
        <v>42635</v>
      </c>
      <c r="E6374" s="47">
        <v>12</v>
      </c>
      <c r="F6374" s="47">
        <v>19409</v>
      </c>
      <c r="G6374" s="47">
        <v>17522</v>
      </c>
    </row>
    <row r="6375" spans="3:7">
      <c r="C6375" s="49">
        <f t="shared" si="101"/>
        <v>9</v>
      </c>
      <c r="D6375" s="48">
        <v>42635</v>
      </c>
      <c r="E6375" s="47">
        <v>13</v>
      </c>
      <c r="F6375" s="47">
        <v>19998</v>
      </c>
      <c r="G6375" s="47">
        <v>17976</v>
      </c>
    </row>
    <row r="6376" spans="3:7">
      <c r="C6376" s="49">
        <f t="shared" si="101"/>
        <v>9</v>
      </c>
      <c r="D6376" s="48">
        <v>42635</v>
      </c>
      <c r="E6376" s="47">
        <v>14</v>
      </c>
      <c r="F6376" s="47">
        <v>20297</v>
      </c>
      <c r="G6376" s="47">
        <v>18350</v>
      </c>
    </row>
    <row r="6377" spans="3:7">
      <c r="C6377" s="49">
        <f t="shared" si="101"/>
        <v>9</v>
      </c>
      <c r="D6377" s="48">
        <v>42635</v>
      </c>
      <c r="E6377" s="47">
        <v>15</v>
      </c>
      <c r="F6377" s="47">
        <v>20823</v>
      </c>
      <c r="G6377" s="47">
        <v>18808</v>
      </c>
    </row>
    <row r="6378" spans="3:7">
      <c r="C6378" s="49">
        <f t="shared" si="101"/>
        <v>9</v>
      </c>
      <c r="D6378" s="48">
        <v>42635</v>
      </c>
      <c r="E6378" s="47">
        <v>16</v>
      </c>
      <c r="F6378" s="47">
        <v>21169</v>
      </c>
      <c r="G6378" s="47">
        <v>19346</v>
      </c>
    </row>
    <row r="6379" spans="3:7">
      <c r="C6379" s="49">
        <f t="shared" si="101"/>
        <v>9</v>
      </c>
      <c r="D6379" s="48">
        <v>42635</v>
      </c>
      <c r="E6379" s="47">
        <v>17</v>
      </c>
      <c r="F6379" s="47">
        <v>21470</v>
      </c>
      <c r="G6379" s="47">
        <v>19320</v>
      </c>
    </row>
    <row r="6380" spans="3:7">
      <c r="C6380" s="49">
        <f t="shared" si="101"/>
        <v>9</v>
      </c>
      <c r="D6380" s="48">
        <v>42635</v>
      </c>
      <c r="E6380" s="47">
        <v>18</v>
      </c>
      <c r="F6380" s="47">
        <v>21313</v>
      </c>
      <c r="G6380" s="47">
        <v>19146</v>
      </c>
    </row>
    <row r="6381" spans="3:7">
      <c r="C6381" s="49">
        <f t="shared" si="101"/>
        <v>9</v>
      </c>
      <c r="D6381" s="48">
        <v>42635</v>
      </c>
      <c r="E6381" s="47">
        <v>19</v>
      </c>
      <c r="F6381" s="47">
        <v>21636</v>
      </c>
      <c r="G6381" s="47">
        <v>19492</v>
      </c>
    </row>
    <row r="6382" spans="3:7">
      <c r="C6382" s="49">
        <f t="shared" si="101"/>
        <v>9</v>
      </c>
      <c r="D6382" s="48">
        <v>42635</v>
      </c>
      <c r="E6382" s="47">
        <v>20</v>
      </c>
      <c r="F6382" s="47">
        <v>21333</v>
      </c>
      <c r="G6382" s="47">
        <v>19454</v>
      </c>
    </row>
    <row r="6383" spans="3:7">
      <c r="C6383" s="49">
        <f t="shared" si="101"/>
        <v>9</v>
      </c>
      <c r="D6383" s="48">
        <v>42635</v>
      </c>
      <c r="E6383" s="47">
        <v>21</v>
      </c>
      <c r="F6383" s="47">
        <v>20387</v>
      </c>
      <c r="G6383" s="47">
        <v>18547</v>
      </c>
    </row>
    <row r="6384" spans="3:7">
      <c r="C6384" s="49">
        <f t="shared" si="101"/>
        <v>9</v>
      </c>
      <c r="D6384" s="48">
        <v>42635</v>
      </c>
      <c r="E6384" s="47">
        <v>22</v>
      </c>
      <c r="F6384" s="47">
        <v>19132</v>
      </c>
      <c r="G6384" s="47">
        <v>17220</v>
      </c>
    </row>
    <row r="6385" spans="3:7">
      <c r="C6385" s="49">
        <f t="shared" si="101"/>
        <v>9</v>
      </c>
      <c r="D6385" s="48">
        <v>42635</v>
      </c>
      <c r="E6385" s="47">
        <v>23</v>
      </c>
      <c r="F6385" s="47">
        <v>17745</v>
      </c>
      <c r="G6385" s="47">
        <v>15848</v>
      </c>
    </row>
    <row r="6386" spans="3:7">
      <c r="C6386" s="49">
        <f t="shared" si="101"/>
        <v>9</v>
      </c>
      <c r="D6386" s="48">
        <v>42635</v>
      </c>
      <c r="E6386" s="47">
        <v>24</v>
      </c>
      <c r="F6386" s="47">
        <v>16756</v>
      </c>
      <c r="G6386" s="47">
        <v>14695</v>
      </c>
    </row>
    <row r="6387" spans="3:7">
      <c r="C6387" s="49">
        <f t="shared" si="101"/>
        <v>9</v>
      </c>
      <c r="D6387" s="48">
        <v>42636</v>
      </c>
      <c r="E6387" s="47">
        <v>1</v>
      </c>
      <c r="F6387" s="47">
        <v>16172</v>
      </c>
      <c r="G6387" s="47">
        <v>14020</v>
      </c>
    </row>
    <row r="6388" spans="3:7">
      <c r="C6388" s="49">
        <f t="shared" si="101"/>
        <v>9</v>
      </c>
      <c r="D6388" s="48">
        <v>42636</v>
      </c>
      <c r="E6388" s="47">
        <v>2</v>
      </c>
      <c r="F6388" s="47">
        <v>15740</v>
      </c>
      <c r="G6388" s="47">
        <v>13541</v>
      </c>
    </row>
    <row r="6389" spans="3:7">
      <c r="C6389" s="49">
        <f t="shared" si="101"/>
        <v>9</v>
      </c>
      <c r="D6389" s="48">
        <v>42636</v>
      </c>
      <c r="E6389" s="47">
        <v>3</v>
      </c>
      <c r="F6389" s="47">
        <v>15295</v>
      </c>
      <c r="G6389" s="47">
        <v>13270</v>
      </c>
    </row>
    <row r="6390" spans="3:7">
      <c r="C6390" s="49">
        <f t="shared" si="101"/>
        <v>9</v>
      </c>
      <c r="D6390" s="48">
        <v>42636</v>
      </c>
      <c r="E6390" s="47">
        <v>4</v>
      </c>
      <c r="F6390" s="47">
        <v>15461</v>
      </c>
      <c r="G6390" s="47">
        <v>13301</v>
      </c>
    </row>
    <row r="6391" spans="3:7">
      <c r="C6391" s="49">
        <f t="shared" si="101"/>
        <v>9</v>
      </c>
      <c r="D6391" s="48">
        <v>42636</v>
      </c>
      <c r="E6391" s="47">
        <v>5</v>
      </c>
      <c r="F6391" s="47">
        <v>15702</v>
      </c>
      <c r="G6391" s="47">
        <v>13634</v>
      </c>
    </row>
    <row r="6392" spans="3:7">
      <c r="C6392" s="49">
        <f t="shared" si="101"/>
        <v>9</v>
      </c>
      <c r="D6392" s="48">
        <v>42636</v>
      </c>
      <c r="E6392" s="47">
        <v>6</v>
      </c>
      <c r="F6392" s="47">
        <v>16787</v>
      </c>
      <c r="G6392" s="47">
        <v>14964</v>
      </c>
    </row>
    <row r="6393" spans="3:7">
      <c r="C6393" s="49">
        <f t="shared" si="101"/>
        <v>9</v>
      </c>
      <c r="D6393" s="48">
        <v>42636</v>
      </c>
      <c r="E6393" s="47">
        <v>7</v>
      </c>
      <c r="F6393" s="47">
        <v>18440</v>
      </c>
      <c r="G6393" s="47">
        <v>16423</v>
      </c>
    </row>
    <row r="6394" spans="3:7">
      <c r="C6394" s="49">
        <f t="shared" si="101"/>
        <v>9</v>
      </c>
      <c r="D6394" s="48">
        <v>42636</v>
      </c>
      <c r="E6394" s="47">
        <v>8</v>
      </c>
      <c r="F6394" s="47">
        <v>18953</v>
      </c>
      <c r="G6394" s="47">
        <v>17020</v>
      </c>
    </row>
    <row r="6395" spans="3:7">
      <c r="C6395" s="49">
        <f t="shared" si="101"/>
        <v>9</v>
      </c>
      <c r="D6395" s="48">
        <v>42636</v>
      </c>
      <c r="E6395" s="47">
        <v>9</v>
      </c>
      <c r="F6395" s="47">
        <v>19353</v>
      </c>
      <c r="G6395" s="47">
        <v>17232</v>
      </c>
    </row>
    <row r="6396" spans="3:7">
      <c r="C6396" s="49">
        <f t="shared" si="101"/>
        <v>9</v>
      </c>
      <c r="D6396" s="48">
        <v>42636</v>
      </c>
      <c r="E6396" s="47">
        <v>10</v>
      </c>
      <c r="F6396" s="47">
        <v>19005</v>
      </c>
      <c r="G6396" s="47">
        <v>17122</v>
      </c>
    </row>
    <row r="6397" spans="3:7">
      <c r="C6397" s="49">
        <f t="shared" si="101"/>
        <v>9</v>
      </c>
      <c r="D6397" s="48">
        <v>42636</v>
      </c>
      <c r="E6397" s="47">
        <v>11</v>
      </c>
      <c r="F6397" s="47">
        <v>18732</v>
      </c>
      <c r="G6397" s="47">
        <v>16787</v>
      </c>
    </row>
    <row r="6398" spans="3:7">
      <c r="C6398" s="49">
        <f t="shared" si="101"/>
        <v>9</v>
      </c>
      <c r="D6398" s="48">
        <v>42636</v>
      </c>
      <c r="E6398" s="47">
        <v>12</v>
      </c>
      <c r="F6398" s="47">
        <v>18533</v>
      </c>
      <c r="G6398" s="47">
        <v>16479</v>
      </c>
    </row>
    <row r="6399" spans="3:7">
      <c r="C6399" s="49">
        <f t="shared" si="101"/>
        <v>9</v>
      </c>
      <c r="D6399" s="48">
        <v>42636</v>
      </c>
      <c r="E6399" s="47">
        <v>13</v>
      </c>
      <c r="F6399" s="47">
        <v>18495</v>
      </c>
      <c r="G6399" s="47">
        <v>16302</v>
      </c>
    </row>
    <row r="6400" spans="3:7">
      <c r="C6400" s="49">
        <f t="shared" si="101"/>
        <v>9</v>
      </c>
      <c r="D6400" s="48">
        <v>42636</v>
      </c>
      <c r="E6400" s="47">
        <v>14</v>
      </c>
      <c r="F6400" s="47">
        <v>18420</v>
      </c>
      <c r="G6400" s="47">
        <v>16130</v>
      </c>
    </row>
    <row r="6401" spans="3:7">
      <c r="C6401" s="49">
        <f t="shared" si="101"/>
        <v>9</v>
      </c>
      <c r="D6401" s="48">
        <v>42636</v>
      </c>
      <c r="E6401" s="47">
        <v>15</v>
      </c>
      <c r="F6401" s="47">
        <v>18223</v>
      </c>
      <c r="G6401" s="47">
        <v>15955</v>
      </c>
    </row>
    <row r="6402" spans="3:7">
      <c r="C6402" s="49">
        <f t="shared" si="101"/>
        <v>9</v>
      </c>
      <c r="D6402" s="48">
        <v>42636</v>
      </c>
      <c r="E6402" s="47">
        <v>16</v>
      </c>
      <c r="F6402" s="47">
        <v>18212</v>
      </c>
      <c r="G6402" s="47">
        <v>15948</v>
      </c>
    </row>
    <row r="6403" spans="3:7">
      <c r="C6403" s="49">
        <f t="shared" si="101"/>
        <v>9</v>
      </c>
      <c r="D6403" s="48">
        <v>42636</v>
      </c>
      <c r="E6403" s="47">
        <v>17</v>
      </c>
      <c r="F6403" s="47">
        <v>18309</v>
      </c>
      <c r="G6403" s="47">
        <v>16065</v>
      </c>
    </row>
    <row r="6404" spans="3:7">
      <c r="C6404" s="49">
        <f t="shared" ref="C6404:C6467" si="102">MONTH(D6404)</f>
        <v>9</v>
      </c>
      <c r="D6404" s="48">
        <v>42636</v>
      </c>
      <c r="E6404" s="47">
        <v>18</v>
      </c>
      <c r="F6404" s="47">
        <v>18037</v>
      </c>
      <c r="G6404" s="47">
        <v>16022</v>
      </c>
    </row>
    <row r="6405" spans="3:7">
      <c r="C6405" s="49">
        <f t="shared" si="102"/>
        <v>9</v>
      </c>
      <c r="D6405" s="48">
        <v>42636</v>
      </c>
      <c r="E6405" s="47">
        <v>19</v>
      </c>
      <c r="F6405" s="47">
        <v>18784</v>
      </c>
      <c r="G6405" s="47">
        <v>16502</v>
      </c>
    </row>
    <row r="6406" spans="3:7">
      <c r="C6406" s="49">
        <f t="shared" si="102"/>
        <v>9</v>
      </c>
      <c r="D6406" s="48">
        <v>42636</v>
      </c>
      <c r="E6406" s="47">
        <v>20</v>
      </c>
      <c r="F6406" s="47">
        <v>19387</v>
      </c>
      <c r="G6406" s="47">
        <v>16578</v>
      </c>
    </row>
    <row r="6407" spans="3:7">
      <c r="C6407" s="49">
        <f t="shared" si="102"/>
        <v>9</v>
      </c>
      <c r="D6407" s="48">
        <v>42636</v>
      </c>
      <c r="E6407" s="47">
        <v>21</v>
      </c>
      <c r="F6407" s="47">
        <v>18817</v>
      </c>
      <c r="G6407" s="47">
        <v>15890</v>
      </c>
    </row>
    <row r="6408" spans="3:7">
      <c r="C6408" s="49">
        <f t="shared" si="102"/>
        <v>9</v>
      </c>
      <c r="D6408" s="48">
        <v>42636</v>
      </c>
      <c r="E6408" s="47">
        <v>22</v>
      </c>
      <c r="F6408" s="47">
        <v>17815</v>
      </c>
      <c r="G6408" s="47">
        <v>14790</v>
      </c>
    </row>
    <row r="6409" spans="3:7">
      <c r="C6409" s="49">
        <f t="shared" si="102"/>
        <v>9</v>
      </c>
      <c r="D6409" s="48">
        <v>42636</v>
      </c>
      <c r="E6409" s="47">
        <v>23</v>
      </c>
      <c r="F6409" s="47">
        <v>16340</v>
      </c>
      <c r="G6409" s="47">
        <v>13566</v>
      </c>
    </row>
    <row r="6410" spans="3:7">
      <c r="C6410" s="49">
        <f t="shared" si="102"/>
        <v>9</v>
      </c>
      <c r="D6410" s="48">
        <v>42636</v>
      </c>
      <c r="E6410" s="47">
        <v>24</v>
      </c>
      <c r="F6410" s="47">
        <v>15866</v>
      </c>
      <c r="G6410" s="47">
        <v>12615</v>
      </c>
    </row>
    <row r="6411" spans="3:7">
      <c r="C6411" s="49">
        <f t="shared" si="102"/>
        <v>9</v>
      </c>
      <c r="D6411" s="48">
        <v>42637</v>
      </c>
      <c r="E6411" s="47">
        <v>1</v>
      </c>
      <c r="F6411" s="47">
        <v>15313</v>
      </c>
      <c r="G6411" s="47">
        <v>12027</v>
      </c>
    </row>
    <row r="6412" spans="3:7">
      <c r="C6412" s="49">
        <f t="shared" si="102"/>
        <v>9</v>
      </c>
      <c r="D6412" s="48">
        <v>42637</v>
      </c>
      <c r="E6412" s="47">
        <v>2</v>
      </c>
      <c r="F6412" s="47">
        <v>14949</v>
      </c>
      <c r="G6412" s="47">
        <v>11675</v>
      </c>
    </row>
    <row r="6413" spans="3:7">
      <c r="C6413" s="49">
        <f t="shared" si="102"/>
        <v>9</v>
      </c>
      <c r="D6413" s="48">
        <v>42637</v>
      </c>
      <c r="E6413" s="47">
        <v>3</v>
      </c>
      <c r="F6413" s="47">
        <v>14722</v>
      </c>
      <c r="G6413" s="47">
        <v>11492</v>
      </c>
    </row>
    <row r="6414" spans="3:7">
      <c r="C6414" s="49">
        <f t="shared" si="102"/>
        <v>9</v>
      </c>
      <c r="D6414" s="48">
        <v>42637</v>
      </c>
      <c r="E6414" s="47">
        <v>4</v>
      </c>
      <c r="F6414" s="47">
        <v>14567</v>
      </c>
      <c r="G6414" s="47">
        <v>11441</v>
      </c>
    </row>
    <row r="6415" spans="3:7">
      <c r="C6415" s="49">
        <f t="shared" si="102"/>
        <v>9</v>
      </c>
      <c r="D6415" s="48">
        <v>42637</v>
      </c>
      <c r="E6415" s="47">
        <v>5</v>
      </c>
      <c r="F6415" s="47">
        <v>14725</v>
      </c>
      <c r="G6415" s="47">
        <v>11476</v>
      </c>
    </row>
    <row r="6416" spans="3:7">
      <c r="C6416" s="49">
        <f t="shared" si="102"/>
        <v>9</v>
      </c>
      <c r="D6416" s="48">
        <v>42637</v>
      </c>
      <c r="E6416" s="47">
        <v>6</v>
      </c>
      <c r="F6416" s="47">
        <v>14777</v>
      </c>
      <c r="G6416" s="47">
        <v>11871</v>
      </c>
    </row>
    <row r="6417" spans="3:7">
      <c r="C6417" s="49">
        <f t="shared" si="102"/>
        <v>9</v>
      </c>
      <c r="D6417" s="48">
        <v>42637</v>
      </c>
      <c r="E6417" s="47">
        <v>7</v>
      </c>
      <c r="F6417" s="47">
        <v>15500</v>
      </c>
      <c r="G6417" s="47">
        <v>12461</v>
      </c>
    </row>
    <row r="6418" spans="3:7">
      <c r="C6418" s="49">
        <f t="shared" si="102"/>
        <v>9</v>
      </c>
      <c r="D6418" s="48">
        <v>42637</v>
      </c>
      <c r="E6418" s="47">
        <v>8</v>
      </c>
      <c r="F6418" s="47">
        <v>15943</v>
      </c>
      <c r="G6418" s="47">
        <v>13070</v>
      </c>
    </row>
    <row r="6419" spans="3:7">
      <c r="C6419" s="49">
        <f t="shared" si="102"/>
        <v>9</v>
      </c>
      <c r="D6419" s="48">
        <v>42637</v>
      </c>
      <c r="E6419" s="47">
        <v>9</v>
      </c>
      <c r="F6419" s="47">
        <v>16309</v>
      </c>
      <c r="G6419" s="47">
        <v>13294</v>
      </c>
    </row>
    <row r="6420" spans="3:7">
      <c r="C6420" s="49">
        <f t="shared" si="102"/>
        <v>9</v>
      </c>
      <c r="D6420" s="48">
        <v>42637</v>
      </c>
      <c r="E6420" s="47">
        <v>10</v>
      </c>
      <c r="F6420" s="47">
        <v>16356</v>
      </c>
      <c r="G6420" s="47">
        <v>13314</v>
      </c>
    </row>
    <row r="6421" spans="3:7">
      <c r="C6421" s="49">
        <f t="shared" si="102"/>
        <v>9</v>
      </c>
      <c r="D6421" s="48">
        <v>42637</v>
      </c>
      <c r="E6421" s="47">
        <v>11</v>
      </c>
      <c r="F6421" s="47">
        <v>16467</v>
      </c>
      <c r="G6421" s="47">
        <v>13340</v>
      </c>
    </row>
    <row r="6422" spans="3:7">
      <c r="C6422" s="49">
        <f t="shared" si="102"/>
        <v>9</v>
      </c>
      <c r="D6422" s="48">
        <v>42637</v>
      </c>
      <c r="E6422" s="47">
        <v>12</v>
      </c>
      <c r="F6422" s="47">
        <v>16263</v>
      </c>
      <c r="G6422" s="47">
        <v>13316</v>
      </c>
    </row>
    <row r="6423" spans="3:7">
      <c r="C6423" s="49">
        <f t="shared" si="102"/>
        <v>9</v>
      </c>
      <c r="D6423" s="48">
        <v>42637</v>
      </c>
      <c r="E6423" s="47">
        <v>13</v>
      </c>
      <c r="F6423" s="47">
        <v>16116</v>
      </c>
      <c r="G6423" s="47">
        <v>13252</v>
      </c>
    </row>
    <row r="6424" spans="3:7">
      <c r="C6424" s="49">
        <f t="shared" si="102"/>
        <v>9</v>
      </c>
      <c r="D6424" s="48">
        <v>42637</v>
      </c>
      <c r="E6424" s="47">
        <v>14</v>
      </c>
      <c r="F6424" s="47">
        <v>15983</v>
      </c>
      <c r="G6424" s="47">
        <v>13177</v>
      </c>
    </row>
    <row r="6425" spans="3:7">
      <c r="C6425" s="49">
        <f t="shared" si="102"/>
        <v>9</v>
      </c>
      <c r="D6425" s="48">
        <v>42637</v>
      </c>
      <c r="E6425" s="47">
        <v>15</v>
      </c>
      <c r="F6425" s="47">
        <v>16024</v>
      </c>
      <c r="G6425" s="47">
        <v>13174</v>
      </c>
    </row>
    <row r="6426" spans="3:7">
      <c r="C6426" s="49">
        <f t="shared" si="102"/>
        <v>9</v>
      </c>
      <c r="D6426" s="48">
        <v>42637</v>
      </c>
      <c r="E6426" s="47">
        <v>16</v>
      </c>
      <c r="F6426" s="47">
        <v>16204</v>
      </c>
      <c r="G6426" s="47">
        <v>13521</v>
      </c>
    </row>
    <row r="6427" spans="3:7">
      <c r="C6427" s="49">
        <f t="shared" si="102"/>
        <v>9</v>
      </c>
      <c r="D6427" s="48">
        <v>42637</v>
      </c>
      <c r="E6427" s="47">
        <v>17</v>
      </c>
      <c r="F6427" s="47">
        <v>16744</v>
      </c>
      <c r="G6427" s="47">
        <v>14108</v>
      </c>
    </row>
    <row r="6428" spans="3:7">
      <c r="C6428" s="49">
        <f t="shared" si="102"/>
        <v>9</v>
      </c>
      <c r="D6428" s="48">
        <v>42637</v>
      </c>
      <c r="E6428" s="47">
        <v>18</v>
      </c>
      <c r="F6428" s="47">
        <v>17140</v>
      </c>
      <c r="G6428" s="47">
        <v>14533</v>
      </c>
    </row>
    <row r="6429" spans="3:7">
      <c r="C6429" s="49">
        <f t="shared" si="102"/>
        <v>9</v>
      </c>
      <c r="D6429" s="48">
        <v>42637</v>
      </c>
      <c r="E6429" s="47">
        <v>19</v>
      </c>
      <c r="F6429" s="47">
        <v>17332</v>
      </c>
      <c r="G6429" s="47">
        <v>14939</v>
      </c>
    </row>
    <row r="6430" spans="3:7">
      <c r="C6430" s="49">
        <f t="shared" si="102"/>
        <v>9</v>
      </c>
      <c r="D6430" s="48">
        <v>42637</v>
      </c>
      <c r="E6430" s="47">
        <v>20</v>
      </c>
      <c r="F6430" s="47">
        <v>17290</v>
      </c>
      <c r="G6430" s="47">
        <v>15071</v>
      </c>
    </row>
    <row r="6431" spans="3:7">
      <c r="C6431" s="49">
        <f t="shared" si="102"/>
        <v>9</v>
      </c>
      <c r="D6431" s="48">
        <v>42637</v>
      </c>
      <c r="E6431" s="47">
        <v>21</v>
      </c>
      <c r="F6431" s="47">
        <v>16758</v>
      </c>
      <c r="G6431" s="47">
        <v>14244</v>
      </c>
    </row>
    <row r="6432" spans="3:7">
      <c r="C6432" s="49">
        <f t="shared" si="102"/>
        <v>9</v>
      </c>
      <c r="D6432" s="48">
        <v>42637</v>
      </c>
      <c r="E6432" s="47">
        <v>22</v>
      </c>
      <c r="F6432" s="47">
        <v>16495</v>
      </c>
      <c r="G6432" s="47">
        <v>13522</v>
      </c>
    </row>
    <row r="6433" spans="3:7">
      <c r="C6433" s="49">
        <f t="shared" si="102"/>
        <v>9</v>
      </c>
      <c r="D6433" s="48">
        <v>42637</v>
      </c>
      <c r="E6433" s="47">
        <v>23</v>
      </c>
      <c r="F6433" s="47">
        <v>15847</v>
      </c>
      <c r="G6433" s="47">
        <v>12647</v>
      </c>
    </row>
    <row r="6434" spans="3:7">
      <c r="C6434" s="49">
        <f t="shared" si="102"/>
        <v>9</v>
      </c>
      <c r="D6434" s="48">
        <v>42637</v>
      </c>
      <c r="E6434" s="47">
        <v>24</v>
      </c>
      <c r="F6434" s="47">
        <v>15038</v>
      </c>
      <c r="G6434" s="47">
        <v>11823</v>
      </c>
    </row>
    <row r="6435" spans="3:7">
      <c r="C6435" s="49">
        <f t="shared" si="102"/>
        <v>9</v>
      </c>
      <c r="D6435" s="48">
        <v>42638</v>
      </c>
      <c r="E6435" s="47">
        <v>1</v>
      </c>
      <c r="F6435" s="47">
        <v>14856</v>
      </c>
      <c r="G6435" s="47">
        <v>11423</v>
      </c>
    </row>
    <row r="6436" spans="3:7">
      <c r="C6436" s="49">
        <f t="shared" si="102"/>
        <v>9</v>
      </c>
      <c r="D6436" s="48">
        <v>42638</v>
      </c>
      <c r="E6436" s="47">
        <v>2</v>
      </c>
      <c r="F6436" s="47">
        <v>14890</v>
      </c>
      <c r="G6436" s="47">
        <v>11116</v>
      </c>
    </row>
    <row r="6437" spans="3:7">
      <c r="C6437" s="49">
        <f t="shared" si="102"/>
        <v>9</v>
      </c>
      <c r="D6437" s="48">
        <v>42638</v>
      </c>
      <c r="E6437" s="47">
        <v>3</v>
      </c>
      <c r="F6437" s="47">
        <v>14638</v>
      </c>
      <c r="G6437" s="47">
        <v>10941</v>
      </c>
    </row>
    <row r="6438" spans="3:7">
      <c r="C6438" s="49">
        <f t="shared" si="102"/>
        <v>9</v>
      </c>
      <c r="D6438" s="48">
        <v>42638</v>
      </c>
      <c r="E6438" s="47">
        <v>4</v>
      </c>
      <c r="F6438" s="47">
        <v>14666</v>
      </c>
      <c r="G6438" s="47">
        <v>10855</v>
      </c>
    </row>
    <row r="6439" spans="3:7">
      <c r="C6439" s="49">
        <f t="shared" si="102"/>
        <v>9</v>
      </c>
      <c r="D6439" s="48">
        <v>42638</v>
      </c>
      <c r="E6439" s="47">
        <v>5</v>
      </c>
      <c r="F6439" s="47">
        <v>14502</v>
      </c>
      <c r="G6439" s="47">
        <v>10881</v>
      </c>
    </row>
    <row r="6440" spans="3:7">
      <c r="C6440" s="49">
        <f t="shared" si="102"/>
        <v>9</v>
      </c>
      <c r="D6440" s="48">
        <v>42638</v>
      </c>
      <c r="E6440" s="47">
        <v>6</v>
      </c>
      <c r="F6440" s="47">
        <v>14969</v>
      </c>
      <c r="G6440" s="47">
        <v>11218</v>
      </c>
    </row>
    <row r="6441" spans="3:7">
      <c r="C6441" s="49">
        <f t="shared" si="102"/>
        <v>9</v>
      </c>
      <c r="D6441" s="48">
        <v>42638</v>
      </c>
      <c r="E6441" s="47">
        <v>7</v>
      </c>
      <c r="F6441" s="47">
        <v>15142</v>
      </c>
      <c r="G6441" s="47">
        <v>11675</v>
      </c>
    </row>
    <row r="6442" spans="3:7">
      <c r="C6442" s="49">
        <f t="shared" si="102"/>
        <v>9</v>
      </c>
      <c r="D6442" s="48">
        <v>42638</v>
      </c>
      <c r="E6442" s="47">
        <v>8</v>
      </c>
      <c r="F6442" s="47">
        <v>15504</v>
      </c>
      <c r="G6442" s="47">
        <v>12156</v>
      </c>
    </row>
    <row r="6443" spans="3:7">
      <c r="C6443" s="49">
        <f t="shared" si="102"/>
        <v>9</v>
      </c>
      <c r="D6443" s="48">
        <v>42638</v>
      </c>
      <c r="E6443" s="47">
        <v>9</v>
      </c>
      <c r="F6443" s="47">
        <v>15392</v>
      </c>
      <c r="G6443" s="47">
        <v>12471</v>
      </c>
    </row>
    <row r="6444" spans="3:7">
      <c r="C6444" s="49">
        <f t="shared" si="102"/>
        <v>9</v>
      </c>
      <c r="D6444" s="48">
        <v>42638</v>
      </c>
      <c r="E6444" s="47">
        <v>10</v>
      </c>
      <c r="F6444" s="47">
        <v>15573</v>
      </c>
      <c r="G6444" s="47">
        <v>12638</v>
      </c>
    </row>
    <row r="6445" spans="3:7">
      <c r="C6445" s="49">
        <f t="shared" si="102"/>
        <v>9</v>
      </c>
      <c r="D6445" s="48">
        <v>42638</v>
      </c>
      <c r="E6445" s="47">
        <v>11</v>
      </c>
      <c r="F6445" s="47">
        <v>15740</v>
      </c>
      <c r="G6445" s="47">
        <v>12720</v>
      </c>
    </row>
    <row r="6446" spans="3:7">
      <c r="C6446" s="49">
        <f t="shared" si="102"/>
        <v>9</v>
      </c>
      <c r="D6446" s="48">
        <v>42638</v>
      </c>
      <c r="E6446" s="47">
        <v>12</v>
      </c>
      <c r="F6446" s="47">
        <v>15901</v>
      </c>
      <c r="G6446" s="47">
        <v>12798</v>
      </c>
    </row>
    <row r="6447" spans="3:7">
      <c r="C6447" s="49">
        <f t="shared" si="102"/>
        <v>9</v>
      </c>
      <c r="D6447" s="48">
        <v>42638</v>
      </c>
      <c r="E6447" s="47">
        <v>13</v>
      </c>
      <c r="F6447" s="47">
        <v>16025</v>
      </c>
      <c r="G6447" s="47">
        <v>12793</v>
      </c>
    </row>
    <row r="6448" spans="3:7">
      <c r="C6448" s="49">
        <f t="shared" si="102"/>
        <v>9</v>
      </c>
      <c r="D6448" s="48">
        <v>42638</v>
      </c>
      <c r="E6448" s="47">
        <v>14</v>
      </c>
      <c r="F6448" s="47">
        <v>15975</v>
      </c>
      <c r="G6448" s="47">
        <v>12874</v>
      </c>
    </row>
    <row r="6449" spans="3:7">
      <c r="C6449" s="49">
        <f t="shared" si="102"/>
        <v>9</v>
      </c>
      <c r="D6449" s="48">
        <v>42638</v>
      </c>
      <c r="E6449" s="47">
        <v>15</v>
      </c>
      <c r="F6449" s="47">
        <v>16252</v>
      </c>
      <c r="G6449" s="47">
        <v>13112</v>
      </c>
    </row>
    <row r="6450" spans="3:7">
      <c r="C6450" s="49">
        <f t="shared" si="102"/>
        <v>9</v>
      </c>
      <c r="D6450" s="48">
        <v>42638</v>
      </c>
      <c r="E6450" s="47">
        <v>16</v>
      </c>
      <c r="F6450" s="47">
        <v>16522</v>
      </c>
      <c r="G6450" s="47">
        <v>13642</v>
      </c>
    </row>
    <row r="6451" spans="3:7">
      <c r="C6451" s="49">
        <f t="shared" si="102"/>
        <v>9</v>
      </c>
      <c r="D6451" s="48">
        <v>42638</v>
      </c>
      <c r="E6451" s="47">
        <v>17</v>
      </c>
      <c r="F6451" s="47">
        <v>17185</v>
      </c>
      <c r="G6451" s="47">
        <v>14336</v>
      </c>
    </row>
    <row r="6452" spans="3:7">
      <c r="C6452" s="49">
        <f t="shared" si="102"/>
        <v>9</v>
      </c>
      <c r="D6452" s="48">
        <v>42638</v>
      </c>
      <c r="E6452" s="47">
        <v>18</v>
      </c>
      <c r="F6452" s="47">
        <v>17383</v>
      </c>
      <c r="G6452" s="47">
        <v>14657</v>
      </c>
    </row>
    <row r="6453" spans="3:7">
      <c r="C6453" s="49">
        <f t="shared" si="102"/>
        <v>9</v>
      </c>
      <c r="D6453" s="48">
        <v>42638</v>
      </c>
      <c r="E6453" s="47">
        <v>19</v>
      </c>
      <c r="F6453" s="47">
        <v>17789</v>
      </c>
      <c r="G6453" s="47">
        <v>15309</v>
      </c>
    </row>
    <row r="6454" spans="3:7">
      <c r="C6454" s="49">
        <f t="shared" si="102"/>
        <v>9</v>
      </c>
      <c r="D6454" s="48">
        <v>42638</v>
      </c>
      <c r="E6454" s="47">
        <v>20</v>
      </c>
      <c r="F6454" s="47">
        <v>18013</v>
      </c>
      <c r="G6454" s="47">
        <v>15322</v>
      </c>
    </row>
    <row r="6455" spans="3:7">
      <c r="C6455" s="49">
        <f t="shared" si="102"/>
        <v>9</v>
      </c>
      <c r="D6455" s="48">
        <v>42638</v>
      </c>
      <c r="E6455" s="47">
        <v>21</v>
      </c>
      <c r="F6455" s="47">
        <v>17242</v>
      </c>
      <c r="G6455" s="47">
        <v>14472</v>
      </c>
    </row>
    <row r="6456" spans="3:7">
      <c r="C6456" s="49">
        <f t="shared" si="102"/>
        <v>9</v>
      </c>
      <c r="D6456" s="48">
        <v>42638</v>
      </c>
      <c r="E6456" s="47">
        <v>22</v>
      </c>
      <c r="F6456" s="47">
        <v>16588</v>
      </c>
      <c r="G6456" s="47">
        <v>13521</v>
      </c>
    </row>
    <row r="6457" spans="3:7">
      <c r="C6457" s="49">
        <f t="shared" si="102"/>
        <v>9</v>
      </c>
      <c r="D6457" s="48">
        <v>42638</v>
      </c>
      <c r="E6457" s="47">
        <v>23</v>
      </c>
      <c r="F6457" s="47">
        <v>15872</v>
      </c>
      <c r="G6457" s="47">
        <v>12562</v>
      </c>
    </row>
    <row r="6458" spans="3:7">
      <c r="C6458" s="49">
        <f t="shared" si="102"/>
        <v>9</v>
      </c>
      <c r="D6458" s="48">
        <v>42638</v>
      </c>
      <c r="E6458" s="47">
        <v>24</v>
      </c>
      <c r="F6458" s="47">
        <v>15470</v>
      </c>
      <c r="G6458" s="47">
        <v>11832</v>
      </c>
    </row>
    <row r="6459" spans="3:7">
      <c r="C6459" s="49">
        <f t="shared" si="102"/>
        <v>9</v>
      </c>
      <c r="D6459" s="48">
        <v>42639</v>
      </c>
      <c r="E6459" s="47">
        <v>1</v>
      </c>
      <c r="F6459" s="47">
        <v>14960</v>
      </c>
      <c r="G6459" s="47">
        <v>11566</v>
      </c>
    </row>
    <row r="6460" spans="3:7">
      <c r="C6460" s="49">
        <f t="shared" si="102"/>
        <v>9</v>
      </c>
      <c r="D6460" s="48">
        <v>42639</v>
      </c>
      <c r="E6460" s="47">
        <v>2</v>
      </c>
      <c r="F6460" s="47">
        <v>14830</v>
      </c>
      <c r="G6460" s="47">
        <v>11313</v>
      </c>
    </row>
    <row r="6461" spans="3:7">
      <c r="C6461" s="49">
        <f t="shared" si="102"/>
        <v>9</v>
      </c>
      <c r="D6461" s="48">
        <v>42639</v>
      </c>
      <c r="E6461" s="47">
        <v>3</v>
      </c>
      <c r="F6461" s="47">
        <v>14537</v>
      </c>
      <c r="G6461" s="47">
        <v>11276</v>
      </c>
    </row>
    <row r="6462" spans="3:7">
      <c r="C6462" s="49">
        <f t="shared" si="102"/>
        <v>9</v>
      </c>
      <c r="D6462" s="48">
        <v>42639</v>
      </c>
      <c r="E6462" s="47">
        <v>4</v>
      </c>
      <c r="F6462" s="47">
        <v>14484</v>
      </c>
      <c r="G6462" s="47">
        <v>11415</v>
      </c>
    </row>
    <row r="6463" spans="3:7">
      <c r="C6463" s="49">
        <f t="shared" si="102"/>
        <v>9</v>
      </c>
      <c r="D6463" s="48">
        <v>42639</v>
      </c>
      <c r="E6463" s="47">
        <v>5</v>
      </c>
      <c r="F6463" s="47">
        <v>15195</v>
      </c>
      <c r="G6463" s="47">
        <v>11955</v>
      </c>
    </row>
    <row r="6464" spans="3:7">
      <c r="C6464" s="49">
        <f t="shared" si="102"/>
        <v>9</v>
      </c>
      <c r="D6464" s="48">
        <v>42639</v>
      </c>
      <c r="E6464" s="47">
        <v>6</v>
      </c>
      <c r="F6464" s="47">
        <v>16089</v>
      </c>
      <c r="G6464" s="47">
        <v>13285</v>
      </c>
    </row>
    <row r="6465" spans="3:7">
      <c r="C6465" s="49">
        <f t="shared" si="102"/>
        <v>9</v>
      </c>
      <c r="D6465" s="48">
        <v>42639</v>
      </c>
      <c r="E6465" s="47">
        <v>7</v>
      </c>
      <c r="F6465" s="47">
        <v>17375</v>
      </c>
      <c r="G6465" s="47">
        <v>14708</v>
      </c>
    </row>
    <row r="6466" spans="3:7">
      <c r="C6466" s="49">
        <f t="shared" si="102"/>
        <v>9</v>
      </c>
      <c r="D6466" s="48">
        <v>42639</v>
      </c>
      <c r="E6466" s="47">
        <v>8</v>
      </c>
      <c r="F6466" s="47">
        <v>17812</v>
      </c>
      <c r="G6466" s="47">
        <v>15121</v>
      </c>
    </row>
    <row r="6467" spans="3:7">
      <c r="C6467" s="49">
        <f t="shared" si="102"/>
        <v>9</v>
      </c>
      <c r="D6467" s="48">
        <v>42639</v>
      </c>
      <c r="E6467" s="47">
        <v>9</v>
      </c>
      <c r="F6467" s="47">
        <v>18119</v>
      </c>
      <c r="G6467" s="47">
        <v>15366</v>
      </c>
    </row>
    <row r="6468" spans="3:7">
      <c r="C6468" s="49">
        <f t="shared" ref="C6468:C6531" si="103">MONTH(D6468)</f>
        <v>9</v>
      </c>
      <c r="D6468" s="48">
        <v>42639</v>
      </c>
      <c r="E6468" s="47">
        <v>10</v>
      </c>
      <c r="F6468" s="47">
        <v>18350</v>
      </c>
      <c r="G6468" s="47">
        <v>15724</v>
      </c>
    </row>
    <row r="6469" spans="3:7">
      <c r="C6469" s="49">
        <f t="shared" si="103"/>
        <v>9</v>
      </c>
      <c r="D6469" s="48">
        <v>42639</v>
      </c>
      <c r="E6469" s="47">
        <v>11</v>
      </c>
      <c r="F6469" s="47">
        <v>18476</v>
      </c>
      <c r="G6469" s="47">
        <v>15886</v>
      </c>
    </row>
    <row r="6470" spans="3:7">
      <c r="C6470" s="49">
        <f t="shared" si="103"/>
        <v>9</v>
      </c>
      <c r="D6470" s="48">
        <v>42639</v>
      </c>
      <c r="E6470" s="47">
        <v>12</v>
      </c>
      <c r="F6470" s="47">
        <v>18299</v>
      </c>
      <c r="G6470" s="47">
        <v>15983</v>
      </c>
    </row>
    <row r="6471" spans="3:7">
      <c r="C6471" s="49">
        <f t="shared" si="103"/>
        <v>9</v>
      </c>
      <c r="D6471" s="48">
        <v>42639</v>
      </c>
      <c r="E6471" s="47">
        <v>13</v>
      </c>
      <c r="F6471" s="47">
        <v>18341</v>
      </c>
      <c r="G6471" s="47">
        <v>16077</v>
      </c>
    </row>
    <row r="6472" spans="3:7">
      <c r="C6472" s="49">
        <f t="shared" si="103"/>
        <v>9</v>
      </c>
      <c r="D6472" s="48">
        <v>42639</v>
      </c>
      <c r="E6472" s="47">
        <v>14</v>
      </c>
      <c r="F6472" s="47">
        <v>18606</v>
      </c>
      <c r="G6472" s="47">
        <v>16112</v>
      </c>
    </row>
    <row r="6473" spans="3:7">
      <c r="C6473" s="49">
        <f t="shared" si="103"/>
        <v>9</v>
      </c>
      <c r="D6473" s="48">
        <v>42639</v>
      </c>
      <c r="E6473" s="47">
        <v>15</v>
      </c>
      <c r="F6473" s="47">
        <v>18673</v>
      </c>
      <c r="G6473" s="47">
        <v>16116</v>
      </c>
    </row>
    <row r="6474" spans="3:7">
      <c r="C6474" s="49">
        <f t="shared" si="103"/>
        <v>9</v>
      </c>
      <c r="D6474" s="48">
        <v>42639</v>
      </c>
      <c r="E6474" s="47">
        <v>16</v>
      </c>
      <c r="F6474" s="47">
        <v>18902</v>
      </c>
      <c r="G6474" s="47">
        <v>16440</v>
      </c>
    </row>
    <row r="6475" spans="3:7">
      <c r="C6475" s="49">
        <f t="shared" si="103"/>
        <v>9</v>
      </c>
      <c r="D6475" s="48">
        <v>42639</v>
      </c>
      <c r="E6475" s="47">
        <v>17</v>
      </c>
      <c r="F6475" s="47">
        <v>17449</v>
      </c>
      <c r="G6475" s="47">
        <v>16359</v>
      </c>
    </row>
    <row r="6476" spans="3:7">
      <c r="C6476" s="49">
        <f t="shared" si="103"/>
        <v>9</v>
      </c>
      <c r="D6476" s="48">
        <v>42639</v>
      </c>
      <c r="E6476" s="47">
        <v>18</v>
      </c>
      <c r="F6476" s="47">
        <v>17365</v>
      </c>
      <c r="G6476" s="47">
        <v>16238</v>
      </c>
    </row>
    <row r="6477" spans="3:7">
      <c r="C6477" s="49">
        <f t="shared" si="103"/>
        <v>9</v>
      </c>
      <c r="D6477" s="48">
        <v>42639</v>
      </c>
      <c r="E6477" s="47">
        <v>19</v>
      </c>
      <c r="F6477" s="47">
        <v>17880</v>
      </c>
      <c r="G6477" s="47">
        <v>16705</v>
      </c>
    </row>
    <row r="6478" spans="3:7">
      <c r="C6478" s="49">
        <f t="shared" si="103"/>
        <v>9</v>
      </c>
      <c r="D6478" s="48">
        <v>42639</v>
      </c>
      <c r="E6478" s="47">
        <v>20</v>
      </c>
      <c r="F6478" s="47">
        <v>18329</v>
      </c>
      <c r="G6478" s="47">
        <v>16686</v>
      </c>
    </row>
    <row r="6479" spans="3:7">
      <c r="C6479" s="49">
        <f t="shared" si="103"/>
        <v>9</v>
      </c>
      <c r="D6479" s="48">
        <v>42639</v>
      </c>
      <c r="E6479" s="47">
        <v>21</v>
      </c>
      <c r="F6479" s="47">
        <v>17980</v>
      </c>
      <c r="G6479" s="47">
        <v>15834</v>
      </c>
    </row>
    <row r="6480" spans="3:7">
      <c r="C6480" s="49">
        <f t="shared" si="103"/>
        <v>9</v>
      </c>
      <c r="D6480" s="48">
        <v>42639</v>
      </c>
      <c r="E6480" s="47">
        <v>22</v>
      </c>
      <c r="F6480" s="47">
        <v>16942</v>
      </c>
      <c r="G6480" s="47">
        <v>14625</v>
      </c>
    </row>
    <row r="6481" spans="3:7">
      <c r="C6481" s="49">
        <f t="shared" si="103"/>
        <v>9</v>
      </c>
      <c r="D6481" s="48">
        <v>42639</v>
      </c>
      <c r="E6481" s="47">
        <v>23</v>
      </c>
      <c r="F6481" s="47">
        <v>16031</v>
      </c>
      <c r="G6481" s="47">
        <v>13405</v>
      </c>
    </row>
    <row r="6482" spans="3:7">
      <c r="C6482" s="49">
        <f t="shared" si="103"/>
        <v>9</v>
      </c>
      <c r="D6482" s="48">
        <v>42639</v>
      </c>
      <c r="E6482" s="47">
        <v>24</v>
      </c>
      <c r="F6482" s="47">
        <v>14935</v>
      </c>
      <c r="G6482" s="47">
        <v>12430</v>
      </c>
    </row>
    <row r="6483" spans="3:7">
      <c r="C6483" s="49">
        <f t="shared" si="103"/>
        <v>9</v>
      </c>
      <c r="D6483" s="48">
        <v>42640</v>
      </c>
      <c r="E6483" s="47">
        <v>1</v>
      </c>
      <c r="F6483" s="47">
        <v>14655</v>
      </c>
      <c r="G6483" s="47">
        <v>11954</v>
      </c>
    </row>
    <row r="6484" spans="3:7">
      <c r="C6484" s="49">
        <f t="shared" si="103"/>
        <v>9</v>
      </c>
      <c r="D6484" s="48">
        <v>42640</v>
      </c>
      <c r="E6484" s="47">
        <v>2</v>
      </c>
      <c r="F6484" s="47">
        <v>14157</v>
      </c>
      <c r="G6484" s="47">
        <v>11688</v>
      </c>
    </row>
    <row r="6485" spans="3:7">
      <c r="C6485" s="49">
        <f t="shared" si="103"/>
        <v>9</v>
      </c>
      <c r="D6485" s="48">
        <v>42640</v>
      </c>
      <c r="E6485" s="47">
        <v>3</v>
      </c>
      <c r="F6485" s="47">
        <v>13817</v>
      </c>
      <c r="G6485" s="47">
        <v>11549</v>
      </c>
    </row>
    <row r="6486" spans="3:7">
      <c r="C6486" s="49">
        <f t="shared" si="103"/>
        <v>9</v>
      </c>
      <c r="D6486" s="48">
        <v>42640</v>
      </c>
      <c r="E6486" s="47">
        <v>4</v>
      </c>
      <c r="F6486" s="47">
        <v>13888</v>
      </c>
      <c r="G6486" s="47">
        <v>11547</v>
      </c>
    </row>
    <row r="6487" spans="3:7">
      <c r="C6487" s="49">
        <f t="shared" si="103"/>
        <v>9</v>
      </c>
      <c r="D6487" s="48">
        <v>42640</v>
      </c>
      <c r="E6487" s="47">
        <v>5</v>
      </c>
      <c r="F6487" s="47">
        <v>14707</v>
      </c>
      <c r="G6487" s="47">
        <v>12120</v>
      </c>
    </row>
    <row r="6488" spans="3:7">
      <c r="C6488" s="49">
        <f t="shared" si="103"/>
        <v>9</v>
      </c>
      <c r="D6488" s="48">
        <v>42640</v>
      </c>
      <c r="E6488" s="47">
        <v>6</v>
      </c>
      <c r="F6488" s="47">
        <v>16056</v>
      </c>
      <c r="G6488" s="47">
        <v>13313</v>
      </c>
    </row>
    <row r="6489" spans="3:7">
      <c r="C6489" s="49">
        <f t="shared" si="103"/>
        <v>9</v>
      </c>
      <c r="D6489" s="48">
        <v>42640</v>
      </c>
      <c r="E6489" s="47">
        <v>7</v>
      </c>
      <c r="F6489" s="47">
        <v>17450</v>
      </c>
      <c r="G6489" s="47">
        <v>14686</v>
      </c>
    </row>
    <row r="6490" spans="3:7">
      <c r="C6490" s="49">
        <f t="shared" si="103"/>
        <v>9</v>
      </c>
      <c r="D6490" s="48">
        <v>42640</v>
      </c>
      <c r="E6490" s="47">
        <v>8</v>
      </c>
      <c r="F6490" s="47">
        <v>17508</v>
      </c>
      <c r="G6490" s="47">
        <v>14767</v>
      </c>
    </row>
    <row r="6491" spans="3:7">
      <c r="C6491" s="49">
        <f t="shared" si="103"/>
        <v>9</v>
      </c>
      <c r="D6491" s="48">
        <v>42640</v>
      </c>
      <c r="E6491" s="47">
        <v>9</v>
      </c>
      <c r="F6491" s="47">
        <v>17226</v>
      </c>
      <c r="G6491" s="47">
        <v>14570</v>
      </c>
    </row>
    <row r="6492" spans="3:7">
      <c r="C6492" s="49">
        <f t="shared" si="103"/>
        <v>9</v>
      </c>
      <c r="D6492" s="48">
        <v>42640</v>
      </c>
      <c r="E6492" s="47">
        <v>10</v>
      </c>
      <c r="F6492" s="47">
        <v>17274</v>
      </c>
      <c r="G6492" s="47">
        <v>14671</v>
      </c>
    </row>
    <row r="6493" spans="3:7">
      <c r="C6493" s="49">
        <f t="shared" si="103"/>
        <v>9</v>
      </c>
      <c r="D6493" s="48">
        <v>42640</v>
      </c>
      <c r="E6493" s="47">
        <v>11</v>
      </c>
      <c r="F6493" s="47">
        <v>17126</v>
      </c>
      <c r="G6493" s="47">
        <v>14546</v>
      </c>
    </row>
    <row r="6494" spans="3:7">
      <c r="C6494" s="49">
        <f t="shared" si="103"/>
        <v>9</v>
      </c>
      <c r="D6494" s="48">
        <v>42640</v>
      </c>
      <c r="E6494" s="47">
        <v>12</v>
      </c>
      <c r="F6494" s="47">
        <v>16872</v>
      </c>
      <c r="G6494" s="47">
        <v>14570</v>
      </c>
    </row>
    <row r="6495" spans="3:7">
      <c r="C6495" s="49">
        <f t="shared" si="103"/>
        <v>9</v>
      </c>
      <c r="D6495" s="48">
        <v>42640</v>
      </c>
      <c r="E6495" s="47">
        <v>13</v>
      </c>
      <c r="F6495" s="47">
        <v>17594</v>
      </c>
      <c r="G6495" s="47">
        <v>14900</v>
      </c>
    </row>
    <row r="6496" spans="3:7">
      <c r="C6496" s="49">
        <f t="shared" si="103"/>
        <v>9</v>
      </c>
      <c r="D6496" s="48">
        <v>42640</v>
      </c>
      <c r="E6496" s="47">
        <v>14</v>
      </c>
      <c r="F6496" s="47">
        <v>17630</v>
      </c>
      <c r="G6496" s="47">
        <v>14950</v>
      </c>
    </row>
    <row r="6497" spans="3:7">
      <c r="C6497" s="49">
        <f t="shared" si="103"/>
        <v>9</v>
      </c>
      <c r="D6497" s="48">
        <v>42640</v>
      </c>
      <c r="E6497" s="47">
        <v>15</v>
      </c>
      <c r="F6497" s="47">
        <v>17902</v>
      </c>
      <c r="G6497" s="47">
        <v>15178</v>
      </c>
    </row>
    <row r="6498" spans="3:7">
      <c r="C6498" s="49">
        <f t="shared" si="103"/>
        <v>9</v>
      </c>
      <c r="D6498" s="48">
        <v>42640</v>
      </c>
      <c r="E6498" s="47">
        <v>16</v>
      </c>
      <c r="F6498" s="47">
        <v>18239</v>
      </c>
      <c r="G6498" s="47">
        <v>15518</v>
      </c>
    </row>
    <row r="6499" spans="3:7">
      <c r="C6499" s="49">
        <f t="shared" si="103"/>
        <v>9</v>
      </c>
      <c r="D6499" s="48">
        <v>42640</v>
      </c>
      <c r="E6499" s="47">
        <v>17</v>
      </c>
      <c r="F6499" s="47">
        <v>18535</v>
      </c>
      <c r="G6499" s="47">
        <v>15881</v>
      </c>
    </row>
    <row r="6500" spans="3:7">
      <c r="C6500" s="49">
        <f t="shared" si="103"/>
        <v>9</v>
      </c>
      <c r="D6500" s="48">
        <v>42640</v>
      </c>
      <c r="E6500" s="47">
        <v>18</v>
      </c>
      <c r="F6500" s="47">
        <v>18603</v>
      </c>
      <c r="G6500" s="47">
        <v>16077</v>
      </c>
    </row>
    <row r="6501" spans="3:7">
      <c r="C6501" s="49">
        <f t="shared" si="103"/>
        <v>9</v>
      </c>
      <c r="D6501" s="48">
        <v>42640</v>
      </c>
      <c r="E6501" s="47">
        <v>19</v>
      </c>
      <c r="F6501" s="47">
        <v>18828</v>
      </c>
      <c r="G6501" s="47">
        <v>16973</v>
      </c>
    </row>
    <row r="6502" spans="3:7">
      <c r="C6502" s="49">
        <f t="shared" si="103"/>
        <v>9</v>
      </c>
      <c r="D6502" s="48">
        <v>42640</v>
      </c>
      <c r="E6502" s="47">
        <v>20</v>
      </c>
      <c r="F6502" s="47">
        <v>18472</v>
      </c>
      <c r="G6502" s="47">
        <v>16960</v>
      </c>
    </row>
    <row r="6503" spans="3:7">
      <c r="C6503" s="49">
        <f t="shared" si="103"/>
        <v>9</v>
      </c>
      <c r="D6503" s="48">
        <v>42640</v>
      </c>
      <c r="E6503" s="47">
        <v>21</v>
      </c>
      <c r="F6503" s="47">
        <v>17940</v>
      </c>
      <c r="G6503" s="47">
        <v>16079</v>
      </c>
    </row>
    <row r="6504" spans="3:7">
      <c r="C6504" s="49">
        <f t="shared" si="103"/>
        <v>9</v>
      </c>
      <c r="D6504" s="48">
        <v>42640</v>
      </c>
      <c r="E6504" s="47">
        <v>22</v>
      </c>
      <c r="F6504" s="47">
        <v>16816</v>
      </c>
      <c r="G6504" s="47">
        <v>14929</v>
      </c>
    </row>
    <row r="6505" spans="3:7">
      <c r="C6505" s="49">
        <f t="shared" si="103"/>
        <v>9</v>
      </c>
      <c r="D6505" s="48">
        <v>42640</v>
      </c>
      <c r="E6505" s="47">
        <v>23</v>
      </c>
      <c r="F6505" s="47">
        <v>15739</v>
      </c>
      <c r="G6505" s="47">
        <v>13693</v>
      </c>
    </row>
    <row r="6506" spans="3:7">
      <c r="C6506" s="49">
        <f t="shared" si="103"/>
        <v>9</v>
      </c>
      <c r="D6506" s="48">
        <v>42640</v>
      </c>
      <c r="E6506" s="47">
        <v>24</v>
      </c>
      <c r="F6506" s="47">
        <v>14884</v>
      </c>
      <c r="G6506" s="47">
        <v>12784</v>
      </c>
    </row>
    <row r="6507" spans="3:7">
      <c r="C6507" s="49">
        <f t="shared" si="103"/>
        <v>9</v>
      </c>
      <c r="D6507" s="48">
        <v>42641</v>
      </c>
      <c r="E6507" s="47">
        <v>1</v>
      </c>
      <c r="F6507" s="47">
        <v>14994</v>
      </c>
      <c r="G6507" s="47">
        <v>12314</v>
      </c>
    </row>
    <row r="6508" spans="3:7">
      <c r="C6508" s="49">
        <f t="shared" si="103"/>
        <v>9</v>
      </c>
      <c r="D6508" s="48">
        <v>42641</v>
      </c>
      <c r="E6508" s="47">
        <v>2</v>
      </c>
      <c r="F6508" s="47">
        <v>14860</v>
      </c>
      <c r="G6508" s="47">
        <v>11998</v>
      </c>
    </row>
    <row r="6509" spans="3:7">
      <c r="C6509" s="49">
        <f t="shared" si="103"/>
        <v>9</v>
      </c>
      <c r="D6509" s="48">
        <v>42641</v>
      </c>
      <c r="E6509" s="47">
        <v>3</v>
      </c>
      <c r="F6509" s="47">
        <v>14782</v>
      </c>
      <c r="G6509" s="47">
        <v>11825</v>
      </c>
    </row>
    <row r="6510" spans="3:7">
      <c r="C6510" s="49">
        <f t="shared" si="103"/>
        <v>9</v>
      </c>
      <c r="D6510" s="48">
        <v>42641</v>
      </c>
      <c r="E6510" s="47">
        <v>4</v>
      </c>
      <c r="F6510" s="47">
        <v>14758</v>
      </c>
      <c r="G6510" s="47">
        <v>11868</v>
      </c>
    </row>
    <row r="6511" spans="3:7">
      <c r="C6511" s="49">
        <f t="shared" si="103"/>
        <v>9</v>
      </c>
      <c r="D6511" s="48">
        <v>42641</v>
      </c>
      <c r="E6511" s="47">
        <v>5</v>
      </c>
      <c r="F6511" s="47">
        <v>15272</v>
      </c>
      <c r="G6511" s="47">
        <v>12313</v>
      </c>
    </row>
    <row r="6512" spans="3:7">
      <c r="C6512" s="49">
        <f t="shared" si="103"/>
        <v>9</v>
      </c>
      <c r="D6512" s="48">
        <v>42641</v>
      </c>
      <c r="E6512" s="47">
        <v>6</v>
      </c>
      <c r="F6512" s="47">
        <v>16249</v>
      </c>
      <c r="G6512" s="47">
        <v>13586</v>
      </c>
    </row>
    <row r="6513" spans="3:7">
      <c r="C6513" s="49">
        <f t="shared" si="103"/>
        <v>9</v>
      </c>
      <c r="D6513" s="48">
        <v>42641</v>
      </c>
      <c r="E6513" s="47">
        <v>7</v>
      </c>
      <c r="F6513" s="47">
        <v>17430</v>
      </c>
      <c r="G6513" s="47">
        <v>14960</v>
      </c>
    </row>
    <row r="6514" spans="3:7">
      <c r="C6514" s="49">
        <f t="shared" si="103"/>
        <v>9</v>
      </c>
      <c r="D6514" s="48">
        <v>42641</v>
      </c>
      <c r="E6514" s="47">
        <v>8</v>
      </c>
      <c r="F6514" s="47">
        <v>17419</v>
      </c>
      <c r="G6514" s="47">
        <v>15090</v>
      </c>
    </row>
    <row r="6515" spans="3:7">
      <c r="C6515" s="49">
        <f t="shared" si="103"/>
        <v>9</v>
      </c>
      <c r="D6515" s="48">
        <v>42641</v>
      </c>
      <c r="E6515" s="47">
        <v>9</v>
      </c>
      <c r="F6515" s="47">
        <v>17827</v>
      </c>
      <c r="G6515" s="47">
        <v>15204</v>
      </c>
    </row>
    <row r="6516" spans="3:7">
      <c r="C6516" s="49">
        <f t="shared" si="103"/>
        <v>9</v>
      </c>
      <c r="D6516" s="48">
        <v>42641</v>
      </c>
      <c r="E6516" s="47">
        <v>10</v>
      </c>
      <c r="F6516" s="47">
        <v>17938</v>
      </c>
      <c r="G6516" s="47">
        <v>15220</v>
      </c>
    </row>
    <row r="6517" spans="3:7">
      <c r="C6517" s="49">
        <f t="shared" si="103"/>
        <v>9</v>
      </c>
      <c r="D6517" s="48">
        <v>42641</v>
      </c>
      <c r="E6517" s="47">
        <v>11</v>
      </c>
      <c r="F6517" s="47">
        <v>18069</v>
      </c>
      <c r="G6517" s="47">
        <v>15305</v>
      </c>
    </row>
    <row r="6518" spans="3:7">
      <c r="C6518" s="49">
        <f t="shared" si="103"/>
        <v>9</v>
      </c>
      <c r="D6518" s="48">
        <v>42641</v>
      </c>
      <c r="E6518" s="47">
        <v>12</v>
      </c>
      <c r="F6518" s="47">
        <v>18031</v>
      </c>
      <c r="G6518" s="47">
        <v>15257</v>
      </c>
    </row>
    <row r="6519" spans="3:7">
      <c r="C6519" s="49">
        <f t="shared" si="103"/>
        <v>9</v>
      </c>
      <c r="D6519" s="48">
        <v>42641</v>
      </c>
      <c r="E6519" s="47">
        <v>13</v>
      </c>
      <c r="F6519" s="47">
        <v>18045</v>
      </c>
      <c r="G6519" s="47">
        <v>15362</v>
      </c>
    </row>
    <row r="6520" spans="3:7">
      <c r="C6520" s="49">
        <f t="shared" si="103"/>
        <v>9</v>
      </c>
      <c r="D6520" s="48">
        <v>42641</v>
      </c>
      <c r="E6520" s="47">
        <v>14</v>
      </c>
      <c r="F6520" s="47">
        <v>17952</v>
      </c>
      <c r="G6520" s="47">
        <v>15302</v>
      </c>
    </row>
    <row r="6521" spans="3:7">
      <c r="C6521" s="49">
        <f t="shared" si="103"/>
        <v>9</v>
      </c>
      <c r="D6521" s="48">
        <v>42641</v>
      </c>
      <c r="E6521" s="47">
        <v>15</v>
      </c>
      <c r="F6521" s="47">
        <v>17674</v>
      </c>
      <c r="G6521" s="47">
        <v>15114</v>
      </c>
    </row>
    <row r="6522" spans="3:7">
      <c r="C6522" s="49">
        <f t="shared" si="103"/>
        <v>9</v>
      </c>
      <c r="D6522" s="48">
        <v>42641</v>
      </c>
      <c r="E6522" s="47">
        <v>16</v>
      </c>
      <c r="F6522" s="47">
        <v>18283</v>
      </c>
      <c r="G6522" s="47">
        <v>15770</v>
      </c>
    </row>
    <row r="6523" spans="3:7">
      <c r="C6523" s="49">
        <f t="shared" si="103"/>
        <v>9</v>
      </c>
      <c r="D6523" s="48">
        <v>42641</v>
      </c>
      <c r="E6523" s="47">
        <v>17</v>
      </c>
      <c r="F6523" s="47">
        <v>18425</v>
      </c>
      <c r="G6523" s="47">
        <v>15995</v>
      </c>
    </row>
    <row r="6524" spans="3:7">
      <c r="C6524" s="49">
        <f t="shared" si="103"/>
        <v>9</v>
      </c>
      <c r="D6524" s="48">
        <v>42641</v>
      </c>
      <c r="E6524" s="47">
        <v>18</v>
      </c>
      <c r="F6524" s="47">
        <v>18404</v>
      </c>
      <c r="G6524" s="47">
        <v>16175</v>
      </c>
    </row>
    <row r="6525" spans="3:7">
      <c r="C6525" s="49">
        <f t="shared" si="103"/>
        <v>9</v>
      </c>
      <c r="D6525" s="48">
        <v>42641</v>
      </c>
      <c r="E6525" s="47">
        <v>19</v>
      </c>
      <c r="F6525" s="47">
        <v>18782</v>
      </c>
      <c r="G6525" s="47">
        <v>16842</v>
      </c>
    </row>
    <row r="6526" spans="3:7">
      <c r="C6526" s="49">
        <f t="shared" si="103"/>
        <v>9</v>
      </c>
      <c r="D6526" s="48">
        <v>42641</v>
      </c>
      <c r="E6526" s="47">
        <v>20</v>
      </c>
      <c r="F6526" s="47">
        <v>18572</v>
      </c>
      <c r="G6526" s="47">
        <v>16574</v>
      </c>
    </row>
    <row r="6527" spans="3:7">
      <c r="C6527" s="49">
        <f t="shared" si="103"/>
        <v>9</v>
      </c>
      <c r="D6527" s="48">
        <v>42641</v>
      </c>
      <c r="E6527" s="47">
        <v>21</v>
      </c>
      <c r="F6527" s="47">
        <v>18043</v>
      </c>
      <c r="G6527" s="47">
        <v>15846</v>
      </c>
    </row>
    <row r="6528" spans="3:7">
      <c r="C6528" s="49">
        <f t="shared" si="103"/>
        <v>9</v>
      </c>
      <c r="D6528" s="48">
        <v>42641</v>
      </c>
      <c r="E6528" s="47">
        <v>22</v>
      </c>
      <c r="F6528" s="47">
        <v>17131</v>
      </c>
      <c r="G6528" s="47">
        <v>14688</v>
      </c>
    </row>
    <row r="6529" spans="3:7">
      <c r="C6529" s="49">
        <f t="shared" si="103"/>
        <v>9</v>
      </c>
      <c r="D6529" s="48">
        <v>42641</v>
      </c>
      <c r="E6529" s="47">
        <v>23</v>
      </c>
      <c r="F6529" s="47">
        <v>16151</v>
      </c>
      <c r="G6529" s="47">
        <v>13450</v>
      </c>
    </row>
    <row r="6530" spans="3:7">
      <c r="C6530" s="49">
        <f t="shared" si="103"/>
        <v>9</v>
      </c>
      <c r="D6530" s="48">
        <v>42641</v>
      </c>
      <c r="E6530" s="47">
        <v>24</v>
      </c>
      <c r="F6530" s="47">
        <v>15486</v>
      </c>
      <c r="G6530" s="47">
        <v>12584</v>
      </c>
    </row>
    <row r="6531" spans="3:7">
      <c r="C6531" s="49">
        <f t="shared" si="103"/>
        <v>9</v>
      </c>
      <c r="D6531" s="48">
        <v>42642</v>
      </c>
      <c r="E6531" s="47">
        <v>1</v>
      </c>
      <c r="F6531" s="47">
        <v>14919</v>
      </c>
      <c r="G6531" s="47">
        <v>12057</v>
      </c>
    </row>
    <row r="6532" spans="3:7">
      <c r="C6532" s="49">
        <f t="shared" ref="C6532:C6595" si="104">MONTH(D6532)</f>
        <v>9</v>
      </c>
      <c r="D6532" s="48">
        <v>42642</v>
      </c>
      <c r="E6532" s="47">
        <v>2</v>
      </c>
      <c r="F6532" s="47">
        <v>14479</v>
      </c>
      <c r="G6532" s="47">
        <v>11756</v>
      </c>
    </row>
    <row r="6533" spans="3:7">
      <c r="C6533" s="49">
        <f t="shared" si="104"/>
        <v>9</v>
      </c>
      <c r="D6533" s="48">
        <v>42642</v>
      </c>
      <c r="E6533" s="47">
        <v>3</v>
      </c>
      <c r="F6533" s="47">
        <v>14266</v>
      </c>
      <c r="G6533" s="47">
        <v>11624</v>
      </c>
    </row>
    <row r="6534" spans="3:7">
      <c r="C6534" s="49">
        <f t="shared" si="104"/>
        <v>9</v>
      </c>
      <c r="D6534" s="48">
        <v>42642</v>
      </c>
      <c r="E6534" s="47">
        <v>4</v>
      </c>
      <c r="F6534" s="47">
        <v>14359</v>
      </c>
      <c r="G6534" s="47">
        <v>11693</v>
      </c>
    </row>
    <row r="6535" spans="3:7">
      <c r="C6535" s="49">
        <f t="shared" si="104"/>
        <v>9</v>
      </c>
      <c r="D6535" s="48">
        <v>42642</v>
      </c>
      <c r="E6535" s="47">
        <v>5</v>
      </c>
      <c r="F6535" s="47">
        <v>14854</v>
      </c>
      <c r="G6535" s="47">
        <v>12178</v>
      </c>
    </row>
    <row r="6536" spans="3:7">
      <c r="C6536" s="49">
        <f t="shared" si="104"/>
        <v>9</v>
      </c>
      <c r="D6536" s="48">
        <v>42642</v>
      </c>
      <c r="E6536" s="47">
        <v>6</v>
      </c>
      <c r="F6536" s="47">
        <v>16269</v>
      </c>
      <c r="G6536" s="47">
        <v>13463</v>
      </c>
    </row>
    <row r="6537" spans="3:7">
      <c r="C6537" s="49">
        <f t="shared" si="104"/>
        <v>9</v>
      </c>
      <c r="D6537" s="48">
        <v>42642</v>
      </c>
      <c r="E6537" s="47">
        <v>7</v>
      </c>
      <c r="F6537" s="47">
        <v>17704</v>
      </c>
      <c r="G6537" s="47">
        <v>14943</v>
      </c>
    </row>
    <row r="6538" spans="3:7">
      <c r="C6538" s="49">
        <f t="shared" si="104"/>
        <v>9</v>
      </c>
      <c r="D6538" s="48">
        <v>42642</v>
      </c>
      <c r="E6538" s="47">
        <v>8</v>
      </c>
      <c r="F6538" s="47">
        <v>18153</v>
      </c>
      <c r="G6538" s="47">
        <v>15415</v>
      </c>
    </row>
    <row r="6539" spans="3:7">
      <c r="C6539" s="49">
        <f t="shared" si="104"/>
        <v>9</v>
      </c>
      <c r="D6539" s="48">
        <v>42642</v>
      </c>
      <c r="E6539" s="47">
        <v>9</v>
      </c>
      <c r="F6539" s="47">
        <v>18159</v>
      </c>
      <c r="G6539" s="47">
        <v>15536</v>
      </c>
    </row>
    <row r="6540" spans="3:7">
      <c r="C6540" s="49">
        <f t="shared" si="104"/>
        <v>9</v>
      </c>
      <c r="D6540" s="48">
        <v>42642</v>
      </c>
      <c r="E6540" s="47">
        <v>10</v>
      </c>
      <c r="F6540" s="47">
        <v>18119</v>
      </c>
      <c r="G6540" s="47">
        <v>15499</v>
      </c>
    </row>
    <row r="6541" spans="3:7">
      <c r="C6541" s="49">
        <f t="shared" si="104"/>
        <v>9</v>
      </c>
      <c r="D6541" s="48">
        <v>42642</v>
      </c>
      <c r="E6541" s="47">
        <v>11</v>
      </c>
      <c r="F6541" s="47">
        <v>17977</v>
      </c>
      <c r="G6541" s="47">
        <v>15275</v>
      </c>
    </row>
    <row r="6542" spans="3:7">
      <c r="C6542" s="49">
        <f t="shared" si="104"/>
        <v>9</v>
      </c>
      <c r="D6542" s="48">
        <v>42642</v>
      </c>
      <c r="E6542" s="47">
        <v>12</v>
      </c>
      <c r="F6542" s="47">
        <v>18003</v>
      </c>
      <c r="G6542" s="47">
        <v>15284</v>
      </c>
    </row>
    <row r="6543" spans="3:7">
      <c r="C6543" s="49">
        <f t="shared" si="104"/>
        <v>9</v>
      </c>
      <c r="D6543" s="48">
        <v>42642</v>
      </c>
      <c r="E6543" s="47">
        <v>13</v>
      </c>
      <c r="F6543" s="47">
        <v>17852</v>
      </c>
      <c r="G6543" s="47">
        <v>15239</v>
      </c>
    </row>
    <row r="6544" spans="3:7">
      <c r="C6544" s="49">
        <f t="shared" si="104"/>
        <v>9</v>
      </c>
      <c r="D6544" s="48">
        <v>42642</v>
      </c>
      <c r="E6544" s="47">
        <v>14</v>
      </c>
      <c r="F6544" s="47">
        <v>17855</v>
      </c>
      <c r="G6544" s="47">
        <v>15234</v>
      </c>
    </row>
    <row r="6545" spans="3:7">
      <c r="C6545" s="49">
        <f t="shared" si="104"/>
        <v>9</v>
      </c>
      <c r="D6545" s="48">
        <v>42642</v>
      </c>
      <c r="E6545" s="47">
        <v>15</v>
      </c>
      <c r="F6545" s="47">
        <v>18005</v>
      </c>
      <c r="G6545" s="47">
        <v>15380</v>
      </c>
    </row>
    <row r="6546" spans="3:7">
      <c r="C6546" s="49">
        <f t="shared" si="104"/>
        <v>9</v>
      </c>
      <c r="D6546" s="48">
        <v>42642</v>
      </c>
      <c r="E6546" s="47">
        <v>16</v>
      </c>
      <c r="F6546" s="47">
        <v>18473</v>
      </c>
      <c r="G6546" s="47">
        <v>15755</v>
      </c>
    </row>
    <row r="6547" spans="3:7">
      <c r="C6547" s="49">
        <f t="shared" si="104"/>
        <v>9</v>
      </c>
      <c r="D6547" s="48">
        <v>42642</v>
      </c>
      <c r="E6547" s="47">
        <v>17</v>
      </c>
      <c r="F6547" s="47">
        <v>18503</v>
      </c>
      <c r="G6547" s="47">
        <v>15883</v>
      </c>
    </row>
    <row r="6548" spans="3:7">
      <c r="C6548" s="49">
        <f t="shared" si="104"/>
        <v>9</v>
      </c>
      <c r="D6548" s="48">
        <v>42642</v>
      </c>
      <c r="E6548" s="47">
        <v>18</v>
      </c>
      <c r="F6548" s="47">
        <v>18553</v>
      </c>
      <c r="G6548" s="47">
        <v>16032</v>
      </c>
    </row>
    <row r="6549" spans="3:7">
      <c r="C6549" s="49">
        <f t="shared" si="104"/>
        <v>9</v>
      </c>
      <c r="D6549" s="48">
        <v>42642</v>
      </c>
      <c r="E6549" s="47">
        <v>19</v>
      </c>
      <c r="F6549" s="47">
        <v>19321</v>
      </c>
      <c r="G6549" s="47">
        <v>16689</v>
      </c>
    </row>
    <row r="6550" spans="3:7">
      <c r="C6550" s="49">
        <f t="shared" si="104"/>
        <v>9</v>
      </c>
      <c r="D6550" s="48">
        <v>42642</v>
      </c>
      <c r="E6550" s="47">
        <v>20</v>
      </c>
      <c r="F6550" s="47">
        <v>18800</v>
      </c>
      <c r="G6550" s="47">
        <v>16344</v>
      </c>
    </row>
    <row r="6551" spans="3:7">
      <c r="C6551" s="49">
        <f t="shared" si="104"/>
        <v>9</v>
      </c>
      <c r="D6551" s="48">
        <v>42642</v>
      </c>
      <c r="E6551" s="47">
        <v>21</v>
      </c>
      <c r="F6551" s="47">
        <v>18196</v>
      </c>
      <c r="G6551" s="47">
        <v>15593</v>
      </c>
    </row>
    <row r="6552" spans="3:7">
      <c r="C6552" s="49">
        <f t="shared" si="104"/>
        <v>9</v>
      </c>
      <c r="D6552" s="48">
        <v>42642</v>
      </c>
      <c r="E6552" s="47">
        <v>22</v>
      </c>
      <c r="F6552" s="47">
        <v>16999</v>
      </c>
      <c r="G6552" s="47">
        <v>14407</v>
      </c>
    </row>
    <row r="6553" spans="3:7">
      <c r="C6553" s="49">
        <f t="shared" si="104"/>
        <v>9</v>
      </c>
      <c r="D6553" s="48">
        <v>42642</v>
      </c>
      <c r="E6553" s="47">
        <v>23</v>
      </c>
      <c r="F6553" s="47">
        <v>16100</v>
      </c>
      <c r="G6553" s="47">
        <v>13292</v>
      </c>
    </row>
    <row r="6554" spans="3:7">
      <c r="C6554" s="49">
        <f t="shared" si="104"/>
        <v>9</v>
      </c>
      <c r="D6554" s="48">
        <v>42642</v>
      </c>
      <c r="E6554" s="47">
        <v>24</v>
      </c>
      <c r="F6554" s="47">
        <v>15297</v>
      </c>
      <c r="G6554" s="47">
        <v>12441</v>
      </c>
    </row>
    <row r="6555" spans="3:7">
      <c r="C6555" s="49">
        <f t="shared" si="104"/>
        <v>9</v>
      </c>
      <c r="D6555" s="48">
        <v>42643</v>
      </c>
      <c r="E6555" s="47">
        <v>1</v>
      </c>
      <c r="F6555" s="47">
        <v>14580</v>
      </c>
      <c r="G6555" s="47">
        <v>11924</v>
      </c>
    </row>
    <row r="6556" spans="3:7">
      <c r="C6556" s="49">
        <f t="shared" si="104"/>
        <v>9</v>
      </c>
      <c r="D6556" s="48">
        <v>42643</v>
      </c>
      <c r="E6556" s="47">
        <v>2</v>
      </c>
      <c r="F6556" s="47">
        <v>14218</v>
      </c>
      <c r="G6556" s="47">
        <v>11607</v>
      </c>
    </row>
    <row r="6557" spans="3:7">
      <c r="C6557" s="49">
        <f t="shared" si="104"/>
        <v>9</v>
      </c>
      <c r="D6557" s="48">
        <v>42643</v>
      </c>
      <c r="E6557" s="47">
        <v>3</v>
      </c>
      <c r="F6557" s="47">
        <v>14306</v>
      </c>
      <c r="G6557" s="47">
        <v>11475</v>
      </c>
    </row>
    <row r="6558" spans="3:7">
      <c r="C6558" s="49">
        <f t="shared" si="104"/>
        <v>9</v>
      </c>
      <c r="D6558" s="48">
        <v>42643</v>
      </c>
      <c r="E6558" s="47">
        <v>4</v>
      </c>
      <c r="F6558" s="47">
        <v>14275</v>
      </c>
      <c r="G6558" s="47">
        <v>11578</v>
      </c>
    </row>
    <row r="6559" spans="3:7">
      <c r="C6559" s="49">
        <f t="shared" si="104"/>
        <v>9</v>
      </c>
      <c r="D6559" s="48">
        <v>42643</v>
      </c>
      <c r="E6559" s="47">
        <v>5</v>
      </c>
      <c r="F6559" s="47">
        <v>14871</v>
      </c>
      <c r="G6559" s="47">
        <v>12014</v>
      </c>
    </row>
    <row r="6560" spans="3:7">
      <c r="C6560" s="49">
        <f t="shared" si="104"/>
        <v>9</v>
      </c>
      <c r="D6560" s="48">
        <v>42643</v>
      </c>
      <c r="E6560" s="47">
        <v>6</v>
      </c>
      <c r="F6560" s="47">
        <v>16070</v>
      </c>
      <c r="G6560" s="47">
        <v>13342</v>
      </c>
    </row>
    <row r="6561" spans="3:7">
      <c r="C6561" s="49">
        <f t="shared" si="104"/>
        <v>9</v>
      </c>
      <c r="D6561" s="48">
        <v>42643</v>
      </c>
      <c r="E6561" s="47">
        <v>7</v>
      </c>
      <c r="F6561" s="47">
        <v>17508</v>
      </c>
      <c r="G6561" s="47">
        <v>14786</v>
      </c>
    </row>
    <row r="6562" spans="3:7">
      <c r="C6562" s="49">
        <f t="shared" si="104"/>
        <v>9</v>
      </c>
      <c r="D6562" s="48">
        <v>42643</v>
      </c>
      <c r="E6562" s="47">
        <v>8</v>
      </c>
      <c r="F6562" s="47">
        <v>17706</v>
      </c>
      <c r="G6562" s="47">
        <v>15118</v>
      </c>
    </row>
    <row r="6563" spans="3:7">
      <c r="C6563" s="49">
        <f t="shared" si="104"/>
        <v>9</v>
      </c>
      <c r="D6563" s="48">
        <v>42643</v>
      </c>
      <c r="E6563" s="47">
        <v>9</v>
      </c>
      <c r="F6563" s="47">
        <v>17877</v>
      </c>
      <c r="G6563" s="47">
        <v>15261</v>
      </c>
    </row>
    <row r="6564" spans="3:7">
      <c r="C6564" s="49">
        <f t="shared" si="104"/>
        <v>9</v>
      </c>
      <c r="D6564" s="48">
        <v>42643</v>
      </c>
      <c r="E6564" s="47">
        <v>10</v>
      </c>
      <c r="F6564" s="47">
        <v>17815</v>
      </c>
      <c r="G6564" s="47">
        <v>15235</v>
      </c>
    </row>
    <row r="6565" spans="3:7">
      <c r="C6565" s="49">
        <f t="shared" si="104"/>
        <v>9</v>
      </c>
      <c r="D6565" s="48">
        <v>42643</v>
      </c>
      <c r="E6565" s="47">
        <v>11</v>
      </c>
      <c r="F6565" s="47">
        <v>17521</v>
      </c>
      <c r="G6565" s="47">
        <v>15079</v>
      </c>
    </row>
    <row r="6566" spans="3:7">
      <c r="C6566" s="49">
        <f t="shared" si="104"/>
        <v>9</v>
      </c>
      <c r="D6566" s="48">
        <v>42643</v>
      </c>
      <c r="E6566" s="47">
        <v>12</v>
      </c>
      <c r="F6566" s="47">
        <v>17643</v>
      </c>
      <c r="G6566" s="47">
        <v>14962</v>
      </c>
    </row>
    <row r="6567" spans="3:7">
      <c r="C6567" s="49">
        <f t="shared" si="104"/>
        <v>9</v>
      </c>
      <c r="D6567" s="48">
        <v>42643</v>
      </c>
      <c r="E6567" s="47">
        <v>13</v>
      </c>
      <c r="F6567" s="47">
        <v>17626</v>
      </c>
      <c r="G6567" s="47">
        <v>14991</v>
      </c>
    </row>
    <row r="6568" spans="3:7">
      <c r="C6568" s="49">
        <f t="shared" si="104"/>
        <v>9</v>
      </c>
      <c r="D6568" s="48">
        <v>42643</v>
      </c>
      <c r="E6568" s="47">
        <v>14</v>
      </c>
      <c r="F6568" s="47">
        <v>17583</v>
      </c>
      <c r="G6568" s="47">
        <v>14938</v>
      </c>
    </row>
    <row r="6569" spans="3:7">
      <c r="C6569" s="49">
        <f t="shared" si="104"/>
        <v>9</v>
      </c>
      <c r="D6569" s="48">
        <v>42643</v>
      </c>
      <c r="E6569" s="47">
        <v>15</v>
      </c>
      <c r="F6569" s="47">
        <v>17549</v>
      </c>
      <c r="G6569" s="47">
        <v>14930</v>
      </c>
    </row>
    <row r="6570" spans="3:7">
      <c r="C6570" s="49">
        <f t="shared" si="104"/>
        <v>9</v>
      </c>
      <c r="D6570" s="48">
        <v>42643</v>
      </c>
      <c r="E6570" s="47">
        <v>16</v>
      </c>
      <c r="F6570" s="47">
        <v>17635</v>
      </c>
      <c r="G6570" s="47">
        <v>15087</v>
      </c>
    </row>
    <row r="6571" spans="3:7">
      <c r="C6571" s="49">
        <f t="shared" si="104"/>
        <v>9</v>
      </c>
      <c r="D6571" s="48">
        <v>42643</v>
      </c>
      <c r="E6571" s="47">
        <v>17</v>
      </c>
      <c r="F6571" s="47">
        <v>17885</v>
      </c>
      <c r="G6571" s="47">
        <v>15268</v>
      </c>
    </row>
    <row r="6572" spans="3:7">
      <c r="C6572" s="49">
        <f t="shared" si="104"/>
        <v>9</v>
      </c>
      <c r="D6572" s="48">
        <v>42643</v>
      </c>
      <c r="E6572" s="47">
        <v>18</v>
      </c>
      <c r="F6572" s="47">
        <v>17916</v>
      </c>
      <c r="G6572" s="47">
        <v>15367</v>
      </c>
    </row>
    <row r="6573" spans="3:7">
      <c r="C6573" s="49">
        <f t="shared" si="104"/>
        <v>9</v>
      </c>
      <c r="D6573" s="48">
        <v>42643</v>
      </c>
      <c r="E6573" s="47">
        <v>19</v>
      </c>
      <c r="F6573" s="47">
        <v>18630</v>
      </c>
      <c r="G6573" s="47">
        <v>16076</v>
      </c>
    </row>
    <row r="6574" spans="3:7">
      <c r="C6574" s="49">
        <f t="shared" si="104"/>
        <v>9</v>
      </c>
      <c r="D6574" s="48">
        <v>42643</v>
      </c>
      <c r="E6574" s="47">
        <v>20</v>
      </c>
      <c r="F6574" s="47">
        <v>18268</v>
      </c>
      <c r="G6574" s="47">
        <v>15811</v>
      </c>
    </row>
    <row r="6575" spans="3:7">
      <c r="C6575" s="49">
        <f t="shared" si="104"/>
        <v>9</v>
      </c>
      <c r="D6575" s="48">
        <v>42643</v>
      </c>
      <c r="E6575" s="47">
        <v>21</v>
      </c>
      <c r="F6575" s="47">
        <v>17844</v>
      </c>
      <c r="G6575" s="47">
        <v>15282</v>
      </c>
    </row>
    <row r="6576" spans="3:7">
      <c r="C6576" s="49">
        <f t="shared" si="104"/>
        <v>9</v>
      </c>
      <c r="D6576" s="48">
        <v>42643</v>
      </c>
      <c r="E6576" s="47">
        <v>22</v>
      </c>
      <c r="F6576" s="47">
        <v>16942</v>
      </c>
      <c r="G6576" s="47">
        <v>14342</v>
      </c>
    </row>
    <row r="6577" spans="3:7">
      <c r="C6577" s="49">
        <f t="shared" si="104"/>
        <v>9</v>
      </c>
      <c r="D6577" s="48">
        <v>42643</v>
      </c>
      <c r="E6577" s="47">
        <v>23</v>
      </c>
      <c r="F6577" s="47">
        <v>15891</v>
      </c>
      <c r="G6577" s="47">
        <v>13213</v>
      </c>
    </row>
    <row r="6578" spans="3:7">
      <c r="C6578" s="49">
        <f t="shared" si="104"/>
        <v>9</v>
      </c>
      <c r="D6578" s="48">
        <v>42643</v>
      </c>
      <c r="E6578" s="47">
        <v>24</v>
      </c>
      <c r="F6578" s="47">
        <v>15252</v>
      </c>
      <c r="G6578" s="47">
        <v>12312</v>
      </c>
    </row>
    <row r="6579" spans="3:7">
      <c r="C6579" s="49">
        <f t="shared" si="104"/>
        <v>10</v>
      </c>
      <c r="D6579" s="48">
        <v>42644</v>
      </c>
      <c r="E6579" s="47">
        <v>1</v>
      </c>
      <c r="F6579" s="47">
        <v>14799</v>
      </c>
      <c r="G6579" s="47">
        <v>11747</v>
      </c>
    </row>
    <row r="6580" spans="3:7">
      <c r="C6580" s="49">
        <f t="shared" si="104"/>
        <v>10</v>
      </c>
      <c r="D6580" s="48">
        <v>42644</v>
      </c>
      <c r="E6580" s="47">
        <v>2</v>
      </c>
      <c r="F6580" s="47">
        <v>14386</v>
      </c>
      <c r="G6580" s="47">
        <v>11329</v>
      </c>
    </row>
    <row r="6581" spans="3:7">
      <c r="C6581" s="49">
        <f t="shared" si="104"/>
        <v>10</v>
      </c>
      <c r="D6581" s="48">
        <v>42644</v>
      </c>
      <c r="E6581" s="47">
        <v>3</v>
      </c>
      <c r="F6581" s="47">
        <v>14223</v>
      </c>
      <c r="G6581" s="47">
        <v>11198</v>
      </c>
    </row>
    <row r="6582" spans="3:7">
      <c r="C6582" s="49">
        <f t="shared" si="104"/>
        <v>10</v>
      </c>
      <c r="D6582" s="48">
        <v>42644</v>
      </c>
      <c r="E6582" s="47">
        <v>4</v>
      </c>
      <c r="F6582" s="47">
        <v>14010</v>
      </c>
      <c r="G6582" s="47">
        <v>11180</v>
      </c>
    </row>
    <row r="6583" spans="3:7">
      <c r="C6583" s="49">
        <f t="shared" si="104"/>
        <v>10</v>
      </c>
      <c r="D6583" s="48">
        <v>42644</v>
      </c>
      <c r="E6583" s="47">
        <v>5</v>
      </c>
      <c r="F6583" s="47">
        <v>13964</v>
      </c>
      <c r="G6583" s="47">
        <v>11402</v>
      </c>
    </row>
    <row r="6584" spans="3:7">
      <c r="C6584" s="49">
        <f t="shared" si="104"/>
        <v>10</v>
      </c>
      <c r="D6584" s="48">
        <v>42644</v>
      </c>
      <c r="E6584" s="47">
        <v>6</v>
      </c>
      <c r="F6584" s="47">
        <v>14738</v>
      </c>
      <c r="G6584" s="47">
        <v>11936</v>
      </c>
    </row>
    <row r="6585" spans="3:7">
      <c r="C6585" s="49">
        <f t="shared" si="104"/>
        <v>10</v>
      </c>
      <c r="D6585" s="48">
        <v>42644</v>
      </c>
      <c r="E6585" s="47">
        <v>7</v>
      </c>
      <c r="F6585" s="47">
        <v>15502</v>
      </c>
      <c r="G6585" s="47">
        <v>12742</v>
      </c>
    </row>
    <row r="6586" spans="3:7">
      <c r="C6586" s="49">
        <f t="shared" si="104"/>
        <v>10</v>
      </c>
      <c r="D6586" s="48">
        <v>42644</v>
      </c>
      <c r="E6586" s="47">
        <v>8</v>
      </c>
      <c r="F6586" s="47">
        <v>16015</v>
      </c>
      <c r="G6586" s="47">
        <v>13485</v>
      </c>
    </row>
    <row r="6587" spans="3:7">
      <c r="C6587" s="49">
        <f t="shared" si="104"/>
        <v>10</v>
      </c>
      <c r="D6587" s="48">
        <v>42644</v>
      </c>
      <c r="E6587" s="47">
        <v>9</v>
      </c>
      <c r="F6587" s="47">
        <v>16735</v>
      </c>
      <c r="G6587" s="47">
        <v>14111</v>
      </c>
    </row>
    <row r="6588" spans="3:7">
      <c r="C6588" s="49">
        <f t="shared" si="104"/>
        <v>10</v>
      </c>
      <c r="D6588" s="48">
        <v>42644</v>
      </c>
      <c r="E6588" s="47">
        <v>10</v>
      </c>
      <c r="F6588" s="47">
        <v>16977</v>
      </c>
      <c r="G6588" s="47">
        <v>14454</v>
      </c>
    </row>
    <row r="6589" spans="3:7">
      <c r="C6589" s="49">
        <f t="shared" si="104"/>
        <v>10</v>
      </c>
      <c r="D6589" s="48">
        <v>42644</v>
      </c>
      <c r="E6589" s="47">
        <v>11</v>
      </c>
      <c r="F6589" s="47">
        <v>17148</v>
      </c>
      <c r="G6589" s="47">
        <v>14515</v>
      </c>
    </row>
    <row r="6590" spans="3:7">
      <c r="C6590" s="49">
        <f t="shared" si="104"/>
        <v>10</v>
      </c>
      <c r="D6590" s="48">
        <v>42644</v>
      </c>
      <c r="E6590" s="47">
        <v>12</v>
      </c>
      <c r="F6590" s="47">
        <v>17129</v>
      </c>
      <c r="G6590" s="47">
        <v>14499</v>
      </c>
    </row>
    <row r="6591" spans="3:7">
      <c r="C6591" s="49">
        <f t="shared" si="104"/>
        <v>10</v>
      </c>
      <c r="D6591" s="48">
        <v>42644</v>
      </c>
      <c r="E6591" s="47">
        <v>13</v>
      </c>
      <c r="F6591" s="47">
        <v>17019</v>
      </c>
      <c r="G6591" s="47">
        <v>14406</v>
      </c>
    </row>
    <row r="6592" spans="3:7">
      <c r="C6592" s="49">
        <f t="shared" si="104"/>
        <v>10</v>
      </c>
      <c r="D6592" s="48">
        <v>42644</v>
      </c>
      <c r="E6592" s="47">
        <v>14</v>
      </c>
      <c r="F6592" s="47">
        <v>16958</v>
      </c>
      <c r="G6592" s="47">
        <v>14294</v>
      </c>
    </row>
    <row r="6593" spans="3:7">
      <c r="C6593" s="49">
        <f t="shared" si="104"/>
        <v>10</v>
      </c>
      <c r="D6593" s="48">
        <v>42644</v>
      </c>
      <c r="E6593" s="47">
        <v>15</v>
      </c>
      <c r="F6593" s="47">
        <v>16991</v>
      </c>
      <c r="G6593" s="47">
        <v>14330</v>
      </c>
    </row>
    <row r="6594" spans="3:7">
      <c r="C6594" s="49">
        <f t="shared" si="104"/>
        <v>10</v>
      </c>
      <c r="D6594" s="48">
        <v>42644</v>
      </c>
      <c r="E6594" s="47">
        <v>16</v>
      </c>
      <c r="F6594" s="47">
        <v>17167</v>
      </c>
      <c r="G6594" s="47">
        <v>14614</v>
      </c>
    </row>
    <row r="6595" spans="3:7">
      <c r="C6595" s="49">
        <f t="shared" si="104"/>
        <v>10</v>
      </c>
      <c r="D6595" s="48">
        <v>42644</v>
      </c>
      <c r="E6595" s="47">
        <v>17</v>
      </c>
      <c r="F6595" s="47">
        <v>17440</v>
      </c>
      <c r="G6595" s="47">
        <v>14907</v>
      </c>
    </row>
    <row r="6596" spans="3:7">
      <c r="C6596" s="49">
        <f t="shared" ref="C6596:C6659" si="105">MONTH(D6596)</f>
        <v>10</v>
      </c>
      <c r="D6596" s="48">
        <v>42644</v>
      </c>
      <c r="E6596" s="47">
        <v>18</v>
      </c>
      <c r="F6596" s="47">
        <v>17452</v>
      </c>
      <c r="G6596" s="47">
        <v>15113</v>
      </c>
    </row>
    <row r="6597" spans="3:7">
      <c r="C6597" s="49">
        <f t="shared" si="105"/>
        <v>10</v>
      </c>
      <c r="D6597" s="48">
        <v>42644</v>
      </c>
      <c r="E6597" s="47">
        <v>19</v>
      </c>
      <c r="F6597" s="47">
        <v>17616</v>
      </c>
      <c r="G6597" s="47">
        <v>15317</v>
      </c>
    </row>
    <row r="6598" spans="3:7">
      <c r="C6598" s="49">
        <f t="shared" si="105"/>
        <v>10</v>
      </c>
      <c r="D6598" s="48">
        <v>42644</v>
      </c>
      <c r="E6598" s="47">
        <v>20</v>
      </c>
      <c r="F6598" s="47">
        <v>17405</v>
      </c>
      <c r="G6598" s="47">
        <v>14908</v>
      </c>
    </row>
    <row r="6599" spans="3:7">
      <c r="C6599" s="49">
        <f t="shared" si="105"/>
        <v>10</v>
      </c>
      <c r="D6599" s="48">
        <v>42644</v>
      </c>
      <c r="E6599" s="47">
        <v>21</v>
      </c>
      <c r="F6599" s="47">
        <v>17137</v>
      </c>
      <c r="G6599" s="47">
        <v>14399</v>
      </c>
    </row>
    <row r="6600" spans="3:7">
      <c r="C6600" s="49">
        <f t="shared" si="105"/>
        <v>10</v>
      </c>
      <c r="D6600" s="48">
        <v>42644</v>
      </c>
      <c r="E6600" s="47">
        <v>22</v>
      </c>
      <c r="F6600" s="47">
        <v>16586</v>
      </c>
      <c r="G6600" s="47">
        <v>13663</v>
      </c>
    </row>
    <row r="6601" spans="3:7">
      <c r="C6601" s="49">
        <f t="shared" si="105"/>
        <v>10</v>
      </c>
      <c r="D6601" s="48">
        <v>42644</v>
      </c>
      <c r="E6601" s="47">
        <v>23</v>
      </c>
      <c r="F6601" s="47">
        <v>16035</v>
      </c>
      <c r="G6601" s="47">
        <v>12807</v>
      </c>
    </row>
    <row r="6602" spans="3:7">
      <c r="C6602" s="49">
        <f t="shared" si="105"/>
        <v>10</v>
      </c>
      <c r="D6602" s="48">
        <v>42644</v>
      </c>
      <c r="E6602" s="47">
        <v>24</v>
      </c>
      <c r="F6602" s="47">
        <v>15349</v>
      </c>
      <c r="G6602" s="47">
        <v>12085</v>
      </c>
    </row>
    <row r="6603" spans="3:7">
      <c r="C6603" s="49">
        <f t="shared" si="105"/>
        <v>10</v>
      </c>
      <c r="D6603" s="48">
        <v>42645</v>
      </c>
      <c r="E6603" s="47">
        <v>1</v>
      </c>
      <c r="F6603" s="47">
        <v>14935</v>
      </c>
      <c r="G6603" s="47">
        <v>11612</v>
      </c>
    </row>
    <row r="6604" spans="3:7">
      <c r="C6604" s="49">
        <f t="shared" si="105"/>
        <v>10</v>
      </c>
      <c r="D6604" s="48">
        <v>42645</v>
      </c>
      <c r="E6604" s="47">
        <v>2</v>
      </c>
      <c r="F6604" s="47">
        <v>14523</v>
      </c>
      <c r="G6604" s="47">
        <v>11327</v>
      </c>
    </row>
    <row r="6605" spans="3:7">
      <c r="C6605" s="49">
        <f t="shared" si="105"/>
        <v>10</v>
      </c>
      <c r="D6605" s="48">
        <v>42645</v>
      </c>
      <c r="E6605" s="47">
        <v>3</v>
      </c>
      <c r="F6605" s="47">
        <v>14324</v>
      </c>
      <c r="G6605" s="47">
        <v>11134</v>
      </c>
    </row>
    <row r="6606" spans="3:7">
      <c r="C6606" s="49">
        <f t="shared" si="105"/>
        <v>10</v>
      </c>
      <c r="D6606" s="48">
        <v>42645</v>
      </c>
      <c r="E6606" s="47">
        <v>4</v>
      </c>
      <c r="F6606" s="47">
        <v>14101</v>
      </c>
      <c r="G6606" s="47">
        <v>11094</v>
      </c>
    </row>
    <row r="6607" spans="3:7">
      <c r="C6607" s="49">
        <f t="shared" si="105"/>
        <v>10</v>
      </c>
      <c r="D6607" s="48">
        <v>42645</v>
      </c>
      <c r="E6607" s="47">
        <v>5</v>
      </c>
      <c r="F6607" s="47">
        <v>14210</v>
      </c>
      <c r="G6607" s="47">
        <v>11205</v>
      </c>
    </row>
    <row r="6608" spans="3:7">
      <c r="C6608" s="49">
        <f t="shared" si="105"/>
        <v>10</v>
      </c>
      <c r="D6608" s="48">
        <v>42645</v>
      </c>
      <c r="E6608" s="47">
        <v>6</v>
      </c>
      <c r="F6608" s="47">
        <v>14998</v>
      </c>
      <c r="G6608" s="47">
        <v>11520</v>
      </c>
    </row>
    <row r="6609" spans="3:7">
      <c r="C6609" s="49">
        <f t="shared" si="105"/>
        <v>10</v>
      </c>
      <c r="D6609" s="48">
        <v>42645</v>
      </c>
      <c r="E6609" s="47">
        <v>7</v>
      </c>
      <c r="F6609" s="47">
        <v>15520</v>
      </c>
      <c r="G6609" s="47">
        <v>12036</v>
      </c>
    </row>
    <row r="6610" spans="3:7">
      <c r="C6610" s="49">
        <f t="shared" si="105"/>
        <v>10</v>
      </c>
      <c r="D6610" s="48">
        <v>42645</v>
      </c>
      <c r="E6610" s="47">
        <v>8</v>
      </c>
      <c r="F6610" s="47">
        <v>15899</v>
      </c>
      <c r="G6610" s="47">
        <v>12692</v>
      </c>
    </row>
    <row r="6611" spans="3:7">
      <c r="C6611" s="49">
        <f t="shared" si="105"/>
        <v>10</v>
      </c>
      <c r="D6611" s="48">
        <v>42645</v>
      </c>
      <c r="E6611" s="47">
        <v>9</v>
      </c>
      <c r="F6611" s="47">
        <v>16423</v>
      </c>
      <c r="G6611" s="47">
        <v>13377</v>
      </c>
    </row>
    <row r="6612" spans="3:7">
      <c r="C6612" s="49">
        <f t="shared" si="105"/>
        <v>10</v>
      </c>
      <c r="D6612" s="48">
        <v>42645</v>
      </c>
      <c r="E6612" s="47">
        <v>10</v>
      </c>
      <c r="F6612" s="47">
        <v>16544</v>
      </c>
      <c r="G6612" s="47">
        <v>13719</v>
      </c>
    </row>
    <row r="6613" spans="3:7">
      <c r="C6613" s="49">
        <f t="shared" si="105"/>
        <v>10</v>
      </c>
      <c r="D6613" s="48">
        <v>42645</v>
      </c>
      <c r="E6613" s="47">
        <v>11</v>
      </c>
      <c r="F6613" s="47">
        <v>16903</v>
      </c>
      <c r="G6613" s="47">
        <v>13996</v>
      </c>
    </row>
    <row r="6614" spans="3:7">
      <c r="C6614" s="49">
        <f t="shared" si="105"/>
        <v>10</v>
      </c>
      <c r="D6614" s="48">
        <v>42645</v>
      </c>
      <c r="E6614" s="47">
        <v>12</v>
      </c>
      <c r="F6614" s="47">
        <v>17068</v>
      </c>
      <c r="G6614" s="47">
        <v>14140</v>
      </c>
    </row>
    <row r="6615" spans="3:7">
      <c r="C6615" s="49">
        <f t="shared" si="105"/>
        <v>10</v>
      </c>
      <c r="D6615" s="48">
        <v>42645</v>
      </c>
      <c r="E6615" s="47">
        <v>13</v>
      </c>
      <c r="F6615" s="47">
        <v>17123</v>
      </c>
      <c r="G6615" s="47">
        <v>14067</v>
      </c>
    </row>
    <row r="6616" spans="3:7">
      <c r="C6616" s="49">
        <f t="shared" si="105"/>
        <v>10</v>
      </c>
      <c r="D6616" s="48">
        <v>42645</v>
      </c>
      <c r="E6616" s="47">
        <v>14</v>
      </c>
      <c r="F6616" s="47">
        <v>17088</v>
      </c>
      <c r="G6616" s="47">
        <v>14036</v>
      </c>
    </row>
    <row r="6617" spans="3:7">
      <c r="C6617" s="49">
        <f t="shared" si="105"/>
        <v>10</v>
      </c>
      <c r="D6617" s="48">
        <v>42645</v>
      </c>
      <c r="E6617" s="47">
        <v>15</v>
      </c>
      <c r="F6617" s="47">
        <v>17076</v>
      </c>
      <c r="G6617" s="47">
        <v>14065</v>
      </c>
    </row>
    <row r="6618" spans="3:7">
      <c r="C6618" s="49">
        <f t="shared" si="105"/>
        <v>10</v>
      </c>
      <c r="D6618" s="48">
        <v>42645</v>
      </c>
      <c r="E6618" s="47">
        <v>16</v>
      </c>
      <c r="F6618" s="47">
        <v>17481</v>
      </c>
      <c r="G6618" s="47">
        <v>14549</v>
      </c>
    </row>
    <row r="6619" spans="3:7">
      <c r="C6619" s="49">
        <f t="shared" si="105"/>
        <v>10</v>
      </c>
      <c r="D6619" s="48">
        <v>42645</v>
      </c>
      <c r="E6619" s="47">
        <v>17</v>
      </c>
      <c r="F6619" s="47">
        <v>17582</v>
      </c>
      <c r="G6619" s="47">
        <v>15006</v>
      </c>
    </row>
    <row r="6620" spans="3:7">
      <c r="C6620" s="49">
        <f t="shared" si="105"/>
        <v>10</v>
      </c>
      <c r="D6620" s="48">
        <v>42645</v>
      </c>
      <c r="E6620" s="47">
        <v>18</v>
      </c>
      <c r="F6620" s="47">
        <v>17370</v>
      </c>
      <c r="G6620" s="47">
        <v>15359</v>
      </c>
    </row>
    <row r="6621" spans="3:7">
      <c r="C6621" s="49">
        <f t="shared" si="105"/>
        <v>10</v>
      </c>
      <c r="D6621" s="48">
        <v>42645</v>
      </c>
      <c r="E6621" s="47">
        <v>19</v>
      </c>
      <c r="F6621" s="47">
        <v>17679</v>
      </c>
      <c r="G6621" s="47">
        <v>15687</v>
      </c>
    </row>
    <row r="6622" spans="3:7">
      <c r="C6622" s="49">
        <f t="shared" si="105"/>
        <v>10</v>
      </c>
      <c r="D6622" s="48">
        <v>42645</v>
      </c>
      <c r="E6622" s="47">
        <v>20</v>
      </c>
      <c r="F6622" s="47">
        <v>17328</v>
      </c>
      <c r="G6622" s="47">
        <v>15464</v>
      </c>
    </row>
    <row r="6623" spans="3:7">
      <c r="C6623" s="49">
        <f t="shared" si="105"/>
        <v>10</v>
      </c>
      <c r="D6623" s="48">
        <v>42645</v>
      </c>
      <c r="E6623" s="47">
        <v>21</v>
      </c>
      <c r="F6623" s="47">
        <v>16616</v>
      </c>
      <c r="G6623" s="47">
        <v>14840</v>
      </c>
    </row>
    <row r="6624" spans="3:7">
      <c r="C6624" s="49">
        <f t="shared" si="105"/>
        <v>10</v>
      </c>
      <c r="D6624" s="48">
        <v>42645</v>
      </c>
      <c r="E6624" s="47">
        <v>22</v>
      </c>
      <c r="F6624" s="47">
        <v>16543</v>
      </c>
      <c r="G6624" s="47">
        <v>13903</v>
      </c>
    </row>
    <row r="6625" spans="3:7">
      <c r="C6625" s="49">
        <f t="shared" si="105"/>
        <v>10</v>
      </c>
      <c r="D6625" s="48">
        <v>42645</v>
      </c>
      <c r="E6625" s="47">
        <v>23</v>
      </c>
      <c r="F6625" s="47">
        <v>16010</v>
      </c>
      <c r="G6625" s="47">
        <v>12946</v>
      </c>
    </row>
    <row r="6626" spans="3:7">
      <c r="C6626" s="49">
        <f t="shared" si="105"/>
        <v>10</v>
      </c>
      <c r="D6626" s="48">
        <v>42645</v>
      </c>
      <c r="E6626" s="47">
        <v>24</v>
      </c>
      <c r="F6626" s="47">
        <v>15041</v>
      </c>
      <c r="G6626" s="47">
        <v>12251</v>
      </c>
    </row>
    <row r="6627" spans="3:7">
      <c r="C6627" s="49">
        <f t="shared" si="105"/>
        <v>10</v>
      </c>
      <c r="D6627" s="48">
        <v>42646</v>
      </c>
      <c r="E6627" s="47">
        <v>1</v>
      </c>
      <c r="F6627" s="47">
        <v>15131</v>
      </c>
      <c r="G6627" s="47">
        <v>11805</v>
      </c>
    </row>
    <row r="6628" spans="3:7">
      <c r="C6628" s="49">
        <f t="shared" si="105"/>
        <v>10</v>
      </c>
      <c r="D6628" s="48">
        <v>42646</v>
      </c>
      <c r="E6628" s="47">
        <v>2</v>
      </c>
      <c r="F6628" s="47">
        <v>15242</v>
      </c>
      <c r="G6628" s="47">
        <v>11593</v>
      </c>
    </row>
    <row r="6629" spans="3:7">
      <c r="C6629" s="49">
        <f t="shared" si="105"/>
        <v>10</v>
      </c>
      <c r="D6629" s="48">
        <v>42646</v>
      </c>
      <c r="E6629" s="47">
        <v>3</v>
      </c>
      <c r="F6629" s="47">
        <v>14916</v>
      </c>
      <c r="G6629" s="47">
        <v>11463</v>
      </c>
    </row>
    <row r="6630" spans="3:7">
      <c r="C6630" s="49">
        <f t="shared" si="105"/>
        <v>10</v>
      </c>
      <c r="D6630" s="48">
        <v>42646</v>
      </c>
      <c r="E6630" s="47">
        <v>4</v>
      </c>
      <c r="F6630" s="47">
        <v>14896</v>
      </c>
      <c r="G6630" s="47">
        <v>11582</v>
      </c>
    </row>
    <row r="6631" spans="3:7">
      <c r="C6631" s="49">
        <f t="shared" si="105"/>
        <v>10</v>
      </c>
      <c r="D6631" s="48">
        <v>42646</v>
      </c>
      <c r="E6631" s="47">
        <v>5</v>
      </c>
      <c r="F6631" s="47">
        <v>15342</v>
      </c>
      <c r="G6631" s="47">
        <v>12149</v>
      </c>
    </row>
    <row r="6632" spans="3:7">
      <c r="C6632" s="49">
        <f t="shared" si="105"/>
        <v>10</v>
      </c>
      <c r="D6632" s="48">
        <v>42646</v>
      </c>
      <c r="E6632" s="47">
        <v>6</v>
      </c>
      <c r="F6632" s="47">
        <v>15863</v>
      </c>
      <c r="G6632" s="47">
        <v>13451</v>
      </c>
    </row>
    <row r="6633" spans="3:7">
      <c r="C6633" s="49">
        <f t="shared" si="105"/>
        <v>10</v>
      </c>
      <c r="D6633" s="48">
        <v>42646</v>
      </c>
      <c r="E6633" s="47">
        <v>7</v>
      </c>
      <c r="F6633" s="47">
        <v>16852</v>
      </c>
      <c r="G6633" s="47">
        <v>14929</v>
      </c>
    </row>
    <row r="6634" spans="3:7">
      <c r="C6634" s="49">
        <f t="shared" si="105"/>
        <v>10</v>
      </c>
      <c r="D6634" s="48">
        <v>42646</v>
      </c>
      <c r="E6634" s="47">
        <v>8</v>
      </c>
      <c r="F6634" s="47">
        <v>17168</v>
      </c>
      <c r="G6634" s="47">
        <v>15234</v>
      </c>
    </row>
    <row r="6635" spans="3:7">
      <c r="C6635" s="49">
        <f t="shared" si="105"/>
        <v>10</v>
      </c>
      <c r="D6635" s="48">
        <v>42646</v>
      </c>
      <c r="E6635" s="47">
        <v>9</v>
      </c>
      <c r="F6635" s="47">
        <v>17514</v>
      </c>
      <c r="G6635" s="47">
        <v>15357</v>
      </c>
    </row>
    <row r="6636" spans="3:7">
      <c r="C6636" s="49">
        <f t="shared" si="105"/>
        <v>10</v>
      </c>
      <c r="D6636" s="48">
        <v>42646</v>
      </c>
      <c r="E6636" s="47">
        <v>10</v>
      </c>
      <c r="F6636" s="47">
        <v>17567</v>
      </c>
      <c r="G6636" s="47">
        <v>15411</v>
      </c>
    </row>
    <row r="6637" spans="3:7">
      <c r="C6637" s="49">
        <f t="shared" si="105"/>
        <v>10</v>
      </c>
      <c r="D6637" s="48">
        <v>42646</v>
      </c>
      <c r="E6637" s="47">
        <v>11</v>
      </c>
      <c r="F6637" s="47">
        <v>17841</v>
      </c>
      <c r="G6637" s="47">
        <v>15472</v>
      </c>
    </row>
    <row r="6638" spans="3:7">
      <c r="C6638" s="49">
        <f t="shared" si="105"/>
        <v>10</v>
      </c>
      <c r="D6638" s="48">
        <v>42646</v>
      </c>
      <c r="E6638" s="47">
        <v>12</v>
      </c>
      <c r="F6638" s="47">
        <v>17590</v>
      </c>
      <c r="G6638" s="47">
        <v>15494</v>
      </c>
    </row>
    <row r="6639" spans="3:7">
      <c r="C6639" s="49">
        <f t="shared" si="105"/>
        <v>10</v>
      </c>
      <c r="D6639" s="48">
        <v>42646</v>
      </c>
      <c r="E6639" s="47">
        <v>13</v>
      </c>
      <c r="F6639" s="47">
        <v>17946</v>
      </c>
      <c r="G6639" s="47">
        <v>15593</v>
      </c>
    </row>
    <row r="6640" spans="3:7">
      <c r="C6640" s="49">
        <f t="shared" si="105"/>
        <v>10</v>
      </c>
      <c r="D6640" s="48">
        <v>42646</v>
      </c>
      <c r="E6640" s="47">
        <v>14</v>
      </c>
      <c r="F6640" s="47">
        <v>18047</v>
      </c>
      <c r="G6640" s="47">
        <v>15620</v>
      </c>
    </row>
    <row r="6641" spans="3:7">
      <c r="C6641" s="49">
        <f t="shared" si="105"/>
        <v>10</v>
      </c>
      <c r="D6641" s="48">
        <v>42646</v>
      </c>
      <c r="E6641" s="47">
        <v>15</v>
      </c>
      <c r="F6641" s="47">
        <v>17939</v>
      </c>
      <c r="G6641" s="47">
        <v>15567</v>
      </c>
    </row>
    <row r="6642" spans="3:7">
      <c r="C6642" s="49">
        <f t="shared" si="105"/>
        <v>10</v>
      </c>
      <c r="D6642" s="48">
        <v>42646</v>
      </c>
      <c r="E6642" s="47">
        <v>16</v>
      </c>
      <c r="F6642" s="47">
        <v>18324</v>
      </c>
      <c r="G6642" s="47">
        <v>15834</v>
      </c>
    </row>
    <row r="6643" spans="3:7">
      <c r="C6643" s="49">
        <f t="shared" si="105"/>
        <v>10</v>
      </c>
      <c r="D6643" s="48">
        <v>42646</v>
      </c>
      <c r="E6643" s="47">
        <v>17</v>
      </c>
      <c r="F6643" s="47">
        <v>18703</v>
      </c>
      <c r="G6643" s="47">
        <v>16162</v>
      </c>
    </row>
    <row r="6644" spans="3:7">
      <c r="C6644" s="49">
        <f t="shared" si="105"/>
        <v>10</v>
      </c>
      <c r="D6644" s="48">
        <v>42646</v>
      </c>
      <c r="E6644" s="47">
        <v>18</v>
      </c>
      <c r="F6644" s="47">
        <v>18895</v>
      </c>
      <c r="G6644" s="47">
        <v>16417</v>
      </c>
    </row>
    <row r="6645" spans="3:7">
      <c r="C6645" s="49">
        <f t="shared" si="105"/>
        <v>10</v>
      </c>
      <c r="D6645" s="48">
        <v>42646</v>
      </c>
      <c r="E6645" s="47">
        <v>19</v>
      </c>
      <c r="F6645" s="47">
        <v>19216</v>
      </c>
      <c r="G6645" s="47">
        <v>16882</v>
      </c>
    </row>
    <row r="6646" spans="3:7">
      <c r="C6646" s="49">
        <f t="shared" si="105"/>
        <v>10</v>
      </c>
      <c r="D6646" s="48">
        <v>42646</v>
      </c>
      <c r="E6646" s="47">
        <v>20</v>
      </c>
      <c r="F6646" s="47">
        <v>18946</v>
      </c>
      <c r="G6646" s="47">
        <v>16689</v>
      </c>
    </row>
    <row r="6647" spans="3:7">
      <c r="C6647" s="49">
        <f t="shared" si="105"/>
        <v>10</v>
      </c>
      <c r="D6647" s="48">
        <v>42646</v>
      </c>
      <c r="E6647" s="47">
        <v>21</v>
      </c>
      <c r="F6647" s="47">
        <v>18451</v>
      </c>
      <c r="G6647" s="47">
        <v>15962</v>
      </c>
    </row>
    <row r="6648" spans="3:7">
      <c r="C6648" s="49">
        <f t="shared" si="105"/>
        <v>10</v>
      </c>
      <c r="D6648" s="48">
        <v>42646</v>
      </c>
      <c r="E6648" s="47">
        <v>22</v>
      </c>
      <c r="F6648" s="47">
        <v>16831</v>
      </c>
      <c r="G6648" s="47">
        <v>14795</v>
      </c>
    </row>
    <row r="6649" spans="3:7">
      <c r="C6649" s="49">
        <f t="shared" si="105"/>
        <v>10</v>
      </c>
      <c r="D6649" s="48">
        <v>42646</v>
      </c>
      <c r="E6649" s="47">
        <v>23</v>
      </c>
      <c r="F6649" s="47">
        <v>15501</v>
      </c>
      <c r="G6649" s="47">
        <v>13556</v>
      </c>
    </row>
    <row r="6650" spans="3:7">
      <c r="C6650" s="49">
        <f t="shared" si="105"/>
        <v>10</v>
      </c>
      <c r="D6650" s="48">
        <v>42646</v>
      </c>
      <c r="E6650" s="47">
        <v>24</v>
      </c>
      <c r="F6650" s="47">
        <v>14924</v>
      </c>
      <c r="G6650" s="47">
        <v>12606</v>
      </c>
    </row>
    <row r="6651" spans="3:7">
      <c r="C6651" s="49">
        <f t="shared" si="105"/>
        <v>10</v>
      </c>
      <c r="D6651" s="48">
        <v>42647</v>
      </c>
      <c r="E6651" s="47">
        <v>1</v>
      </c>
      <c r="F6651" s="47">
        <v>14411</v>
      </c>
      <c r="G6651" s="47">
        <v>12197</v>
      </c>
    </row>
    <row r="6652" spans="3:7">
      <c r="C6652" s="49">
        <f t="shared" si="105"/>
        <v>10</v>
      </c>
      <c r="D6652" s="48">
        <v>42647</v>
      </c>
      <c r="E6652" s="47">
        <v>2</v>
      </c>
      <c r="F6652" s="47">
        <v>14290</v>
      </c>
      <c r="G6652" s="47">
        <v>12076</v>
      </c>
    </row>
    <row r="6653" spans="3:7">
      <c r="C6653" s="49">
        <f t="shared" si="105"/>
        <v>10</v>
      </c>
      <c r="D6653" s="48">
        <v>42647</v>
      </c>
      <c r="E6653" s="47">
        <v>3</v>
      </c>
      <c r="F6653" s="47">
        <v>13948</v>
      </c>
      <c r="G6653" s="47">
        <v>11784</v>
      </c>
    </row>
    <row r="6654" spans="3:7">
      <c r="C6654" s="49">
        <f t="shared" si="105"/>
        <v>10</v>
      </c>
      <c r="D6654" s="48">
        <v>42647</v>
      </c>
      <c r="E6654" s="47">
        <v>4</v>
      </c>
      <c r="F6654" s="47">
        <v>13713</v>
      </c>
      <c r="G6654" s="47">
        <v>11783</v>
      </c>
    </row>
    <row r="6655" spans="3:7">
      <c r="C6655" s="49">
        <f t="shared" si="105"/>
        <v>10</v>
      </c>
      <c r="D6655" s="48">
        <v>42647</v>
      </c>
      <c r="E6655" s="47">
        <v>5</v>
      </c>
      <c r="F6655" s="47">
        <v>14473</v>
      </c>
      <c r="G6655" s="47">
        <v>12269</v>
      </c>
    </row>
    <row r="6656" spans="3:7">
      <c r="C6656" s="49">
        <f t="shared" si="105"/>
        <v>10</v>
      </c>
      <c r="D6656" s="48">
        <v>42647</v>
      </c>
      <c r="E6656" s="47">
        <v>6</v>
      </c>
      <c r="F6656" s="47">
        <v>15058</v>
      </c>
      <c r="G6656" s="47">
        <v>13660</v>
      </c>
    </row>
    <row r="6657" spans="3:7">
      <c r="C6657" s="49">
        <f t="shared" si="105"/>
        <v>10</v>
      </c>
      <c r="D6657" s="48">
        <v>42647</v>
      </c>
      <c r="E6657" s="47">
        <v>7</v>
      </c>
      <c r="F6657" s="47">
        <v>16143</v>
      </c>
      <c r="G6657" s="47">
        <v>15085</v>
      </c>
    </row>
    <row r="6658" spans="3:7">
      <c r="C6658" s="49">
        <f t="shared" si="105"/>
        <v>10</v>
      </c>
      <c r="D6658" s="48">
        <v>42647</v>
      </c>
      <c r="E6658" s="47">
        <v>8</v>
      </c>
      <c r="F6658" s="47">
        <v>16169</v>
      </c>
      <c r="G6658" s="47">
        <v>15076</v>
      </c>
    </row>
    <row r="6659" spans="3:7">
      <c r="C6659" s="49">
        <f t="shared" si="105"/>
        <v>10</v>
      </c>
      <c r="D6659" s="48">
        <v>42647</v>
      </c>
      <c r="E6659" s="47">
        <v>9</v>
      </c>
      <c r="F6659" s="47">
        <v>16990</v>
      </c>
      <c r="G6659" s="47">
        <v>15097</v>
      </c>
    </row>
    <row r="6660" spans="3:7">
      <c r="C6660" s="49">
        <f t="shared" ref="C6660:C6723" si="106">MONTH(D6660)</f>
        <v>10</v>
      </c>
      <c r="D6660" s="48">
        <v>42647</v>
      </c>
      <c r="E6660" s="47">
        <v>10</v>
      </c>
      <c r="F6660" s="47">
        <v>16984</v>
      </c>
      <c r="G6660" s="47">
        <v>15171</v>
      </c>
    </row>
    <row r="6661" spans="3:7">
      <c r="C6661" s="49">
        <f t="shared" si="106"/>
        <v>10</v>
      </c>
      <c r="D6661" s="48">
        <v>42647</v>
      </c>
      <c r="E6661" s="47">
        <v>11</v>
      </c>
      <c r="F6661" s="47">
        <v>16914</v>
      </c>
      <c r="G6661" s="47">
        <v>15069</v>
      </c>
    </row>
    <row r="6662" spans="3:7">
      <c r="C6662" s="49">
        <f t="shared" si="106"/>
        <v>10</v>
      </c>
      <c r="D6662" s="48">
        <v>42647</v>
      </c>
      <c r="E6662" s="47">
        <v>12</v>
      </c>
      <c r="F6662" s="47">
        <v>16857</v>
      </c>
      <c r="G6662" s="47">
        <v>15011</v>
      </c>
    </row>
    <row r="6663" spans="3:7">
      <c r="C6663" s="49">
        <f t="shared" si="106"/>
        <v>10</v>
      </c>
      <c r="D6663" s="48">
        <v>42647</v>
      </c>
      <c r="E6663" s="47">
        <v>13</v>
      </c>
      <c r="F6663" s="47">
        <v>17073</v>
      </c>
      <c r="G6663" s="47">
        <v>15042</v>
      </c>
    </row>
    <row r="6664" spans="3:7">
      <c r="C6664" s="49">
        <f t="shared" si="106"/>
        <v>10</v>
      </c>
      <c r="D6664" s="48">
        <v>42647</v>
      </c>
      <c r="E6664" s="47">
        <v>14</v>
      </c>
      <c r="F6664" s="47">
        <v>17063</v>
      </c>
      <c r="G6664" s="47">
        <v>15133</v>
      </c>
    </row>
    <row r="6665" spans="3:7">
      <c r="C6665" s="49">
        <f t="shared" si="106"/>
        <v>10</v>
      </c>
      <c r="D6665" s="48">
        <v>42647</v>
      </c>
      <c r="E6665" s="47">
        <v>15</v>
      </c>
      <c r="F6665" s="47">
        <v>17065</v>
      </c>
      <c r="G6665" s="47">
        <v>15316</v>
      </c>
    </row>
    <row r="6666" spans="3:7">
      <c r="C6666" s="49">
        <f t="shared" si="106"/>
        <v>10</v>
      </c>
      <c r="D6666" s="48">
        <v>42647</v>
      </c>
      <c r="E6666" s="47">
        <v>16</v>
      </c>
      <c r="F6666" s="47">
        <v>17431</v>
      </c>
      <c r="G6666" s="47">
        <v>15686</v>
      </c>
    </row>
    <row r="6667" spans="3:7">
      <c r="C6667" s="49">
        <f t="shared" si="106"/>
        <v>10</v>
      </c>
      <c r="D6667" s="48">
        <v>42647</v>
      </c>
      <c r="E6667" s="47">
        <v>17</v>
      </c>
      <c r="F6667" s="47">
        <v>18069</v>
      </c>
      <c r="G6667" s="47">
        <v>16151</v>
      </c>
    </row>
    <row r="6668" spans="3:7">
      <c r="C6668" s="49">
        <f t="shared" si="106"/>
        <v>10</v>
      </c>
      <c r="D6668" s="48">
        <v>42647</v>
      </c>
      <c r="E6668" s="47">
        <v>18</v>
      </c>
      <c r="F6668" s="47">
        <v>18228</v>
      </c>
      <c r="G6668" s="47">
        <v>16351</v>
      </c>
    </row>
    <row r="6669" spans="3:7">
      <c r="C6669" s="49">
        <f t="shared" si="106"/>
        <v>10</v>
      </c>
      <c r="D6669" s="48">
        <v>42647</v>
      </c>
      <c r="E6669" s="47">
        <v>19</v>
      </c>
      <c r="F6669" s="47">
        <v>18715</v>
      </c>
      <c r="G6669" s="47">
        <v>16807</v>
      </c>
    </row>
    <row r="6670" spans="3:7">
      <c r="C6670" s="49">
        <f t="shared" si="106"/>
        <v>10</v>
      </c>
      <c r="D6670" s="48">
        <v>42647</v>
      </c>
      <c r="E6670" s="47">
        <v>20</v>
      </c>
      <c r="F6670" s="47">
        <v>18690</v>
      </c>
      <c r="G6670" s="47">
        <v>16688</v>
      </c>
    </row>
    <row r="6671" spans="3:7">
      <c r="C6671" s="49">
        <f t="shared" si="106"/>
        <v>10</v>
      </c>
      <c r="D6671" s="48">
        <v>42647</v>
      </c>
      <c r="E6671" s="47">
        <v>21</v>
      </c>
      <c r="F6671" s="47">
        <v>17580</v>
      </c>
      <c r="G6671" s="47">
        <v>15903</v>
      </c>
    </row>
    <row r="6672" spans="3:7">
      <c r="C6672" s="49">
        <f t="shared" si="106"/>
        <v>10</v>
      </c>
      <c r="D6672" s="48">
        <v>42647</v>
      </c>
      <c r="E6672" s="47">
        <v>22</v>
      </c>
      <c r="F6672" s="47">
        <v>16578</v>
      </c>
      <c r="G6672" s="47">
        <v>14728</v>
      </c>
    </row>
    <row r="6673" spans="3:7">
      <c r="C6673" s="49">
        <f t="shared" si="106"/>
        <v>10</v>
      </c>
      <c r="D6673" s="48">
        <v>42647</v>
      </c>
      <c r="E6673" s="47">
        <v>23</v>
      </c>
      <c r="F6673" s="47">
        <v>15927</v>
      </c>
      <c r="G6673" s="47">
        <v>13620</v>
      </c>
    </row>
    <row r="6674" spans="3:7">
      <c r="C6674" s="49">
        <f t="shared" si="106"/>
        <v>10</v>
      </c>
      <c r="D6674" s="48">
        <v>42647</v>
      </c>
      <c r="E6674" s="47">
        <v>24</v>
      </c>
      <c r="F6674" s="47">
        <v>15406</v>
      </c>
      <c r="G6674" s="47">
        <v>12782</v>
      </c>
    </row>
    <row r="6675" spans="3:7">
      <c r="C6675" s="49">
        <f t="shared" si="106"/>
        <v>10</v>
      </c>
      <c r="D6675" s="48">
        <v>42648</v>
      </c>
      <c r="E6675" s="47">
        <v>1</v>
      </c>
      <c r="F6675" s="47">
        <v>14600</v>
      </c>
      <c r="G6675" s="47">
        <v>12192</v>
      </c>
    </row>
    <row r="6676" spans="3:7">
      <c r="C6676" s="49">
        <f t="shared" si="106"/>
        <v>10</v>
      </c>
      <c r="D6676" s="48">
        <v>42648</v>
      </c>
      <c r="E6676" s="47">
        <v>2</v>
      </c>
      <c r="F6676" s="47">
        <v>14326</v>
      </c>
      <c r="G6676" s="47">
        <v>11905</v>
      </c>
    </row>
    <row r="6677" spans="3:7">
      <c r="C6677" s="49">
        <f t="shared" si="106"/>
        <v>10</v>
      </c>
      <c r="D6677" s="48">
        <v>42648</v>
      </c>
      <c r="E6677" s="47">
        <v>3</v>
      </c>
      <c r="F6677" s="47">
        <v>14181</v>
      </c>
      <c r="G6677" s="47">
        <v>11753</v>
      </c>
    </row>
    <row r="6678" spans="3:7">
      <c r="C6678" s="49">
        <f t="shared" si="106"/>
        <v>10</v>
      </c>
      <c r="D6678" s="48">
        <v>42648</v>
      </c>
      <c r="E6678" s="47">
        <v>4</v>
      </c>
      <c r="F6678" s="47">
        <v>14154</v>
      </c>
      <c r="G6678" s="47">
        <v>11770</v>
      </c>
    </row>
    <row r="6679" spans="3:7">
      <c r="C6679" s="49">
        <f t="shared" si="106"/>
        <v>10</v>
      </c>
      <c r="D6679" s="48">
        <v>42648</v>
      </c>
      <c r="E6679" s="47">
        <v>5</v>
      </c>
      <c r="F6679" s="47">
        <v>14635</v>
      </c>
      <c r="G6679" s="47">
        <v>12289</v>
      </c>
    </row>
    <row r="6680" spans="3:7">
      <c r="C6680" s="49">
        <f t="shared" si="106"/>
        <v>10</v>
      </c>
      <c r="D6680" s="48">
        <v>42648</v>
      </c>
      <c r="E6680" s="47">
        <v>6</v>
      </c>
      <c r="F6680" s="47">
        <v>15519</v>
      </c>
      <c r="G6680" s="47">
        <v>13599</v>
      </c>
    </row>
    <row r="6681" spans="3:7">
      <c r="C6681" s="49">
        <f t="shared" si="106"/>
        <v>10</v>
      </c>
      <c r="D6681" s="48">
        <v>42648</v>
      </c>
      <c r="E6681" s="47">
        <v>7</v>
      </c>
      <c r="F6681" s="47">
        <v>17121</v>
      </c>
      <c r="G6681" s="47">
        <v>15021</v>
      </c>
    </row>
    <row r="6682" spans="3:7">
      <c r="C6682" s="49">
        <f t="shared" si="106"/>
        <v>10</v>
      </c>
      <c r="D6682" s="48">
        <v>42648</v>
      </c>
      <c r="E6682" s="47">
        <v>8</v>
      </c>
      <c r="F6682" s="47">
        <v>17201</v>
      </c>
      <c r="G6682" s="47">
        <v>15071</v>
      </c>
    </row>
    <row r="6683" spans="3:7">
      <c r="C6683" s="49">
        <f t="shared" si="106"/>
        <v>10</v>
      </c>
      <c r="D6683" s="48">
        <v>42648</v>
      </c>
      <c r="E6683" s="47">
        <v>9</v>
      </c>
      <c r="F6683" s="47">
        <v>16955</v>
      </c>
      <c r="G6683" s="47">
        <v>15007</v>
      </c>
    </row>
    <row r="6684" spans="3:7">
      <c r="C6684" s="49">
        <f t="shared" si="106"/>
        <v>10</v>
      </c>
      <c r="D6684" s="48">
        <v>42648</v>
      </c>
      <c r="E6684" s="47">
        <v>10</v>
      </c>
      <c r="F6684" s="47">
        <v>16637</v>
      </c>
      <c r="G6684" s="47">
        <v>14938</v>
      </c>
    </row>
    <row r="6685" spans="3:7">
      <c r="C6685" s="49">
        <f t="shared" si="106"/>
        <v>10</v>
      </c>
      <c r="D6685" s="48">
        <v>42648</v>
      </c>
      <c r="E6685" s="47">
        <v>11</v>
      </c>
      <c r="F6685" s="47">
        <v>16522</v>
      </c>
      <c r="G6685" s="47">
        <v>14944</v>
      </c>
    </row>
    <row r="6686" spans="3:7">
      <c r="C6686" s="49">
        <f t="shared" si="106"/>
        <v>10</v>
      </c>
      <c r="D6686" s="48">
        <v>42648</v>
      </c>
      <c r="E6686" s="47">
        <v>12</v>
      </c>
      <c r="F6686" s="47">
        <v>16697</v>
      </c>
      <c r="G6686" s="47">
        <v>14962</v>
      </c>
    </row>
    <row r="6687" spans="3:7">
      <c r="C6687" s="49">
        <f t="shared" si="106"/>
        <v>10</v>
      </c>
      <c r="D6687" s="48">
        <v>42648</v>
      </c>
      <c r="E6687" s="47">
        <v>13</v>
      </c>
      <c r="F6687" s="47">
        <v>16815</v>
      </c>
      <c r="G6687" s="47">
        <v>15043</v>
      </c>
    </row>
    <row r="6688" spans="3:7">
      <c r="C6688" s="49">
        <f t="shared" si="106"/>
        <v>10</v>
      </c>
      <c r="D6688" s="48">
        <v>42648</v>
      </c>
      <c r="E6688" s="47">
        <v>14</v>
      </c>
      <c r="F6688" s="47">
        <v>16703</v>
      </c>
      <c r="G6688" s="47">
        <v>15047</v>
      </c>
    </row>
    <row r="6689" spans="3:7">
      <c r="C6689" s="49">
        <f t="shared" si="106"/>
        <v>10</v>
      </c>
      <c r="D6689" s="48">
        <v>42648</v>
      </c>
      <c r="E6689" s="47">
        <v>15</v>
      </c>
      <c r="F6689" s="47">
        <v>16993</v>
      </c>
      <c r="G6689" s="47">
        <v>15327</v>
      </c>
    </row>
    <row r="6690" spans="3:7">
      <c r="C6690" s="49">
        <f t="shared" si="106"/>
        <v>10</v>
      </c>
      <c r="D6690" s="48">
        <v>42648</v>
      </c>
      <c r="E6690" s="47">
        <v>16</v>
      </c>
      <c r="F6690" s="47">
        <v>17410</v>
      </c>
      <c r="G6690" s="47">
        <v>15699</v>
      </c>
    </row>
    <row r="6691" spans="3:7">
      <c r="C6691" s="49">
        <f t="shared" si="106"/>
        <v>10</v>
      </c>
      <c r="D6691" s="48">
        <v>42648</v>
      </c>
      <c r="E6691" s="47">
        <v>17</v>
      </c>
      <c r="F6691" s="47">
        <v>18127</v>
      </c>
      <c r="G6691" s="47">
        <v>16101</v>
      </c>
    </row>
    <row r="6692" spans="3:7">
      <c r="C6692" s="49">
        <f t="shared" si="106"/>
        <v>10</v>
      </c>
      <c r="D6692" s="48">
        <v>42648</v>
      </c>
      <c r="E6692" s="47">
        <v>18</v>
      </c>
      <c r="F6692" s="47">
        <v>18386</v>
      </c>
      <c r="G6692" s="47">
        <v>16326</v>
      </c>
    </row>
    <row r="6693" spans="3:7">
      <c r="C6693" s="49">
        <f t="shared" si="106"/>
        <v>10</v>
      </c>
      <c r="D6693" s="48">
        <v>42648</v>
      </c>
      <c r="E6693" s="47">
        <v>19</v>
      </c>
      <c r="F6693" s="47">
        <v>18842</v>
      </c>
      <c r="G6693" s="47">
        <v>16797</v>
      </c>
    </row>
    <row r="6694" spans="3:7">
      <c r="C6694" s="49">
        <f t="shared" si="106"/>
        <v>10</v>
      </c>
      <c r="D6694" s="48">
        <v>42648</v>
      </c>
      <c r="E6694" s="47">
        <v>20</v>
      </c>
      <c r="F6694" s="47">
        <v>18726</v>
      </c>
      <c r="G6694" s="47">
        <v>16638</v>
      </c>
    </row>
    <row r="6695" spans="3:7">
      <c r="C6695" s="49">
        <f t="shared" si="106"/>
        <v>10</v>
      </c>
      <c r="D6695" s="48">
        <v>42648</v>
      </c>
      <c r="E6695" s="47">
        <v>21</v>
      </c>
      <c r="F6695" s="47">
        <v>18029</v>
      </c>
      <c r="G6695" s="47">
        <v>15897</v>
      </c>
    </row>
    <row r="6696" spans="3:7">
      <c r="C6696" s="49">
        <f t="shared" si="106"/>
        <v>10</v>
      </c>
      <c r="D6696" s="48">
        <v>42648</v>
      </c>
      <c r="E6696" s="47">
        <v>22</v>
      </c>
      <c r="F6696" s="47">
        <v>16993</v>
      </c>
      <c r="G6696" s="47">
        <v>14772</v>
      </c>
    </row>
    <row r="6697" spans="3:7">
      <c r="C6697" s="49">
        <f t="shared" si="106"/>
        <v>10</v>
      </c>
      <c r="D6697" s="48">
        <v>42648</v>
      </c>
      <c r="E6697" s="47">
        <v>23</v>
      </c>
      <c r="F6697" s="47">
        <v>15837</v>
      </c>
      <c r="G6697" s="47">
        <v>13538</v>
      </c>
    </row>
    <row r="6698" spans="3:7">
      <c r="C6698" s="49">
        <f t="shared" si="106"/>
        <v>10</v>
      </c>
      <c r="D6698" s="48">
        <v>42648</v>
      </c>
      <c r="E6698" s="47">
        <v>24</v>
      </c>
      <c r="F6698" s="47">
        <v>15390</v>
      </c>
      <c r="G6698" s="47">
        <v>12714</v>
      </c>
    </row>
    <row r="6699" spans="3:7">
      <c r="C6699" s="49">
        <f t="shared" si="106"/>
        <v>10</v>
      </c>
      <c r="D6699" s="48">
        <v>42649</v>
      </c>
      <c r="E6699" s="47">
        <v>1</v>
      </c>
      <c r="F6699" s="47">
        <v>14844</v>
      </c>
      <c r="G6699" s="47">
        <v>12127</v>
      </c>
    </row>
    <row r="6700" spans="3:7">
      <c r="C6700" s="49">
        <f t="shared" si="106"/>
        <v>10</v>
      </c>
      <c r="D6700" s="48">
        <v>42649</v>
      </c>
      <c r="E6700" s="47">
        <v>2</v>
      </c>
      <c r="F6700" s="47">
        <v>14658</v>
      </c>
      <c r="G6700" s="47">
        <v>11873</v>
      </c>
    </row>
    <row r="6701" spans="3:7">
      <c r="C6701" s="49">
        <f t="shared" si="106"/>
        <v>10</v>
      </c>
      <c r="D6701" s="48">
        <v>42649</v>
      </c>
      <c r="E6701" s="47">
        <v>3</v>
      </c>
      <c r="F6701" s="47">
        <v>14578</v>
      </c>
      <c r="G6701" s="47">
        <v>11772</v>
      </c>
    </row>
    <row r="6702" spans="3:7">
      <c r="C6702" s="49">
        <f t="shared" si="106"/>
        <v>10</v>
      </c>
      <c r="D6702" s="48">
        <v>42649</v>
      </c>
      <c r="E6702" s="47">
        <v>4</v>
      </c>
      <c r="F6702" s="47">
        <v>14623</v>
      </c>
      <c r="G6702" s="47">
        <v>11840</v>
      </c>
    </row>
    <row r="6703" spans="3:7">
      <c r="C6703" s="49">
        <f t="shared" si="106"/>
        <v>10</v>
      </c>
      <c r="D6703" s="48">
        <v>42649</v>
      </c>
      <c r="E6703" s="47">
        <v>5</v>
      </c>
      <c r="F6703" s="47">
        <v>15121</v>
      </c>
      <c r="G6703" s="47">
        <v>12330</v>
      </c>
    </row>
    <row r="6704" spans="3:7">
      <c r="C6704" s="49">
        <f t="shared" si="106"/>
        <v>10</v>
      </c>
      <c r="D6704" s="48">
        <v>42649</v>
      </c>
      <c r="E6704" s="47">
        <v>6</v>
      </c>
      <c r="F6704" s="47">
        <v>16107</v>
      </c>
      <c r="G6704" s="47">
        <v>13784</v>
      </c>
    </row>
    <row r="6705" spans="3:7">
      <c r="C6705" s="49">
        <f t="shared" si="106"/>
        <v>10</v>
      </c>
      <c r="D6705" s="48">
        <v>42649</v>
      </c>
      <c r="E6705" s="47">
        <v>7</v>
      </c>
      <c r="F6705" s="47">
        <v>17380</v>
      </c>
      <c r="G6705" s="47">
        <v>15244</v>
      </c>
    </row>
    <row r="6706" spans="3:7">
      <c r="C6706" s="49">
        <f t="shared" si="106"/>
        <v>10</v>
      </c>
      <c r="D6706" s="48">
        <v>42649</v>
      </c>
      <c r="E6706" s="47">
        <v>8</v>
      </c>
      <c r="F6706" s="47">
        <v>17209</v>
      </c>
      <c r="G6706" s="47">
        <v>15277</v>
      </c>
    </row>
    <row r="6707" spans="3:7">
      <c r="C6707" s="49">
        <f t="shared" si="106"/>
        <v>10</v>
      </c>
      <c r="D6707" s="48">
        <v>42649</v>
      </c>
      <c r="E6707" s="47">
        <v>9</v>
      </c>
      <c r="F6707" s="47">
        <v>17123</v>
      </c>
      <c r="G6707" s="47">
        <v>15246</v>
      </c>
    </row>
    <row r="6708" spans="3:7">
      <c r="C6708" s="49">
        <f t="shared" si="106"/>
        <v>10</v>
      </c>
      <c r="D6708" s="48">
        <v>42649</v>
      </c>
      <c r="E6708" s="47">
        <v>10</v>
      </c>
      <c r="F6708" s="47">
        <v>16764</v>
      </c>
      <c r="G6708" s="47">
        <v>15277</v>
      </c>
    </row>
    <row r="6709" spans="3:7">
      <c r="C6709" s="49">
        <f t="shared" si="106"/>
        <v>10</v>
      </c>
      <c r="D6709" s="48">
        <v>42649</v>
      </c>
      <c r="E6709" s="47">
        <v>11</v>
      </c>
      <c r="F6709" s="47">
        <v>16768</v>
      </c>
      <c r="G6709" s="47">
        <v>15301</v>
      </c>
    </row>
    <row r="6710" spans="3:7">
      <c r="C6710" s="49">
        <f t="shared" si="106"/>
        <v>10</v>
      </c>
      <c r="D6710" s="48">
        <v>42649</v>
      </c>
      <c r="E6710" s="47">
        <v>12</v>
      </c>
      <c r="F6710" s="47">
        <v>17130</v>
      </c>
      <c r="G6710" s="47">
        <v>15429</v>
      </c>
    </row>
    <row r="6711" spans="3:7">
      <c r="C6711" s="49">
        <f t="shared" si="106"/>
        <v>10</v>
      </c>
      <c r="D6711" s="48">
        <v>42649</v>
      </c>
      <c r="E6711" s="47">
        <v>13</v>
      </c>
      <c r="F6711" s="47">
        <v>17532</v>
      </c>
      <c r="G6711" s="47">
        <v>15700</v>
      </c>
    </row>
    <row r="6712" spans="3:7">
      <c r="C6712" s="49">
        <f t="shared" si="106"/>
        <v>10</v>
      </c>
      <c r="D6712" s="48">
        <v>42649</v>
      </c>
      <c r="E6712" s="47">
        <v>14</v>
      </c>
      <c r="F6712" s="47">
        <v>17703</v>
      </c>
      <c r="G6712" s="47">
        <v>15888</v>
      </c>
    </row>
    <row r="6713" spans="3:7">
      <c r="C6713" s="49">
        <f t="shared" si="106"/>
        <v>10</v>
      </c>
      <c r="D6713" s="48">
        <v>42649</v>
      </c>
      <c r="E6713" s="47">
        <v>15</v>
      </c>
      <c r="F6713" s="47">
        <v>17922</v>
      </c>
      <c r="G6713" s="47">
        <v>16130</v>
      </c>
    </row>
    <row r="6714" spans="3:7">
      <c r="C6714" s="49">
        <f t="shared" si="106"/>
        <v>10</v>
      </c>
      <c r="D6714" s="48">
        <v>42649</v>
      </c>
      <c r="E6714" s="47">
        <v>16</v>
      </c>
      <c r="F6714" s="47">
        <v>18065</v>
      </c>
      <c r="G6714" s="47">
        <v>16484</v>
      </c>
    </row>
    <row r="6715" spans="3:7">
      <c r="C6715" s="49">
        <f t="shared" si="106"/>
        <v>10</v>
      </c>
      <c r="D6715" s="48">
        <v>42649</v>
      </c>
      <c r="E6715" s="47">
        <v>17</v>
      </c>
      <c r="F6715" s="47">
        <v>18430</v>
      </c>
      <c r="G6715" s="47">
        <v>16946</v>
      </c>
    </row>
    <row r="6716" spans="3:7">
      <c r="C6716" s="49">
        <f t="shared" si="106"/>
        <v>10</v>
      </c>
      <c r="D6716" s="48">
        <v>42649</v>
      </c>
      <c r="E6716" s="47">
        <v>18</v>
      </c>
      <c r="F6716" s="47">
        <v>18540</v>
      </c>
      <c r="G6716" s="47">
        <v>17143</v>
      </c>
    </row>
    <row r="6717" spans="3:7">
      <c r="C6717" s="49">
        <f t="shared" si="106"/>
        <v>10</v>
      </c>
      <c r="D6717" s="48">
        <v>42649</v>
      </c>
      <c r="E6717" s="47">
        <v>19</v>
      </c>
      <c r="F6717" s="47">
        <v>18796</v>
      </c>
      <c r="G6717" s="47">
        <v>17374</v>
      </c>
    </row>
    <row r="6718" spans="3:7">
      <c r="C6718" s="49">
        <f t="shared" si="106"/>
        <v>10</v>
      </c>
      <c r="D6718" s="48">
        <v>42649</v>
      </c>
      <c r="E6718" s="47">
        <v>20</v>
      </c>
      <c r="F6718" s="47">
        <v>18863</v>
      </c>
      <c r="G6718" s="47">
        <v>17159</v>
      </c>
    </row>
    <row r="6719" spans="3:7">
      <c r="C6719" s="49">
        <f t="shared" si="106"/>
        <v>10</v>
      </c>
      <c r="D6719" s="48">
        <v>42649</v>
      </c>
      <c r="E6719" s="47">
        <v>21</v>
      </c>
      <c r="F6719" s="47">
        <v>18425</v>
      </c>
      <c r="G6719" s="47">
        <v>16356</v>
      </c>
    </row>
    <row r="6720" spans="3:7">
      <c r="C6720" s="49">
        <f t="shared" si="106"/>
        <v>10</v>
      </c>
      <c r="D6720" s="48">
        <v>42649</v>
      </c>
      <c r="E6720" s="47">
        <v>22</v>
      </c>
      <c r="F6720" s="47">
        <v>17451</v>
      </c>
      <c r="G6720" s="47">
        <v>15134</v>
      </c>
    </row>
    <row r="6721" spans="3:7">
      <c r="C6721" s="49">
        <f t="shared" si="106"/>
        <v>10</v>
      </c>
      <c r="D6721" s="48">
        <v>42649</v>
      </c>
      <c r="E6721" s="47">
        <v>23</v>
      </c>
      <c r="F6721" s="47">
        <v>16178</v>
      </c>
      <c r="G6721" s="47">
        <v>13799</v>
      </c>
    </row>
    <row r="6722" spans="3:7">
      <c r="C6722" s="49">
        <f t="shared" si="106"/>
        <v>10</v>
      </c>
      <c r="D6722" s="48">
        <v>42649</v>
      </c>
      <c r="E6722" s="47">
        <v>24</v>
      </c>
      <c r="F6722" s="47">
        <v>15738</v>
      </c>
      <c r="G6722" s="47">
        <v>12859</v>
      </c>
    </row>
    <row r="6723" spans="3:7">
      <c r="C6723" s="49">
        <f t="shared" si="106"/>
        <v>10</v>
      </c>
      <c r="D6723" s="48">
        <v>42650</v>
      </c>
      <c r="E6723" s="47">
        <v>1</v>
      </c>
      <c r="F6723" s="47">
        <v>15546</v>
      </c>
      <c r="G6723" s="47">
        <v>12362</v>
      </c>
    </row>
    <row r="6724" spans="3:7">
      <c r="C6724" s="49">
        <f t="shared" ref="C6724:C6787" si="107">MONTH(D6724)</f>
        <v>10</v>
      </c>
      <c r="D6724" s="48">
        <v>42650</v>
      </c>
      <c r="E6724" s="47">
        <v>2</v>
      </c>
      <c r="F6724" s="47">
        <v>15278</v>
      </c>
      <c r="G6724" s="47">
        <v>12017</v>
      </c>
    </row>
    <row r="6725" spans="3:7">
      <c r="C6725" s="49">
        <f t="shared" si="107"/>
        <v>10</v>
      </c>
      <c r="D6725" s="48">
        <v>42650</v>
      </c>
      <c r="E6725" s="47">
        <v>3</v>
      </c>
      <c r="F6725" s="47">
        <v>14772</v>
      </c>
      <c r="G6725" s="47">
        <v>11832</v>
      </c>
    </row>
    <row r="6726" spans="3:7">
      <c r="C6726" s="49">
        <f t="shared" si="107"/>
        <v>10</v>
      </c>
      <c r="D6726" s="48">
        <v>42650</v>
      </c>
      <c r="E6726" s="47">
        <v>4</v>
      </c>
      <c r="F6726" s="47">
        <v>14599</v>
      </c>
      <c r="G6726" s="47">
        <v>11858</v>
      </c>
    </row>
    <row r="6727" spans="3:7">
      <c r="C6727" s="49">
        <f t="shared" si="107"/>
        <v>10</v>
      </c>
      <c r="D6727" s="48">
        <v>42650</v>
      </c>
      <c r="E6727" s="47">
        <v>5</v>
      </c>
      <c r="F6727" s="47">
        <v>15069</v>
      </c>
      <c r="G6727" s="47">
        <v>12358</v>
      </c>
    </row>
    <row r="6728" spans="3:7">
      <c r="C6728" s="49">
        <f t="shared" si="107"/>
        <v>10</v>
      </c>
      <c r="D6728" s="48">
        <v>42650</v>
      </c>
      <c r="E6728" s="47">
        <v>6</v>
      </c>
      <c r="F6728" s="47">
        <v>15831</v>
      </c>
      <c r="G6728" s="47">
        <v>13605</v>
      </c>
    </row>
    <row r="6729" spans="3:7">
      <c r="C6729" s="49">
        <f t="shared" si="107"/>
        <v>10</v>
      </c>
      <c r="D6729" s="48">
        <v>42650</v>
      </c>
      <c r="E6729" s="47">
        <v>7</v>
      </c>
      <c r="F6729" s="47">
        <v>17169</v>
      </c>
      <c r="G6729" s="47">
        <v>14921</v>
      </c>
    </row>
    <row r="6730" spans="3:7">
      <c r="C6730" s="49">
        <f t="shared" si="107"/>
        <v>10</v>
      </c>
      <c r="D6730" s="48">
        <v>42650</v>
      </c>
      <c r="E6730" s="47">
        <v>8</v>
      </c>
      <c r="F6730" s="47">
        <v>17491</v>
      </c>
      <c r="G6730" s="47">
        <v>15129</v>
      </c>
    </row>
    <row r="6731" spans="3:7">
      <c r="C6731" s="49">
        <f t="shared" si="107"/>
        <v>10</v>
      </c>
      <c r="D6731" s="48">
        <v>42650</v>
      </c>
      <c r="E6731" s="47">
        <v>9</v>
      </c>
      <c r="F6731" s="47">
        <v>17595</v>
      </c>
      <c r="G6731" s="47">
        <v>15145</v>
      </c>
    </row>
    <row r="6732" spans="3:7">
      <c r="C6732" s="49">
        <f t="shared" si="107"/>
        <v>10</v>
      </c>
      <c r="D6732" s="48">
        <v>42650</v>
      </c>
      <c r="E6732" s="47">
        <v>10</v>
      </c>
      <c r="F6732" s="47">
        <v>17768</v>
      </c>
      <c r="G6732" s="47">
        <v>15320</v>
      </c>
    </row>
    <row r="6733" spans="3:7">
      <c r="C6733" s="49">
        <f t="shared" si="107"/>
        <v>10</v>
      </c>
      <c r="D6733" s="48">
        <v>42650</v>
      </c>
      <c r="E6733" s="47">
        <v>11</v>
      </c>
      <c r="F6733" s="47">
        <v>17901</v>
      </c>
      <c r="G6733" s="47">
        <v>15349</v>
      </c>
    </row>
    <row r="6734" spans="3:7">
      <c r="C6734" s="49">
        <f t="shared" si="107"/>
        <v>10</v>
      </c>
      <c r="D6734" s="48">
        <v>42650</v>
      </c>
      <c r="E6734" s="47">
        <v>12</v>
      </c>
      <c r="F6734" s="47">
        <v>18029</v>
      </c>
      <c r="G6734" s="47">
        <v>15398</v>
      </c>
    </row>
    <row r="6735" spans="3:7">
      <c r="C6735" s="49">
        <f t="shared" si="107"/>
        <v>10</v>
      </c>
      <c r="D6735" s="48">
        <v>42650</v>
      </c>
      <c r="E6735" s="47">
        <v>13</v>
      </c>
      <c r="F6735" s="47">
        <v>18210</v>
      </c>
      <c r="G6735" s="47">
        <v>15556</v>
      </c>
    </row>
    <row r="6736" spans="3:7">
      <c r="C6736" s="49">
        <f t="shared" si="107"/>
        <v>10</v>
      </c>
      <c r="D6736" s="48">
        <v>42650</v>
      </c>
      <c r="E6736" s="47">
        <v>14</v>
      </c>
      <c r="F6736" s="47">
        <v>18184</v>
      </c>
      <c r="G6736" s="47">
        <v>15563</v>
      </c>
    </row>
    <row r="6737" spans="3:7">
      <c r="C6737" s="49">
        <f t="shared" si="107"/>
        <v>10</v>
      </c>
      <c r="D6737" s="48">
        <v>42650</v>
      </c>
      <c r="E6737" s="47">
        <v>15</v>
      </c>
      <c r="F6737" s="47">
        <v>18228</v>
      </c>
      <c r="G6737" s="47">
        <v>15578</v>
      </c>
    </row>
    <row r="6738" spans="3:7">
      <c r="C6738" s="49">
        <f t="shared" si="107"/>
        <v>10</v>
      </c>
      <c r="D6738" s="48">
        <v>42650</v>
      </c>
      <c r="E6738" s="47">
        <v>16</v>
      </c>
      <c r="F6738" s="47">
        <v>18483</v>
      </c>
      <c r="G6738" s="47">
        <v>15959</v>
      </c>
    </row>
    <row r="6739" spans="3:7">
      <c r="C6739" s="49">
        <f t="shared" si="107"/>
        <v>10</v>
      </c>
      <c r="D6739" s="48">
        <v>42650</v>
      </c>
      <c r="E6739" s="47">
        <v>17</v>
      </c>
      <c r="F6739" s="47">
        <v>18965</v>
      </c>
      <c r="G6739" s="47">
        <v>16366</v>
      </c>
    </row>
    <row r="6740" spans="3:7">
      <c r="C6740" s="49">
        <f t="shared" si="107"/>
        <v>10</v>
      </c>
      <c r="D6740" s="48">
        <v>42650</v>
      </c>
      <c r="E6740" s="47">
        <v>18</v>
      </c>
      <c r="F6740" s="47">
        <v>19393</v>
      </c>
      <c r="G6740" s="47">
        <v>16651</v>
      </c>
    </row>
    <row r="6741" spans="3:7">
      <c r="C6741" s="49">
        <f t="shared" si="107"/>
        <v>10</v>
      </c>
      <c r="D6741" s="48">
        <v>42650</v>
      </c>
      <c r="E6741" s="47">
        <v>19</v>
      </c>
      <c r="F6741" s="47">
        <v>19554</v>
      </c>
      <c r="G6741" s="47">
        <v>16925</v>
      </c>
    </row>
    <row r="6742" spans="3:7">
      <c r="C6742" s="49">
        <f t="shared" si="107"/>
        <v>10</v>
      </c>
      <c r="D6742" s="48">
        <v>42650</v>
      </c>
      <c r="E6742" s="47">
        <v>20</v>
      </c>
      <c r="F6742" s="47">
        <v>19495</v>
      </c>
      <c r="G6742" s="47">
        <v>16640</v>
      </c>
    </row>
    <row r="6743" spans="3:7">
      <c r="C6743" s="49">
        <f t="shared" si="107"/>
        <v>10</v>
      </c>
      <c r="D6743" s="48">
        <v>42650</v>
      </c>
      <c r="E6743" s="47">
        <v>21</v>
      </c>
      <c r="F6743" s="47">
        <v>18622</v>
      </c>
      <c r="G6743" s="47">
        <v>15884</v>
      </c>
    </row>
    <row r="6744" spans="3:7">
      <c r="C6744" s="49">
        <f t="shared" si="107"/>
        <v>10</v>
      </c>
      <c r="D6744" s="48">
        <v>42650</v>
      </c>
      <c r="E6744" s="47">
        <v>22</v>
      </c>
      <c r="F6744" s="47">
        <v>17723</v>
      </c>
      <c r="G6744" s="47">
        <v>14745</v>
      </c>
    </row>
    <row r="6745" spans="3:7">
      <c r="C6745" s="49">
        <f t="shared" si="107"/>
        <v>10</v>
      </c>
      <c r="D6745" s="48">
        <v>42650</v>
      </c>
      <c r="E6745" s="47">
        <v>23</v>
      </c>
      <c r="F6745" s="47">
        <v>16602</v>
      </c>
      <c r="G6745" s="47">
        <v>13515</v>
      </c>
    </row>
    <row r="6746" spans="3:7">
      <c r="C6746" s="49">
        <f t="shared" si="107"/>
        <v>10</v>
      </c>
      <c r="D6746" s="48">
        <v>42650</v>
      </c>
      <c r="E6746" s="47">
        <v>24</v>
      </c>
      <c r="F6746" s="47">
        <v>15930</v>
      </c>
      <c r="G6746" s="47">
        <v>12510</v>
      </c>
    </row>
    <row r="6747" spans="3:7">
      <c r="C6747" s="49">
        <f t="shared" si="107"/>
        <v>10</v>
      </c>
      <c r="D6747" s="48">
        <v>42651</v>
      </c>
      <c r="E6747" s="47">
        <v>1</v>
      </c>
      <c r="F6747" s="47">
        <v>15028</v>
      </c>
      <c r="G6747" s="47">
        <v>11874</v>
      </c>
    </row>
    <row r="6748" spans="3:7">
      <c r="C6748" s="49">
        <f t="shared" si="107"/>
        <v>10</v>
      </c>
      <c r="D6748" s="48">
        <v>42651</v>
      </c>
      <c r="E6748" s="47">
        <v>2</v>
      </c>
      <c r="F6748" s="47">
        <v>14816</v>
      </c>
      <c r="G6748" s="47">
        <v>11555</v>
      </c>
    </row>
    <row r="6749" spans="3:7">
      <c r="C6749" s="49">
        <f t="shared" si="107"/>
        <v>10</v>
      </c>
      <c r="D6749" s="48">
        <v>42651</v>
      </c>
      <c r="E6749" s="47">
        <v>3</v>
      </c>
      <c r="F6749" s="47">
        <v>14763</v>
      </c>
      <c r="G6749" s="47">
        <v>11362</v>
      </c>
    </row>
    <row r="6750" spans="3:7">
      <c r="C6750" s="49">
        <f t="shared" si="107"/>
        <v>10</v>
      </c>
      <c r="D6750" s="48">
        <v>42651</v>
      </c>
      <c r="E6750" s="47">
        <v>4</v>
      </c>
      <c r="F6750" s="47">
        <v>14748</v>
      </c>
      <c r="G6750" s="47">
        <v>11324</v>
      </c>
    </row>
    <row r="6751" spans="3:7">
      <c r="C6751" s="49">
        <f t="shared" si="107"/>
        <v>10</v>
      </c>
      <c r="D6751" s="48">
        <v>42651</v>
      </c>
      <c r="E6751" s="47">
        <v>5</v>
      </c>
      <c r="F6751" s="47">
        <v>14575</v>
      </c>
      <c r="G6751" s="47">
        <v>11469</v>
      </c>
    </row>
    <row r="6752" spans="3:7">
      <c r="C6752" s="49">
        <f t="shared" si="107"/>
        <v>10</v>
      </c>
      <c r="D6752" s="48">
        <v>42651</v>
      </c>
      <c r="E6752" s="47">
        <v>6</v>
      </c>
      <c r="F6752" s="47">
        <v>15150</v>
      </c>
      <c r="G6752" s="47">
        <v>11866</v>
      </c>
    </row>
    <row r="6753" spans="3:7">
      <c r="C6753" s="49">
        <f t="shared" si="107"/>
        <v>10</v>
      </c>
      <c r="D6753" s="48">
        <v>42651</v>
      </c>
      <c r="E6753" s="47">
        <v>7</v>
      </c>
      <c r="F6753" s="47">
        <v>15692</v>
      </c>
      <c r="G6753" s="47">
        <v>12533</v>
      </c>
    </row>
    <row r="6754" spans="3:7">
      <c r="C6754" s="49">
        <f t="shared" si="107"/>
        <v>10</v>
      </c>
      <c r="D6754" s="48">
        <v>42651</v>
      </c>
      <c r="E6754" s="47">
        <v>8</v>
      </c>
      <c r="F6754" s="47">
        <v>16104</v>
      </c>
      <c r="G6754" s="47">
        <v>13235</v>
      </c>
    </row>
    <row r="6755" spans="3:7">
      <c r="C6755" s="49">
        <f t="shared" si="107"/>
        <v>10</v>
      </c>
      <c r="D6755" s="48">
        <v>42651</v>
      </c>
      <c r="E6755" s="47">
        <v>9</v>
      </c>
      <c r="F6755" s="47">
        <v>16469</v>
      </c>
      <c r="G6755" s="47">
        <v>13761</v>
      </c>
    </row>
    <row r="6756" spans="3:7">
      <c r="C6756" s="49">
        <f t="shared" si="107"/>
        <v>10</v>
      </c>
      <c r="D6756" s="48">
        <v>42651</v>
      </c>
      <c r="E6756" s="47">
        <v>10</v>
      </c>
      <c r="F6756" s="47">
        <v>16683</v>
      </c>
      <c r="G6756" s="47">
        <v>13920</v>
      </c>
    </row>
    <row r="6757" spans="3:7">
      <c r="C6757" s="49">
        <f t="shared" si="107"/>
        <v>10</v>
      </c>
      <c r="D6757" s="48">
        <v>42651</v>
      </c>
      <c r="E6757" s="47">
        <v>11</v>
      </c>
      <c r="F6757" s="47">
        <v>16648</v>
      </c>
      <c r="G6757" s="47">
        <v>13916</v>
      </c>
    </row>
    <row r="6758" spans="3:7">
      <c r="C6758" s="49">
        <f t="shared" si="107"/>
        <v>10</v>
      </c>
      <c r="D6758" s="48">
        <v>42651</v>
      </c>
      <c r="E6758" s="47">
        <v>12</v>
      </c>
      <c r="F6758" s="47">
        <v>16729</v>
      </c>
      <c r="G6758" s="47">
        <v>13795</v>
      </c>
    </row>
    <row r="6759" spans="3:7">
      <c r="C6759" s="49">
        <f t="shared" si="107"/>
        <v>10</v>
      </c>
      <c r="D6759" s="48">
        <v>42651</v>
      </c>
      <c r="E6759" s="47">
        <v>13</v>
      </c>
      <c r="F6759" s="47">
        <v>16503</v>
      </c>
      <c r="G6759" s="47">
        <v>13653</v>
      </c>
    </row>
    <row r="6760" spans="3:7">
      <c r="C6760" s="49">
        <f t="shared" si="107"/>
        <v>10</v>
      </c>
      <c r="D6760" s="48">
        <v>42651</v>
      </c>
      <c r="E6760" s="47">
        <v>14</v>
      </c>
      <c r="F6760" s="47">
        <v>16372</v>
      </c>
      <c r="G6760" s="47">
        <v>13478</v>
      </c>
    </row>
    <row r="6761" spans="3:7">
      <c r="C6761" s="49">
        <f t="shared" si="107"/>
        <v>10</v>
      </c>
      <c r="D6761" s="48">
        <v>42651</v>
      </c>
      <c r="E6761" s="47">
        <v>15</v>
      </c>
      <c r="F6761" s="47">
        <v>16376</v>
      </c>
      <c r="G6761" s="47">
        <v>13435</v>
      </c>
    </row>
    <row r="6762" spans="3:7">
      <c r="C6762" s="49">
        <f t="shared" si="107"/>
        <v>10</v>
      </c>
      <c r="D6762" s="48">
        <v>42651</v>
      </c>
      <c r="E6762" s="47">
        <v>16</v>
      </c>
      <c r="F6762" s="47">
        <v>16617</v>
      </c>
      <c r="G6762" s="47">
        <v>13680</v>
      </c>
    </row>
    <row r="6763" spans="3:7">
      <c r="C6763" s="49">
        <f t="shared" si="107"/>
        <v>10</v>
      </c>
      <c r="D6763" s="48">
        <v>42651</v>
      </c>
      <c r="E6763" s="47">
        <v>17</v>
      </c>
      <c r="F6763" s="47">
        <v>16817</v>
      </c>
      <c r="G6763" s="47">
        <v>13959</v>
      </c>
    </row>
    <row r="6764" spans="3:7">
      <c r="C6764" s="49">
        <f t="shared" si="107"/>
        <v>10</v>
      </c>
      <c r="D6764" s="48">
        <v>42651</v>
      </c>
      <c r="E6764" s="47">
        <v>18</v>
      </c>
      <c r="F6764" s="47">
        <v>17090</v>
      </c>
      <c r="G6764" s="47">
        <v>14227</v>
      </c>
    </row>
    <row r="6765" spans="3:7">
      <c r="C6765" s="49">
        <f t="shared" si="107"/>
        <v>10</v>
      </c>
      <c r="D6765" s="48">
        <v>42651</v>
      </c>
      <c r="E6765" s="47">
        <v>19</v>
      </c>
      <c r="F6765" s="47">
        <v>17382</v>
      </c>
      <c r="G6765" s="47">
        <v>14587</v>
      </c>
    </row>
    <row r="6766" spans="3:7">
      <c r="C6766" s="49">
        <f t="shared" si="107"/>
        <v>10</v>
      </c>
      <c r="D6766" s="48">
        <v>42651</v>
      </c>
      <c r="E6766" s="47">
        <v>20</v>
      </c>
      <c r="F6766" s="47">
        <v>17197</v>
      </c>
      <c r="G6766" s="47">
        <v>14398</v>
      </c>
    </row>
    <row r="6767" spans="3:7">
      <c r="C6767" s="49">
        <f t="shared" si="107"/>
        <v>10</v>
      </c>
      <c r="D6767" s="48">
        <v>42651</v>
      </c>
      <c r="E6767" s="47">
        <v>21</v>
      </c>
      <c r="F6767" s="47">
        <v>16778</v>
      </c>
      <c r="G6767" s="47">
        <v>13853</v>
      </c>
    </row>
    <row r="6768" spans="3:7">
      <c r="C6768" s="49">
        <f t="shared" si="107"/>
        <v>10</v>
      </c>
      <c r="D6768" s="48">
        <v>42651</v>
      </c>
      <c r="E6768" s="47">
        <v>22</v>
      </c>
      <c r="F6768" s="47">
        <v>16202</v>
      </c>
      <c r="G6768" s="47">
        <v>13170</v>
      </c>
    </row>
    <row r="6769" spans="3:7">
      <c r="C6769" s="49">
        <f t="shared" si="107"/>
        <v>10</v>
      </c>
      <c r="D6769" s="48">
        <v>42651</v>
      </c>
      <c r="E6769" s="47">
        <v>23</v>
      </c>
      <c r="F6769" s="47">
        <v>15758</v>
      </c>
      <c r="G6769" s="47">
        <v>12334</v>
      </c>
    </row>
    <row r="6770" spans="3:7">
      <c r="C6770" s="49">
        <f t="shared" si="107"/>
        <v>10</v>
      </c>
      <c r="D6770" s="48">
        <v>42651</v>
      </c>
      <c r="E6770" s="47">
        <v>24</v>
      </c>
      <c r="F6770" s="47">
        <v>14894</v>
      </c>
      <c r="G6770" s="47">
        <v>11613</v>
      </c>
    </row>
    <row r="6771" spans="3:7">
      <c r="C6771" s="49">
        <f t="shared" si="107"/>
        <v>10</v>
      </c>
      <c r="D6771" s="48">
        <v>42652</v>
      </c>
      <c r="E6771" s="47">
        <v>1</v>
      </c>
      <c r="F6771" s="47">
        <v>14805</v>
      </c>
      <c r="G6771" s="47">
        <v>11123</v>
      </c>
    </row>
    <row r="6772" spans="3:7">
      <c r="C6772" s="49">
        <f t="shared" si="107"/>
        <v>10</v>
      </c>
      <c r="D6772" s="48">
        <v>42652</v>
      </c>
      <c r="E6772" s="47">
        <v>2</v>
      </c>
      <c r="F6772" s="47">
        <v>14244</v>
      </c>
      <c r="G6772" s="47">
        <v>10827</v>
      </c>
    </row>
    <row r="6773" spans="3:7">
      <c r="C6773" s="49">
        <f t="shared" si="107"/>
        <v>10</v>
      </c>
      <c r="D6773" s="48">
        <v>42652</v>
      </c>
      <c r="E6773" s="47">
        <v>3</v>
      </c>
      <c r="F6773" s="47">
        <v>14153</v>
      </c>
      <c r="G6773" s="47">
        <v>10679</v>
      </c>
    </row>
    <row r="6774" spans="3:7">
      <c r="C6774" s="49">
        <f t="shared" si="107"/>
        <v>10</v>
      </c>
      <c r="D6774" s="48">
        <v>42652</v>
      </c>
      <c r="E6774" s="47">
        <v>4</v>
      </c>
      <c r="F6774" s="47">
        <v>13882</v>
      </c>
      <c r="G6774" s="47">
        <v>10757</v>
      </c>
    </row>
    <row r="6775" spans="3:7">
      <c r="C6775" s="49">
        <f t="shared" si="107"/>
        <v>10</v>
      </c>
      <c r="D6775" s="48">
        <v>42652</v>
      </c>
      <c r="E6775" s="47">
        <v>5</v>
      </c>
      <c r="F6775" s="47">
        <v>14155</v>
      </c>
      <c r="G6775" s="47">
        <v>10788</v>
      </c>
    </row>
    <row r="6776" spans="3:7">
      <c r="C6776" s="49">
        <f t="shared" si="107"/>
        <v>10</v>
      </c>
      <c r="D6776" s="48">
        <v>42652</v>
      </c>
      <c r="E6776" s="47">
        <v>6</v>
      </c>
      <c r="F6776" s="47">
        <v>14389</v>
      </c>
      <c r="G6776" s="47">
        <v>11118</v>
      </c>
    </row>
    <row r="6777" spans="3:7">
      <c r="C6777" s="49">
        <f t="shared" si="107"/>
        <v>10</v>
      </c>
      <c r="D6777" s="48">
        <v>42652</v>
      </c>
      <c r="E6777" s="47">
        <v>7</v>
      </c>
      <c r="F6777" s="47">
        <v>14836</v>
      </c>
      <c r="G6777" s="47">
        <v>11697</v>
      </c>
    </row>
    <row r="6778" spans="3:7">
      <c r="C6778" s="49">
        <f t="shared" si="107"/>
        <v>10</v>
      </c>
      <c r="D6778" s="48">
        <v>42652</v>
      </c>
      <c r="E6778" s="47">
        <v>8</v>
      </c>
      <c r="F6778" s="47">
        <v>15095</v>
      </c>
      <c r="G6778" s="47">
        <v>12285</v>
      </c>
    </row>
    <row r="6779" spans="3:7">
      <c r="C6779" s="49">
        <f t="shared" si="107"/>
        <v>10</v>
      </c>
      <c r="D6779" s="48">
        <v>42652</v>
      </c>
      <c r="E6779" s="47">
        <v>9</v>
      </c>
      <c r="F6779" s="47">
        <v>15545</v>
      </c>
      <c r="G6779" s="47">
        <v>12701</v>
      </c>
    </row>
    <row r="6780" spans="3:7">
      <c r="C6780" s="49">
        <f t="shared" si="107"/>
        <v>10</v>
      </c>
      <c r="D6780" s="48">
        <v>42652</v>
      </c>
      <c r="E6780" s="47">
        <v>10</v>
      </c>
      <c r="F6780" s="47">
        <v>15600</v>
      </c>
      <c r="G6780" s="47">
        <v>12816</v>
      </c>
    </row>
    <row r="6781" spans="3:7">
      <c r="C6781" s="49">
        <f t="shared" si="107"/>
        <v>10</v>
      </c>
      <c r="D6781" s="48">
        <v>42652</v>
      </c>
      <c r="E6781" s="47">
        <v>11</v>
      </c>
      <c r="F6781" s="47">
        <v>15327</v>
      </c>
      <c r="G6781" s="47">
        <v>12957</v>
      </c>
    </row>
    <row r="6782" spans="3:7">
      <c r="C6782" s="49">
        <f t="shared" si="107"/>
        <v>10</v>
      </c>
      <c r="D6782" s="48">
        <v>42652</v>
      </c>
      <c r="E6782" s="47">
        <v>12</v>
      </c>
      <c r="F6782" s="47">
        <v>15557</v>
      </c>
      <c r="G6782" s="47">
        <v>13106</v>
      </c>
    </row>
    <row r="6783" spans="3:7">
      <c r="C6783" s="49">
        <f t="shared" si="107"/>
        <v>10</v>
      </c>
      <c r="D6783" s="48">
        <v>42652</v>
      </c>
      <c r="E6783" s="47">
        <v>13</v>
      </c>
      <c r="F6783" s="47">
        <v>15727</v>
      </c>
      <c r="G6783" s="47">
        <v>13020</v>
      </c>
    </row>
    <row r="6784" spans="3:7">
      <c r="C6784" s="49">
        <f t="shared" si="107"/>
        <v>10</v>
      </c>
      <c r="D6784" s="48">
        <v>42652</v>
      </c>
      <c r="E6784" s="47">
        <v>14</v>
      </c>
      <c r="F6784" s="47">
        <v>15787</v>
      </c>
      <c r="G6784" s="47">
        <v>12936</v>
      </c>
    </row>
    <row r="6785" spans="3:7">
      <c r="C6785" s="49">
        <f t="shared" si="107"/>
        <v>10</v>
      </c>
      <c r="D6785" s="48">
        <v>42652</v>
      </c>
      <c r="E6785" s="47">
        <v>15</v>
      </c>
      <c r="F6785" s="47">
        <v>15721</v>
      </c>
      <c r="G6785" s="47">
        <v>12965</v>
      </c>
    </row>
    <row r="6786" spans="3:7">
      <c r="C6786" s="49">
        <f t="shared" si="107"/>
        <v>10</v>
      </c>
      <c r="D6786" s="48">
        <v>42652</v>
      </c>
      <c r="E6786" s="47">
        <v>16</v>
      </c>
      <c r="F6786" s="47">
        <v>16110</v>
      </c>
      <c r="G6786" s="47">
        <v>13248</v>
      </c>
    </row>
    <row r="6787" spans="3:7">
      <c r="C6787" s="49">
        <f t="shared" si="107"/>
        <v>10</v>
      </c>
      <c r="D6787" s="48">
        <v>42652</v>
      </c>
      <c r="E6787" s="47">
        <v>17</v>
      </c>
      <c r="F6787" s="47">
        <v>16069</v>
      </c>
      <c r="G6787" s="47">
        <v>13490</v>
      </c>
    </row>
    <row r="6788" spans="3:7">
      <c r="C6788" s="49">
        <f t="shared" ref="C6788:C6851" si="108">MONTH(D6788)</f>
        <v>10</v>
      </c>
      <c r="D6788" s="48">
        <v>42652</v>
      </c>
      <c r="E6788" s="47">
        <v>18</v>
      </c>
      <c r="F6788" s="47">
        <v>16377</v>
      </c>
      <c r="G6788" s="47">
        <v>13746</v>
      </c>
    </row>
    <row r="6789" spans="3:7">
      <c r="C6789" s="49">
        <f t="shared" si="108"/>
        <v>10</v>
      </c>
      <c r="D6789" s="48">
        <v>42652</v>
      </c>
      <c r="E6789" s="47">
        <v>19</v>
      </c>
      <c r="F6789" s="47">
        <v>16940</v>
      </c>
      <c r="G6789" s="47">
        <v>14182</v>
      </c>
    </row>
    <row r="6790" spans="3:7">
      <c r="C6790" s="49">
        <f t="shared" si="108"/>
        <v>10</v>
      </c>
      <c r="D6790" s="48">
        <v>42652</v>
      </c>
      <c r="E6790" s="47">
        <v>20</v>
      </c>
      <c r="F6790" s="47">
        <v>16681</v>
      </c>
      <c r="G6790" s="47">
        <v>14077</v>
      </c>
    </row>
    <row r="6791" spans="3:7">
      <c r="C6791" s="49">
        <f t="shared" si="108"/>
        <v>10</v>
      </c>
      <c r="D6791" s="48">
        <v>42652</v>
      </c>
      <c r="E6791" s="47">
        <v>21</v>
      </c>
      <c r="F6791" s="47">
        <v>16014</v>
      </c>
      <c r="G6791" s="47">
        <v>13575</v>
      </c>
    </row>
    <row r="6792" spans="3:7">
      <c r="C6792" s="49">
        <f t="shared" si="108"/>
        <v>10</v>
      </c>
      <c r="D6792" s="48">
        <v>42652</v>
      </c>
      <c r="E6792" s="47">
        <v>22</v>
      </c>
      <c r="F6792" s="47">
        <v>15607</v>
      </c>
      <c r="G6792" s="47">
        <v>13059</v>
      </c>
    </row>
    <row r="6793" spans="3:7">
      <c r="C6793" s="49">
        <f t="shared" si="108"/>
        <v>10</v>
      </c>
      <c r="D6793" s="48">
        <v>42652</v>
      </c>
      <c r="E6793" s="47">
        <v>23</v>
      </c>
      <c r="F6793" s="47">
        <v>15227</v>
      </c>
      <c r="G6793" s="47">
        <v>12458</v>
      </c>
    </row>
    <row r="6794" spans="3:7">
      <c r="C6794" s="49">
        <f t="shared" si="108"/>
        <v>10</v>
      </c>
      <c r="D6794" s="48">
        <v>42652</v>
      </c>
      <c r="E6794" s="47">
        <v>24</v>
      </c>
      <c r="F6794" s="47">
        <v>14919</v>
      </c>
      <c r="G6794" s="47">
        <v>11808</v>
      </c>
    </row>
    <row r="6795" spans="3:7">
      <c r="C6795" s="49">
        <f t="shared" si="108"/>
        <v>10</v>
      </c>
      <c r="D6795" s="48">
        <v>42653</v>
      </c>
      <c r="E6795" s="47">
        <v>1</v>
      </c>
      <c r="F6795" s="47">
        <v>14763</v>
      </c>
      <c r="G6795" s="47">
        <v>11319</v>
      </c>
    </row>
    <row r="6796" spans="3:7">
      <c r="C6796" s="49">
        <f t="shared" si="108"/>
        <v>10</v>
      </c>
      <c r="D6796" s="48">
        <v>42653</v>
      </c>
      <c r="E6796" s="47">
        <v>2</v>
      </c>
      <c r="F6796" s="47">
        <v>14566</v>
      </c>
      <c r="G6796" s="47">
        <v>11070</v>
      </c>
    </row>
    <row r="6797" spans="3:7">
      <c r="C6797" s="49">
        <f t="shared" si="108"/>
        <v>10</v>
      </c>
      <c r="D6797" s="48">
        <v>42653</v>
      </c>
      <c r="E6797" s="47">
        <v>3</v>
      </c>
      <c r="F6797" s="47">
        <v>14367</v>
      </c>
      <c r="G6797" s="47">
        <v>10912</v>
      </c>
    </row>
    <row r="6798" spans="3:7">
      <c r="C6798" s="49">
        <f t="shared" si="108"/>
        <v>10</v>
      </c>
      <c r="D6798" s="48">
        <v>42653</v>
      </c>
      <c r="E6798" s="47">
        <v>4</v>
      </c>
      <c r="F6798" s="47">
        <v>14163</v>
      </c>
      <c r="G6798" s="47">
        <v>10862</v>
      </c>
    </row>
    <row r="6799" spans="3:7">
      <c r="C6799" s="49">
        <f t="shared" si="108"/>
        <v>10</v>
      </c>
      <c r="D6799" s="48">
        <v>42653</v>
      </c>
      <c r="E6799" s="47">
        <v>5</v>
      </c>
      <c r="F6799" s="47">
        <v>14058</v>
      </c>
      <c r="G6799" s="47">
        <v>11061</v>
      </c>
    </row>
    <row r="6800" spans="3:7">
      <c r="C6800" s="49">
        <f t="shared" si="108"/>
        <v>10</v>
      </c>
      <c r="D6800" s="48">
        <v>42653</v>
      </c>
      <c r="E6800" s="47">
        <v>6</v>
      </c>
      <c r="F6800" s="47">
        <v>14267</v>
      </c>
      <c r="G6800" s="47">
        <v>11401</v>
      </c>
    </row>
    <row r="6801" spans="3:7">
      <c r="C6801" s="49">
        <f t="shared" si="108"/>
        <v>10</v>
      </c>
      <c r="D6801" s="48">
        <v>42653</v>
      </c>
      <c r="E6801" s="47">
        <v>7</v>
      </c>
      <c r="F6801" s="47">
        <v>14487</v>
      </c>
      <c r="G6801" s="47">
        <v>11782</v>
      </c>
    </row>
    <row r="6802" spans="3:7">
      <c r="C6802" s="49">
        <f t="shared" si="108"/>
        <v>10</v>
      </c>
      <c r="D6802" s="48">
        <v>42653</v>
      </c>
      <c r="E6802" s="47">
        <v>8</v>
      </c>
      <c r="F6802" s="47">
        <v>14868</v>
      </c>
      <c r="G6802" s="47">
        <v>12179</v>
      </c>
    </row>
    <row r="6803" spans="3:7">
      <c r="C6803" s="49">
        <f t="shared" si="108"/>
        <v>10</v>
      </c>
      <c r="D6803" s="48">
        <v>42653</v>
      </c>
      <c r="E6803" s="47">
        <v>9</v>
      </c>
      <c r="F6803" s="47">
        <v>14858</v>
      </c>
      <c r="G6803" s="47">
        <v>12372</v>
      </c>
    </row>
    <row r="6804" spans="3:7">
      <c r="C6804" s="49">
        <f t="shared" si="108"/>
        <v>10</v>
      </c>
      <c r="D6804" s="48">
        <v>42653</v>
      </c>
      <c r="E6804" s="47">
        <v>10</v>
      </c>
      <c r="F6804" s="47">
        <v>14802</v>
      </c>
      <c r="G6804" s="47">
        <v>12539</v>
      </c>
    </row>
    <row r="6805" spans="3:7">
      <c r="C6805" s="49">
        <f t="shared" si="108"/>
        <v>10</v>
      </c>
      <c r="D6805" s="48">
        <v>42653</v>
      </c>
      <c r="E6805" s="47">
        <v>11</v>
      </c>
      <c r="F6805" s="47">
        <v>14897</v>
      </c>
      <c r="G6805" s="47">
        <v>12593</v>
      </c>
    </row>
    <row r="6806" spans="3:7">
      <c r="C6806" s="49">
        <f t="shared" si="108"/>
        <v>10</v>
      </c>
      <c r="D6806" s="48">
        <v>42653</v>
      </c>
      <c r="E6806" s="47">
        <v>12</v>
      </c>
      <c r="F6806" s="47">
        <v>15017</v>
      </c>
      <c r="G6806" s="47">
        <v>12492</v>
      </c>
    </row>
    <row r="6807" spans="3:7">
      <c r="C6807" s="49">
        <f t="shared" si="108"/>
        <v>10</v>
      </c>
      <c r="D6807" s="48">
        <v>42653</v>
      </c>
      <c r="E6807" s="47">
        <v>13</v>
      </c>
      <c r="F6807" s="47">
        <v>15071</v>
      </c>
      <c r="G6807" s="47">
        <v>12351</v>
      </c>
    </row>
    <row r="6808" spans="3:7">
      <c r="C6808" s="49">
        <f t="shared" si="108"/>
        <v>10</v>
      </c>
      <c r="D6808" s="48">
        <v>42653</v>
      </c>
      <c r="E6808" s="47">
        <v>14</v>
      </c>
      <c r="F6808" s="47">
        <v>15024</v>
      </c>
      <c r="G6808" s="47">
        <v>12221</v>
      </c>
    </row>
    <row r="6809" spans="3:7">
      <c r="C6809" s="49">
        <f t="shared" si="108"/>
        <v>10</v>
      </c>
      <c r="D6809" s="48">
        <v>42653</v>
      </c>
      <c r="E6809" s="47">
        <v>15</v>
      </c>
      <c r="F6809" s="47">
        <v>15137</v>
      </c>
      <c r="G6809" s="47">
        <v>12337</v>
      </c>
    </row>
    <row r="6810" spans="3:7">
      <c r="C6810" s="49">
        <f t="shared" si="108"/>
        <v>10</v>
      </c>
      <c r="D6810" s="48">
        <v>42653</v>
      </c>
      <c r="E6810" s="47">
        <v>16</v>
      </c>
      <c r="F6810" s="47">
        <v>15520</v>
      </c>
      <c r="G6810" s="47">
        <v>12822</v>
      </c>
    </row>
    <row r="6811" spans="3:7">
      <c r="C6811" s="49">
        <f t="shared" si="108"/>
        <v>10</v>
      </c>
      <c r="D6811" s="48">
        <v>42653</v>
      </c>
      <c r="E6811" s="47">
        <v>17</v>
      </c>
      <c r="F6811" s="47">
        <v>16007</v>
      </c>
      <c r="G6811" s="47">
        <v>13517</v>
      </c>
    </row>
    <row r="6812" spans="3:7">
      <c r="C6812" s="49">
        <f t="shared" si="108"/>
        <v>10</v>
      </c>
      <c r="D6812" s="48">
        <v>42653</v>
      </c>
      <c r="E6812" s="47">
        <v>18</v>
      </c>
      <c r="F6812" s="47">
        <v>16605</v>
      </c>
      <c r="G6812" s="47">
        <v>14230</v>
      </c>
    </row>
    <row r="6813" spans="3:7">
      <c r="C6813" s="49">
        <f t="shared" si="108"/>
        <v>10</v>
      </c>
      <c r="D6813" s="48">
        <v>42653</v>
      </c>
      <c r="E6813" s="47">
        <v>19</v>
      </c>
      <c r="F6813" s="47">
        <v>17168</v>
      </c>
      <c r="G6813" s="47">
        <v>14966</v>
      </c>
    </row>
    <row r="6814" spans="3:7">
      <c r="C6814" s="49">
        <f t="shared" si="108"/>
        <v>10</v>
      </c>
      <c r="D6814" s="48">
        <v>42653</v>
      </c>
      <c r="E6814" s="47">
        <v>20</v>
      </c>
      <c r="F6814" s="47">
        <v>17083</v>
      </c>
      <c r="G6814" s="47">
        <v>14797</v>
      </c>
    </row>
    <row r="6815" spans="3:7">
      <c r="C6815" s="49">
        <f t="shared" si="108"/>
        <v>10</v>
      </c>
      <c r="D6815" s="48">
        <v>42653</v>
      </c>
      <c r="E6815" s="47">
        <v>21</v>
      </c>
      <c r="F6815" s="47">
        <v>16416</v>
      </c>
      <c r="G6815" s="47">
        <v>14186</v>
      </c>
    </row>
    <row r="6816" spans="3:7">
      <c r="C6816" s="49">
        <f t="shared" si="108"/>
        <v>10</v>
      </c>
      <c r="D6816" s="48">
        <v>42653</v>
      </c>
      <c r="E6816" s="47">
        <v>22</v>
      </c>
      <c r="F6816" s="47">
        <v>15934</v>
      </c>
      <c r="G6816" s="47">
        <v>13255</v>
      </c>
    </row>
    <row r="6817" spans="3:7">
      <c r="C6817" s="49">
        <f t="shared" si="108"/>
        <v>10</v>
      </c>
      <c r="D6817" s="48">
        <v>42653</v>
      </c>
      <c r="E6817" s="47">
        <v>23</v>
      </c>
      <c r="F6817" s="47">
        <v>15251</v>
      </c>
      <c r="G6817" s="47">
        <v>12311</v>
      </c>
    </row>
    <row r="6818" spans="3:7">
      <c r="C6818" s="49">
        <f t="shared" si="108"/>
        <v>10</v>
      </c>
      <c r="D6818" s="48">
        <v>42653</v>
      </c>
      <c r="E6818" s="47">
        <v>24</v>
      </c>
      <c r="F6818" s="47">
        <v>14694</v>
      </c>
      <c r="G6818" s="47">
        <v>11733</v>
      </c>
    </row>
    <row r="6819" spans="3:7">
      <c r="C6819" s="49">
        <f t="shared" si="108"/>
        <v>10</v>
      </c>
      <c r="D6819" s="48">
        <v>42654</v>
      </c>
      <c r="E6819" s="47">
        <v>1</v>
      </c>
      <c r="F6819" s="47">
        <v>14415</v>
      </c>
      <c r="G6819" s="47">
        <v>11381</v>
      </c>
    </row>
    <row r="6820" spans="3:7">
      <c r="C6820" s="49">
        <f t="shared" si="108"/>
        <v>10</v>
      </c>
      <c r="D6820" s="48">
        <v>42654</v>
      </c>
      <c r="E6820" s="47">
        <v>2</v>
      </c>
      <c r="F6820" s="47">
        <v>14541</v>
      </c>
      <c r="G6820" s="47">
        <v>11149</v>
      </c>
    </row>
    <row r="6821" spans="3:7">
      <c r="C6821" s="49">
        <f t="shared" si="108"/>
        <v>10</v>
      </c>
      <c r="D6821" s="48">
        <v>42654</v>
      </c>
      <c r="E6821" s="47">
        <v>3</v>
      </c>
      <c r="F6821" s="47">
        <v>14476</v>
      </c>
      <c r="G6821" s="47">
        <v>11102</v>
      </c>
    </row>
    <row r="6822" spans="3:7">
      <c r="C6822" s="49">
        <f t="shared" si="108"/>
        <v>10</v>
      </c>
      <c r="D6822" s="48">
        <v>42654</v>
      </c>
      <c r="E6822" s="47">
        <v>4</v>
      </c>
      <c r="F6822" s="47">
        <v>14501</v>
      </c>
      <c r="G6822" s="47">
        <v>11267</v>
      </c>
    </row>
    <row r="6823" spans="3:7">
      <c r="C6823" s="49">
        <f t="shared" si="108"/>
        <v>10</v>
      </c>
      <c r="D6823" s="48">
        <v>42654</v>
      </c>
      <c r="E6823" s="47">
        <v>5</v>
      </c>
      <c r="F6823" s="47">
        <v>14039</v>
      </c>
      <c r="G6823" s="47">
        <v>11918</v>
      </c>
    </row>
    <row r="6824" spans="3:7">
      <c r="C6824" s="49">
        <f t="shared" si="108"/>
        <v>10</v>
      </c>
      <c r="D6824" s="48">
        <v>42654</v>
      </c>
      <c r="E6824" s="47">
        <v>6</v>
      </c>
      <c r="F6824" s="47">
        <v>15672</v>
      </c>
      <c r="G6824" s="47">
        <v>13421</v>
      </c>
    </row>
    <row r="6825" spans="3:7">
      <c r="C6825" s="49">
        <f t="shared" si="108"/>
        <v>10</v>
      </c>
      <c r="D6825" s="48">
        <v>42654</v>
      </c>
      <c r="E6825" s="47">
        <v>7</v>
      </c>
      <c r="F6825" s="47">
        <v>17241</v>
      </c>
      <c r="G6825" s="47">
        <v>14986</v>
      </c>
    </row>
    <row r="6826" spans="3:7">
      <c r="C6826" s="49">
        <f t="shared" si="108"/>
        <v>10</v>
      </c>
      <c r="D6826" s="48">
        <v>42654</v>
      </c>
      <c r="E6826" s="47">
        <v>8</v>
      </c>
      <c r="F6826" s="47">
        <v>17177</v>
      </c>
      <c r="G6826" s="47">
        <v>15052</v>
      </c>
    </row>
    <row r="6827" spans="3:7">
      <c r="C6827" s="49">
        <f t="shared" si="108"/>
        <v>10</v>
      </c>
      <c r="D6827" s="48">
        <v>42654</v>
      </c>
      <c r="E6827" s="47">
        <v>9</v>
      </c>
      <c r="F6827" s="47">
        <v>16864</v>
      </c>
      <c r="G6827" s="47">
        <v>14844</v>
      </c>
    </row>
    <row r="6828" spans="3:7">
      <c r="C6828" s="49">
        <f t="shared" si="108"/>
        <v>10</v>
      </c>
      <c r="D6828" s="48">
        <v>42654</v>
      </c>
      <c r="E6828" s="47">
        <v>10</v>
      </c>
      <c r="F6828" s="47">
        <v>17008</v>
      </c>
      <c r="G6828" s="47">
        <v>14684</v>
      </c>
    </row>
    <row r="6829" spans="3:7">
      <c r="C6829" s="49">
        <f t="shared" si="108"/>
        <v>10</v>
      </c>
      <c r="D6829" s="48">
        <v>42654</v>
      </c>
      <c r="E6829" s="47">
        <v>11</v>
      </c>
      <c r="F6829" s="47">
        <v>16642</v>
      </c>
      <c r="G6829" s="47">
        <v>14562</v>
      </c>
    </row>
    <row r="6830" spans="3:7">
      <c r="C6830" s="49">
        <f t="shared" si="108"/>
        <v>10</v>
      </c>
      <c r="D6830" s="48">
        <v>42654</v>
      </c>
      <c r="E6830" s="47">
        <v>12</v>
      </c>
      <c r="F6830" s="47">
        <v>16820</v>
      </c>
      <c r="G6830" s="47">
        <v>14551</v>
      </c>
    </row>
    <row r="6831" spans="3:7">
      <c r="C6831" s="49">
        <f t="shared" si="108"/>
        <v>10</v>
      </c>
      <c r="D6831" s="48">
        <v>42654</v>
      </c>
      <c r="E6831" s="47">
        <v>13</v>
      </c>
      <c r="F6831" s="47">
        <v>17133</v>
      </c>
      <c r="G6831" s="47">
        <v>14784</v>
      </c>
    </row>
    <row r="6832" spans="3:7">
      <c r="C6832" s="49">
        <f t="shared" si="108"/>
        <v>10</v>
      </c>
      <c r="D6832" s="48">
        <v>42654</v>
      </c>
      <c r="E6832" s="47">
        <v>14</v>
      </c>
      <c r="F6832" s="47">
        <v>17082</v>
      </c>
      <c r="G6832" s="47">
        <v>14789</v>
      </c>
    </row>
    <row r="6833" spans="3:7">
      <c r="C6833" s="49">
        <f t="shared" si="108"/>
        <v>10</v>
      </c>
      <c r="D6833" s="48">
        <v>42654</v>
      </c>
      <c r="E6833" s="47">
        <v>15</v>
      </c>
      <c r="F6833" s="47">
        <v>17312</v>
      </c>
      <c r="G6833" s="47">
        <v>15032</v>
      </c>
    </row>
    <row r="6834" spans="3:7">
      <c r="C6834" s="49">
        <f t="shared" si="108"/>
        <v>10</v>
      </c>
      <c r="D6834" s="48">
        <v>42654</v>
      </c>
      <c r="E6834" s="47">
        <v>16</v>
      </c>
      <c r="F6834" s="47">
        <v>17637</v>
      </c>
      <c r="G6834" s="47">
        <v>15435</v>
      </c>
    </row>
    <row r="6835" spans="3:7">
      <c r="C6835" s="49">
        <f t="shared" si="108"/>
        <v>10</v>
      </c>
      <c r="D6835" s="48">
        <v>42654</v>
      </c>
      <c r="E6835" s="47">
        <v>17</v>
      </c>
      <c r="F6835" s="47">
        <v>18054</v>
      </c>
      <c r="G6835" s="47">
        <v>15849</v>
      </c>
    </row>
    <row r="6836" spans="3:7">
      <c r="C6836" s="49">
        <f t="shared" si="108"/>
        <v>10</v>
      </c>
      <c r="D6836" s="48">
        <v>42654</v>
      </c>
      <c r="E6836" s="47">
        <v>18</v>
      </c>
      <c r="F6836" s="47">
        <v>18545</v>
      </c>
      <c r="G6836" s="47">
        <v>16270</v>
      </c>
    </row>
    <row r="6837" spans="3:7">
      <c r="C6837" s="49">
        <f t="shared" si="108"/>
        <v>10</v>
      </c>
      <c r="D6837" s="48">
        <v>42654</v>
      </c>
      <c r="E6837" s="47">
        <v>19</v>
      </c>
      <c r="F6837" s="47">
        <v>19177</v>
      </c>
      <c r="G6837" s="47">
        <v>16869</v>
      </c>
    </row>
    <row r="6838" spans="3:7">
      <c r="C6838" s="49">
        <f t="shared" si="108"/>
        <v>10</v>
      </c>
      <c r="D6838" s="48">
        <v>42654</v>
      </c>
      <c r="E6838" s="47">
        <v>20</v>
      </c>
      <c r="F6838" s="47">
        <v>18995</v>
      </c>
      <c r="G6838" s="47">
        <v>16548</v>
      </c>
    </row>
    <row r="6839" spans="3:7">
      <c r="C6839" s="49">
        <f t="shared" si="108"/>
        <v>10</v>
      </c>
      <c r="D6839" s="48">
        <v>42654</v>
      </c>
      <c r="E6839" s="47">
        <v>21</v>
      </c>
      <c r="F6839" s="47">
        <v>17831</v>
      </c>
      <c r="G6839" s="47">
        <v>15795</v>
      </c>
    </row>
    <row r="6840" spans="3:7">
      <c r="C6840" s="49">
        <f t="shared" si="108"/>
        <v>10</v>
      </c>
      <c r="D6840" s="48">
        <v>42654</v>
      </c>
      <c r="E6840" s="47">
        <v>22</v>
      </c>
      <c r="F6840" s="47">
        <v>16908</v>
      </c>
      <c r="G6840" s="47">
        <v>14622</v>
      </c>
    </row>
    <row r="6841" spans="3:7">
      <c r="C6841" s="49">
        <f t="shared" si="108"/>
        <v>10</v>
      </c>
      <c r="D6841" s="48">
        <v>42654</v>
      </c>
      <c r="E6841" s="47">
        <v>23</v>
      </c>
      <c r="F6841" s="47">
        <v>15723</v>
      </c>
      <c r="G6841" s="47">
        <v>13337</v>
      </c>
    </row>
    <row r="6842" spans="3:7">
      <c r="C6842" s="49">
        <f t="shared" si="108"/>
        <v>10</v>
      </c>
      <c r="D6842" s="48">
        <v>42654</v>
      </c>
      <c r="E6842" s="47">
        <v>24</v>
      </c>
      <c r="F6842" s="47">
        <v>15065</v>
      </c>
      <c r="G6842" s="47">
        <v>12425</v>
      </c>
    </row>
    <row r="6843" spans="3:7">
      <c r="C6843" s="49">
        <f t="shared" si="108"/>
        <v>10</v>
      </c>
      <c r="D6843" s="48">
        <v>42655</v>
      </c>
      <c r="E6843" s="47">
        <v>1</v>
      </c>
      <c r="F6843" s="47">
        <v>14793</v>
      </c>
      <c r="G6843" s="47">
        <v>11961</v>
      </c>
    </row>
    <row r="6844" spans="3:7">
      <c r="C6844" s="49">
        <f t="shared" si="108"/>
        <v>10</v>
      </c>
      <c r="D6844" s="48">
        <v>42655</v>
      </c>
      <c r="E6844" s="47">
        <v>2</v>
      </c>
      <c r="F6844" s="47">
        <v>14851</v>
      </c>
      <c r="G6844" s="47">
        <v>11744</v>
      </c>
    </row>
    <row r="6845" spans="3:7">
      <c r="C6845" s="49">
        <f t="shared" si="108"/>
        <v>10</v>
      </c>
      <c r="D6845" s="48">
        <v>42655</v>
      </c>
      <c r="E6845" s="47">
        <v>3</v>
      </c>
      <c r="F6845" s="47">
        <v>14597</v>
      </c>
      <c r="G6845" s="47">
        <v>11567</v>
      </c>
    </row>
    <row r="6846" spans="3:7">
      <c r="C6846" s="49">
        <f t="shared" si="108"/>
        <v>10</v>
      </c>
      <c r="D6846" s="48">
        <v>42655</v>
      </c>
      <c r="E6846" s="47">
        <v>4</v>
      </c>
      <c r="F6846" s="47">
        <v>14634</v>
      </c>
      <c r="G6846" s="47">
        <v>11671</v>
      </c>
    </row>
    <row r="6847" spans="3:7">
      <c r="C6847" s="49">
        <f t="shared" si="108"/>
        <v>10</v>
      </c>
      <c r="D6847" s="48">
        <v>42655</v>
      </c>
      <c r="E6847" s="47">
        <v>5</v>
      </c>
      <c r="F6847" s="47">
        <v>14730</v>
      </c>
      <c r="G6847" s="47">
        <v>12198</v>
      </c>
    </row>
    <row r="6848" spans="3:7">
      <c r="C6848" s="49">
        <f t="shared" si="108"/>
        <v>10</v>
      </c>
      <c r="D6848" s="48">
        <v>42655</v>
      </c>
      <c r="E6848" s="47">
        <v>6</v>
      </c>
      <c r="F6848" s="47">
        <v>16002</v>
      </c>
      <c r="G6848" s="47">
        <v>13641</v>
      </c>
    </row>
    <row r="6849" spans="3:7">
      <c r="C6849" s="49">
        <f t="shared" si="108"/>
        <v>10</v>
      </c>
      <c r="D6849" s="48">
        <v>42655</v>
      </c>
      <c r="E6849" s="47">
        <v>7</v>
      </c>
      <c r="F6849" s="47">
        <v>17206</v>
      </c>
      <c r="G6849" s="47">
        <v>15086</v>
      </c>
    </row>
    <row r="6850" spans="3:7">
      <c r="C6850" s="49">
        <f t="shared" si="108"/>
        <v>10</v>
      </c>
      <c r="D6850" s="48">
        <v>42655</v>
      </c>
      <c r="E6850" s="47">
        <v>8</v>
      </c>
      <c r="F6850" s="47">
        <v>17232</v>
      </c>
      <c r="G6850" s="47">
        <v>15088</v>
      </c>
    </row>
    <row r="6851" spans="3:7">
      <c r="C6851" s="49">
        <f t="shared" si="108"/>
        <v>10</v>
      </c>
      <c r="D6851" s="48">
        <v>42655</v>
      </c>
      <c r="E6851" s="47">
        <v>9</v>
      </c>
      <c r="F6851" s="47">
        <v>17241</v>
      </c>
      <c r="G6851" s="47">
        <v>14872</v>
      </c>
    </row>
    <row r="6852" spans="3:7">
      <c r="C6852" s="49">
        <f t="shared" ref="C6852:C6915" si="109">MONTH(D6852)</f>
        <v>10</v>
      </c>
      <c r="D6852" s="48">
        <v>42655</v>
      </c>
      <c r="E6852" s="47">
        <v>10</v>
      </c>
      <c r="F6852" s="47">
        <v>17036</v>
      </c>
      <c r="G6852" s="47">
        <v>14667</v>
      </c>
    </row>
    <row r="6853" spans="3:7">
      <c r="C6853" s="49">
        <f t="shared" si="109"/>
        <v>10</v>
      </c>
      <c r="D6853" s="48">
        <v>42655</v>
      </c>
      <c r="E6853" s="47">
        <v>11</v>
      </c>
      <c r="F6853" s="47">
        <v>16975</v>
      </c>
      <c r="G6853" s="47">
        <v>14610</v>
      </c>
    </row>
    <row r="6854" spans="3:7">
      <c r="C6854" s="49">
        <f t="shared" si="109"/>
        <v>10</v>
      </c>
      <c r="D6854" s="48">
        <v>42655</v>
      </c>
      <c r="E6854" s="47">
        <v>12</v>
      </c>
      <c r="F6854" s="47">
        <v>16928</v>
      </c>
      <c r="G6854" s="47">
        <v>14550</v>
      </c>
    </row>
    <row r="6855" spans="3:7">
      <c r="C6855" s="49">
        <f t="shared" si="109"/>
        <v>10</v>
      </c>
      <c r="D6855" s="48">
        <v>42655</v>
      </c>
      <c r="E6855" s="47">
        <v>13</v>
      </c>
      <c r="F6855" s="47">
        <v>16917</v>
      </c>
      <c r="G6855" s="47">
        <v>14573</v>
      </c>
    </row>
    <row r="6856" spans="3:7">
      <c r="C6856" s="49">
        <f t="shared" si="109"/>
        <v>10</v>
      </c>
      <c r="D6856" s="48">
        <v>42655</v>
      </c>
      <c r="E6856" s="47">
        <v>14</v>
      </c>
      <c r="F6856" s="47">
        <v>17047</v>
      </c>
      <c r="G6856" s="47">
        <v>14727</v>
      </c>
    </row>
    <row r="6857" spans="3:7">
      <c r="C6857" s="49">
        <f t="shared" si="109"/>
        <v>10</v>
      </c>
      <c r="D6857" s="48">
        <v>42655</v>
      </c>
      <c r="E6857" s="47">
        <v>15</v>
      </c>
      <c r="F6857" s="47">
        <v>17152</v>
      </c>
      <c r="G6857" s="47">
        <v>14872</v>
      </c>
    </row>
    <row r="6858" spans="3:7">
      <c r="C6858" s="49">
        <f t="shared" si="109"/>
        <v>10</v>
      </c>
      <c r="D6858" s="48">
        <v>42655</v>
      </c>
      <c r="E6858" s="47">
        <v>16</v>
      </c>
      <c r="F6858" s="47">
        <v>17727</v>
      </c>
      <c r="G6858" s="47">
        <v>15501</v>
      </c>
    </row>
    <row r="6859" spans="3:7">
      <c r="C6859" s="49">
        <f t="shared" si="109"/>
        <v>10</v>
      </c>
      <c r="D6859" s="48">
        <v>42655</v>
      </c>
      <c r="E6859" s="47">
        <v>17</v>
      </c>
      <c r="F6859" s="47">
        <v>18315</v>
      </c>
      <c r="G6859" s="47">
        <v>16035</v>
      </c>
    </row>
    <row r="6860" spans="3:7">
      <c r="C6860" s="49">
        <f t="shared" si="109"/>
        <v>10</v>
      </c>
      <c r="D6860" s="48">
        <v>42655</v>
      </c>
      <c r="E6860" s="47">
        <v>18</v>
      </c>
      <c r="F6860" s="47">
        <v>18588</v>
      </c>
      <c r="G6860" s="47">
        <v>16255</v>
      </c>
    </row>
    <row r="6861" spans="3:7">
      <c r="C6861" s="49">
        <f t="shared" si="109"/>
        <v>10</v>
      </c>
      <c r="D6861" s="48">
        <v>42655</v>
      </c>
      <c r="E6861" s="47">
        <v>19</v>
      </c>
      <c r="F6861" s="47">
        <v>19097</v>
      </c>
      <c r="G6861" s="47">
        <v>16786</v>
      </c>
    </row>
    <row r="6862" spans="3:7">
      <c r="C6862" s="49">
        <f t="shared" si="109"/>
        <v>10</v>
      </c>
      <c r="D6862" s="48">
        <v>42655</v>
      </c>
      <c r="E6862" s="47">
        <v>20</v>
      </c>
      <c r="F6862" s="47">
        <v>18935</v>
      </c>
      <c r="G6862" s="47">
        <v>16477</v>
      </c>
    </row>
    <row r="6863" spans="3:7">
      <c r="C6863" s="49">
        <f t="shared" si="109"/>
        <v>10</v>
      </c>
      <c r="D6863" s="48">
        <v>42655</v>
      </c>
      <c r="E6863" s="47">
        <v>21</v>
      </c>
      <c r="F6863" s="47">
        <v>18298</v>
      </c>
      <c r="G6863" s="47">
        <v>15740</v>
      </c>
    </row>
    <row r="6864" spans="3:7">
      <c r="C6864" s="49">
        <f t="shared" si="109"/>
        <v>10</v>
      </c>
      <c r="D6864" s="48">
        <v>42655</v>
      </c>
      <c r="E6864" s="47">
        <v>22</v>
      </c>
      <c r="F6864" s="47">
        <v>16912</v>
      </c>
      <c r="G6864" s="47">
        <v>14612</v>
      </c>
    </row>
    <row r="6865" spans="3:7">
      <c r="C6865" s="49">
        <f t="shared" si="109"/>
        <v>10</v>
      </c>
      <c r="D6865" s="48">
        <v>42655</v>
      </c>
      <c r="E6865" s="47">
        <v>23</v>
      </c>
      <c r="F6865" s="47">
        <v>15956</v>
      </c>
      <c r="G6865" s="47">
        <v>13411</v>
      </c>
    </row>
    <row r="6866" spans="3:7">
      <c r="C6866" s="49">
        <f t="shared" si="109"/>
        <v>10</v>
      </c>
      <c r="D6866" s="48">
        <v>42655</v>
      </c>
      <c r="E6866" s="47">
        <v>24</v>
      </c>
      <c r="F6866" s="47">
        <v>15469</v>
      </c>
      <c r="G6866" s="47">
        <v>12476</v>
      </c>
    </row>
    <row r="6867" spans="3:7">
      <c r="C6867" s="49">
        <f t="shared" si="109"/>
        <v>10</v>
      </c>
      <c r="D6867" s="48">
        <v>42656</v>
      </c>
      <c r="E6867" s="47">
        <v>1</v>
      </c>
      <c r="F6867" s="47">
        <v>14940</v>
      </c>
      <c r="G6867" s="47">
        <v>12012</v>
      </c>
    </row>
    <row r="6868" spans="3:7">
      <c r="C6868" s="49">
        <f t="shared" si="109"/>
        <v>10</v>
      </c>
      <c r="D6868" s="48">
        <v>42656</v>
      </c>
      <c r="E6868" s="47">
        <v>2</v>
      </c>
      <c r="F6868" s="47">
        <v>14512</v>
      </c>
      <c r="G6868" s="47">
        <v>11667</v>
      </c>
    </row>
    <row r="6869" spans="3:7">
      <c r="C6869" s="49">
        <f t="shared" si="109"/>
        <v>10</v>
      </c>
      <c r="D6869" s="48">
        <v>42656</v>
      </c>
      <c r="E6869" s="47">
        <v>3</v>
      </c>
      <c r="F6869" s="47">
        <v>14422</v>
      </c>
      <c r="G6869" s="47">
        <v>11541</v>
      </c>
    </row>
    <row r="6870" spans="3:7">
      <c r="C6870" s="49">
        <f t="shared" si="109"/>
        <v>10</v>
      </c>
      <c r="D6870" s="48">
        <v>42656</v>
      </c>
      <c r="E6870" s="47">
        <v>4</v>
      </c>
      <c r="F6870" s="47">
        <v>14426</v>
      </c>
      <c r="G6870" s="47">
        <v>11564</v>
      </c>
    </row>
    <row r="6871" spans="3:7">
      <c r="C6871" s="49">
        <f t="shared" si="109"/>
        <v>10</v>
      </c>
      <c r="D6871" s="48">
        <v>42656</v>
      </c>
      <c r="E6871" s="47">
        <v>5</v>
      </c>
      <c r="F6871" s="47">
        <v>15001</v>
      </c>
      <c r="G6871" s="47">
        <v>12021</v>
      </c>
    </row>
    <row r="6872" spans="3:7">
      <c r="C6872" s="49">
        <f t="shared" si="109"/>
        <v>10</v>
      </c>
      <c r="D6872" s="48">
        <v>42656</v>
      </c>
      <c r="E6872" s="47">
        <v>6</v>
      </c>
      <c r="F6872" s="47">
        <v>15797</v>
      </c>
      <c r="G6872" s="47">
        <v>13383</v>
      </c>
    </row>
    <row r="6873" spans="3:7">
      <c r="C6873" s="49">
        <f t="shared" si="109"/>
        <v>10</v>
      </c>
      <c r="D6873" s="48">
        <v>42656</v>
      </c>
      <c r="E6873" s="47">
        <v>7</v>
      </c>
      <c r="F6873" s="47">
        <v>16946</v>
      </c>
      <c r="G6873" s="47">
        <v>14942</v>
      </c>
    </row>
    <row r="6874" spans="3:7">
      <c r="C6874" s="49">
        <f t="shared" si="109"/>
        <v>10</v>
      </c>
      <c r="D6874" s="48">
        <v>42656</v>
      </c>
      <c r="E6874" s="47">
        <v>8</v>
      </c>
      <c r="F6874" s="47">
        <v>17606</v>
      </c>
      <c r="G6874" s="47">
        <v>15184</v>
      </c>
    </row>
    <row r="6875" spans="3:7">
      <c r="C6875" s="49">
        <f t="shared" si="109"/>
        <v>10</v>
      </c>
      <c r="D6875" s="48">
        <v>42656</v>
      </c>
      <c r="E6875" s="47">
        <v>9</v>
      </c>
      <c r="F6875" s="47">
        <v>17553</v>
      </c>
      <c r="G6875" s="47">
        <v>15183</v>
      </c>
    </row>
    <row r="6876" spans="3:7">
      <c r="C6876" s="49">
        <f t="shared" si="109"/>
        <v>10</v>
      </c>
      <c r="D6876" s="48">
        <v>42656</v>
      </c>
      <c r="E6876" s="47">
        <v>10</v>
      </c>
      <c r="F6876" s="47">
        <v>17541</v>
      </c>
      <c r="G6876" s="47">
        <v>15175</v>
      </c>
    </row>
    <row r="6877" spans="3:7">
      <c r="C6877" s="49">
        <f t="shared" si="109"/>
        <v>10</v>
      </c>
      <c r="D6877" s="48">
        <v>42656</v>
      </c>
      <c r="E6877" s="47">
        <v>11</v>
      </c>
      <c r="F6877" s="47">
        <v>17407</v>
      </c>
      <c r="G6877" s="47">
        <v>15050</v>
      </c>
    </row>
    <row r="6878" spans="3:7">
      <c r="C6878" s="49">
        <f t="shared" si="109"/>
        <v>10</v>
      </c>
      <c r="D6878" s="48">
        <v>42656</v>
      </c>
      <c r="E6878" s="47">
        <v>12</v>
      </c>
      <c r="F6878" s="47">
        <v>17179</v>
      </c>
      <c r="G6878" s="47">
        <v>14879</v>
      </c>
    </row>
    <row r="6879" spans="3:7">
      <c r="C6879" s="49">
        <f t="shared" si="109"/>
        <v>10</v>
      </c>
      <c r="D6879" s="48">
        <v>42656</v>
      </c>
      <c r="E6879" s="47">
        <v>13</v>
      </c>
      <c r="F6879" s="47">
        <v>17183</v>
      </c>
      <c r="G6879" s="47">
        <v>14863</v>
      </c>
    </row>
    <row r="6880" spans="3:7">
      <c r="C6880" s="49">
        <f t="shared" si="109"/>
        <v>10</v>
      </c>
      <c r="D6880" s="48">
        <v>42656</v>
      </c>
      <c r="E6880" s="47">
        <v>14</v>
      </c>
      <c r="F6880" s="47">
        <v>17186</v>
      </c>
      <c r="G6880" s="47">
        <v>14777</v>
      </c>
    </row>
    <row r="6881" spans="3:7">
      <c r="C6881" s="49">
        <f t="shared" si="109"/>
        <v>10</v>
      </c>
      <c r="D6881" s="48">
        <v>42656</v>
      </c>
      <c r="E6881" s="47">
        <v>15</v>
      </c>
      <c r="F6881" s="47">
        <v>17216</v>
      </c>
      <c r="G6881" s="47">
        <v>14790</v>
      </c>
    </row>
    <row r="6882" spans="3:7">
      <c r="C6882" s="49">
        <f t="shared" si="109"/>
        <v>10</v>
      </c>
      <c r="D6882" s="48">
        <v>42656</v>
      </c>
      <c r="E6882" s="47">
        <v>16</v>
      </c>
      <c r="F6882" s="47">
        <v>17400</v>
      </c>
      <c r="G6882" s="47">
        <v>15127</v>
      </c>
    </row>
    <row r="6883" spans="3:7">
      <c r="C6883" s="49">
        <f t="shared" si="109"/>
        <v>10</v>
      </c>
      <c r="D6883" s="48">
        <v>42656</v>
      </c>
      <c r="E6883" s="47">
        <v>17</v>
      </c>
      <c r="F6883" s="47">
        <v>17574</v>
      </c>
      <c r="G6883" s="47">
        <v>15608</v>
      </c>
    </row>
    <row r="6884" spans="3:7">
      <c r="C6884" s="49">
        <f t="shared" si="109"/>
        <v>10</v>
      </c>
      <c r="D6884" s="48">
        <v>42656</v>
      </c>
      <c r="E6884" s="47">
        <v>18</v>
      </c>
      <c r="F6884" s="47">
        <v>18477</v>
      </c>
      <c r="G6884" s="47">
        <v>16060</v>
      </c>
    </row>
    <row r="6885" spans="3:7">
      <c r="C6885" s="49">
        <f t="shared" si="109"/>
        <v>10</v>
      </c>
      <c r="D6885" s="48">
        <v>42656</v>
      </c>
      <c r="E6885" s="47">
        <v>19</v>
      </c>
      <c r="F6885" s="47">
        <v>18789</v>
      </c>
      <c r="G6885" s="47">
        <v>16761</v>
      </c>
    </row>
    <row r="6886" spans="3:7">
      <c r="C6886" s="49">
        <f t="shared" si="109"/>
        <v>10</v>
      </c>
      <c r="D6886" s="48">
        <v>42656</v>
      </c>
      <c r="E6886" s="47">
        <v>20</v>
      </c>
      <c r="F6886" s="47">
        <v>18678</v>
      </c>
      <c r="G6886" s="47">
        <v>16612</v>
      </c>
    </row>
    <row r="6887" spans="3:7">
      <c r="C6887" s="49">
        <f t="shared" si="109"/>
        <v>10</v>
      </c>
      <c r="D6887" s="48">
        <v>42656</v>
      </c>
      <c r="E6887" s="47">
        <v>21</v>
      </c>
      <c r="F6887" s="47">
        <v>17833</v>
      </c>
      <c r="G6887" s="47">
        <v>15969</v>
      </c>
    </row>
    <row r="6888" spans="3:7">
      <c r="C6888" s="49">
        <f t="shared" si="109"/>
        <v>10</v>
      </c>
      <c r="D6888" s="48">
        <v>42656</v>
      </c>
      <c r="E6888" s="47">
        <v>22</v>
      </c>
      <c r="F6888" s="47">
        <v>16829</v>
      </c>
      <c r="G6888" s="47">
        <v>14879</v>
      </c>
    </row>
    <row r="6889" spans="3:7">
      <c r="C6889" s="49">
        <f t="shared" si="109"/>
        <v>10</v>
      </c>
      <c r="D6889" s="48">
        <v>42656</v>
      </c>
      <c r="E6889" s="47">
        <v>23</v>
      </c>
      <c r="F6889" s="47">
        <v>15658</v>
      </c>
      <c r="G6889" s="47">
        <v>13688</v>
      </c>
    </row>
    <row r="6890" spans="3:7">
      <c r="C6890" s="49">
        <f t="shared" si="109"/>
        <v>10</v>
      </c>
      <c r="D6890" s="48">
        <v>42656</v>
      </c>
      <c r="E6890" s="47">
        <v>24</v>
      </c>
      <c r="F6890" s="47">
        <v>14829</v>
      </c>
      <c r="G6890" s="47">
        <v>12818</v>
      </c>
    </row>
    <row r="6891" spans="3:7">
      <c r="C6891" s="49">
        <f t="shared" si="109"/>
        <v>10</v>
      </c>
      <c r="D6891" s="48">
        <v>42657</v>
      </c>
      <c r="E6891" s="47">
        <v>1</v>
      </c>
      <c r="F6891" s="47">
        <v>14718</v>
      </c>
      <c r="G6891" s="47">
        <v>12428</v>
      </c>
    </row>
    <row r="6892" spans="3:7">
      <c r="C6892" s="49">
        <f t="shared" si="109"/>
        <v>10</v>
      </c>
      <c r="D6892" s="48">
        <v>42657</v>
      </c>
      <c r="E6892" s="47">
        <v>2</v>
      </c>
      <c r="F6892" s="47">
        <v>14631</v>
      </c>
      <c r="G6892" s="47">
        <v>12116</v>
      </c>
    </row>
    <row r="6893" spans="3:7">
      <c r="C6893" s="49">
        <f t="shared" si="109"/>
        <v>10</v>
      </c>
      <c r="D6893" s="48">
        <v>42657</v>
      </c>
      <c r="E6893" s="47">
        <v>3</v>
      </c>
      <c r="F6893" s="47">
        <v>14613</v>
      </c>
      <c r="G6893" s="47">
        <v>11973</v>
      </c>
    </row>
    <row r="6894" spans="3:7">
      <c r="C6894" s="49">
        <f t="shared" si="109"/>
        <v>10</v>
      </c>
      <c r="D6894" s="48">
        <v>42657</v>
      </c>
      <c r="E6894" s="47">
        <v>4</v>
      </c>
      <c r="F6894" s="47">
        <v>14683</v>
      </c>
      <c r="G6894" s="47">
        <v>12069</v>
      </c>
    </row>
    <row r="6895" spans="3:7">
      <c r="C6895" s="49">
        <f t="shared" si="109"/>
        <v>10</v>
      </c>
      <c r="D6895" s="48">
        <v>42657</v>
      </c>
      <c r="E6895" s="47">
        <v>5</v>
      </c>
      <c r="F6895" s="47">
        <v>15175</v>
      </c>
      <c r="G6895" s="47">
        <v>12597</v>
      </c>
    </row>
    <row r="6896" spans="3:7">
      <c r="C6896" s="49">
        <f t="shared" si="109"/>
        <v>10</v>
      </c>
      <c r="D6896" s="48">
        <v>42657</v>
      </c>
      <c r="E6896" s="47">
        <v>6</v>
      </c>
      <c r="F6896" s="47">
        <v>16446</v>
      </c>
      <c r="G6896" s="47">
        <v>14050</v>
      </c>
    </row>
    <row r="6897" spans="3:7">
      <c r="C6897" s="49">
        <f t="shared" si="109"/>
        <v>10</v>
      </c>
      <c r="D6897" s="48">
        <v>42657</v>
      </c>
      <c r="E6897" s="47">
        <v>7</v>
      </c>
      <c r="F6897" s="47">
        <v>18004</v>
      </c>
      <c r="G6897" s="47">
        <v>15614</v>
      </c>
    </row>
    <row r="6898" spans="3:7">
      <c r="C6898" s="49">
        <f t="shared" si="109"/>
        <v>10</v>
      </c>
      <c r="D6898" s="48">
        <v>42657</v>
      </c>
      <c r="E6898" s="47">
        <v>8</v>
      </c>
      <c r="F6898" s="47">
        <v>17819</v>
      </c>
      <c r="G6898" s="47">
        <v>15691</v>
      </c>
    </row>
    <row r="6899" spans="3:7">
      <c r="C6899" s="49">
        <f t="shared" si="109"/>
        <v>10</v>
      </c>
      <c r="D6899" s="48">
        <v>42657</v>
      </c>
      <c r="E6899" s="47">
        <v>9</v>
      </c>
      <c r="F6899" s="47">
        <v>17845</v>
      </c>
      <c r="G6899" s="47">
        <v>15436</v>
      </c>
    </row>
    <row r="6900" spans="3:7">
      <c r="C6900" s="49">
        <f t="shared" si="109"/>
        <v>10</v>
      </c>
      <c r="D6900" s="48">
        <v>42657</v>
      </c>
      <c r="E6900" s="47">
        <v>10</v>
      </c>
      <c r="F6900" s="47">
        <v>17564</v>
      </c>
      <c r="G6900" s="47">
        <v>15172</v>
      </c>
    </row>
    <row r="6901" spans="3:7">
      <c r="C6901" s="49">
        <f t="shared" si="109"/>
        <v>10</v>
      </c>
      <c r="D6901" s="48">
        <v>42657</v>
      </c>
      <c r="E6901" s="47">
        <v>11</v>
      </c>
      <c r="F6901" s="47">
        <v>17352</v>
      </c>
      <c r="G6901" s="47">
        <v>14948</v>
      </c>
    </row>
    <row r="6902" spans="3:7">
      <c r="C6902" s="49">
        <f t="shared" si="109"/>
        <v>10</v>
      </c>
      <c r="D6902" s="48">
        <v>42657</v>
      </c>
      <c r="E6902" s="47">
        <v>12</v>
      </c>
      <c r="F6902" s="47">
        <v>17052</v>
      </c>
      <c r="G6902" s="47">
        <v>14641</v>
      </c>
    </row>
    <row r="6903" spans="3:7">
      <c r="C6903" s="49">
        <f t="shared" si="109"/>
        <v>10</v>
      </c>
      <c r="D6903" s="48">
        <v>42657</v>
      </c>
      <c r="E6903" s="47">
        <v>13</v>
      </c>
      <c r="F6903" s="47">
        <v>16926</v>
      </c>
      <c r="G6903" s="47">
        <v>14573</v>
      </c>
    </row>
    <row r="6904" spans="3:7">
      <c r="C6904" s="49">
        <f t="shared" si="109"/>
        <v>10</v>
      </c>
      <c r="D6904" s="48">
        <v>42657</v>
      </c>
      <c r="E6904" s="47">
        <v>14</v>
      </c>
      <c r="F6904" s="47">
        <v>17003</v>
      </c>
      <c r="G6904" s="47">
        <v>14578</v>
      </c>
    </row>
    <row r="6905" spans="3:7">
      <c r="C6905" s="49">
        <f t="shared" si="109"/>
        <v>10</v>
      </c>
      <c r="D6905" s="48">
        <v>42657</v>
      </c>
      <c r="E6905" s="47">
        <v>15</v>
      </c>
      <c r="F6905" s="47">
        <v>16933</v>
      </c>
      <c r="G6905" s="47">
        <v>14500</v>
      </c>
    </row>
    <row r="6906" spans="3:7">
      <c r="C6906" s="49">
        <f t="shared" si="109"/>
        <v>10</v>
      </c>
      <c r="D6906" s="48">
        <v>42657</v>
      </c>
      <c r="E6906" s="47">
        <v>16</v>
      </c>
      <c r="F6906" s="47">
        <v>17585</v>
      </c>
      <c r="G6906" s="47">
        <v>14833</v>
      </c>
    </row>
    <row r="6907" spans="3:7">
      <c r="C6907" s="49">
        <f t="shared" si="109"/>
        <v>10</v>
      </c>
      <c r="D6907" s="48">
        <v>42657</v>
      </c>
      <c r="E6907" s="47">
        <v>17</v>
      </c>
      <c r="F6907" s="47">
        <v>18096</v>
      </c>
      <c r="G6907" s="47">
        <v>15315</v>
      </c>
    </row>
    <row r="6908" spans="3:7">
      <c r="C6908" s="49">
        <f t="shared" si="109"/>
        <v>10</v>
      </c>
      <c r="D6908" s="48">
        <v>42657</v>
      </c>
      <c r="E6908" s="47">
        <v>18</v>
      </c>
      <c r="F6908" s="47">
        <v>18705</v>
      </c>
      <c r="G6908" s="47">
        <v>15868</v>
      </c>
    </row>
    <row r="6909" spans="3:7">
      <c r="C6909" s="49">
        <f t="shared" si="109"/>
        <v>10</v>
      </c>
      <c r="D6909" s="48">
        <v>42657</v>
      </c>
      <c r="E6909" s="47">
        <v>19</v>
      </c>
      <c r="F6909" s="47">
        <v>19306</v>
      </c>
      <c r="G6909" s="47">
        <v>16448</v>
      </c>
    </row>
    <row r="6910" spans="3:7">
      <c r="C6910" s="49">
        <f t="shared" si="109"/>
        <v>10</v>
      </c>
      <c r="D6910" s="48">
        <v>42657</v>
      </c>
      <c r="E6910" s="47">
        <v>20</v>
      </c>
      <c r="F6910" s="47">
        <v>18822</v>
      </c>
      <c r="G6910" s="47">
        <v>16035</v>
      </c>
    </row>
    <row r="6911" spans="3:7">
      <c r="C6911" s="49">
        <f t="shared" si="109"/>
        <v>10</v>
      </c>
      <c r="D6911" s="48">
        <v>42657</v>
      </c>
      <c r="E6911" s="47">
        <v>21</v>
      </c>
      <c r="F6911" s="47">
        <v>18097</v>
      </c>
      <c r="G6911" s="47">
        <v>15395</v>
      </c>
    </row>
    <row r="6912" spans="3:7">
      <c r="C6912" s="49">
        <f t="shared" si="109"/>
        <v>10</v>
      </c>
      <c r="D6912" s="48">
        <v>42657</v>
      </c>
      <c r="E6912" s="47">
        <v>22</v>
      </c>
      <c r="F6912" s="47">
        <v>17067</v>
      </c>
      <c r="G6912" s="47">
        <v>14479</v>
      </c>
    </row>
    <row r="6913" spans="3:7">
      <c r="C6913" s="49">
        <f t="shared" si="109"/>
        <v>10</v>
      </c>
      <c r="D6913" s="48">
        <v>42657</v>
      </c>
      <c r="E6913" s="47">
        <v>23</v>
      </c>
      <c r="F6913" s="47">
        <v>16257</v>
      </c>
      <c r="G6913" s="47">
        <v>13362</v>
      </c>
    </row>
    <row r="6914" spans="3:7">
      <c r="C6914" s="49">
        <f t="shared" si="109"/>
        <v>10</v>
      </c>
      <c r="D6914" s="48">
        <v>42657</v>
      </c>
      <c r="E6914" s="47">
        <v>24</v>
      </c>
      <c r="F6914" s="47">
        <v>15687</v>
      </c>
      <c r="G6914" s="47">
        <v>12370</v>
      </c>
    </row>
    <row r="6915" spans="3:7">
      <c r="C6915" s="49">
        <f t="shared" si="109"/>
        <v>10</v>
      </c>
      <c r="D6915" s="48">
        <v>42658</v>
      </c>
      <c r="E6915" s="47">
        <v>1</v>
      </c>
      <c r="F6915" s="47">
        <v>15711</v>
      </c>
      <c r="G6915" s="47">
        <v>11846</v>
      </c>
    </row>
    <row r="6916" spans="3:7">
      <c r="C6916" s="49">
        <f t="shared" ref="C6916:C6979" si="110">MONTH(D6916)</f>
        <v>10</v>
      </c>
      <c r="D6916" s="48">
        <v>42658</v>
      </c>
      <c r="E6916" s="47">
        <v>2</v>
      </c>
      <c r="F6916" s="47">
        <v>15369</v>
      </c>
      <c r="G6916" s="47">
        <v>11481</v>
      </c>
    </row>
    <row r="6917" spans="3:7">
      <c r="C6917" s="49">
        <f t="shared" si="110"/>
        <v>10</v>
      </c>
      <c r="D6917" s="48">
        <v>42658</v>
      </c>
      <c r="E6917" s="47">
        <v>3</v>
      </c>
      <c r="F6917" s="47">
        <v>15165</v>
      </c>
      <c r="G6917" s="47">
        <v>11275</v>
      </c>
    </row>
    <row r="6918" spans="3:7">
      <c r="C6918" s="49">
        <f t="shared" si="110"/>
        <v>10</v>
      </c>
      <c r="D6918" s="48">
        <v>42658</v>
      </c>
      <c r="E6918" s="47">
        <v>4</v>
      </c>
      <c r="F6918" s="47">
        <v>14681</v>
      </c>
      <c r="G6918" s="47">
        <v>11293</v>
      </c>
    </row>
    <row r="6919" spans="3:7">
      <c r="C6919" s="49">
        <f t="shared" si="110"/>
        <v>10</v>
      </c>
      <c r="D6919" s="48">
        <v>42658</v>
      </c>
      <c r="E6919" s="47">
        <v>5</v>
      </c>
      <c r="F6919" s="47">
        <v>14853</v>
      </c>
      <c r="G6919" s="47">
        <v>11465</v>
      </c>
    </row>
    <row r="6920" spans="3:7">
      <c r="C6920" s="49">
        <f t="shared" si="110"/>
        <v>10</v>
      </c>
      <c r="D6920" s="48">
        <v>42658</v>
      </c>
      <c r="E6920" s="47">
        <v>6</v>
      </c>
      <c r="F6920" s="47">
        <v>15393</v>
      </c>
      <c r="G6920" s="47">
        <v>12016</v>
      </c>
    </row>
    <row r="6921" spans="3:7">
      <c r="C6921" s="49">
        <f t="shared" si="110"/>
        <v>10</v>
      </c>
      <c r="D6921" s="48">
        <v>42658</v>
      </c>
      <c r="E6921" s="47">
        <v>7</v>
      </c>
      <c r="F6921" s="47">
        <v>15973</v>
      </c>
      <c r="G6921" s="47">
        <v>12833</v>
      </c>
    </row>
    <row r="6922" spans="3:7">
      <c r="C6922" s="49">
        <f t="shared" si="110"/>
        <v>10</v>
      </c>
      <c r="D6922" s="48">
        <v>42658</v>
      </c>
      <c r="E6922" s="47">
        <v>8</v>
      </c>
      <c r="F6922" s="47">
        <v>16589</v>
      </c>
      <c r="G6922" s="47">
        <v>13425</v>
      </c>
    </row>
    <row r="6923" spans="3:7">
      <c r="C6923" s="49">
        <f t="shared" si="110"/>
        <v>10</v>
      </c>
      <c r="D6923" s="48">
        <v>42658</v>
      </c>
      <c r="E6923" s="47">
        <v>9</v>
      </c>
      <c r="F6923" s="47">
        <v>16896</v>
      </c>
      <c r="G6923" s="47">
        <v>13693</v>
      </c>
    </row>
    <row r="6924" spans="3:7">
      <c r="C6924" s="49">
        <f t="shared" si="110"/>
        <v>10</v>
      </c>
      <c r="D6924" s="48">
        <v>42658</v>
      </c>
      <c r="E6924" s="47">
        <v>10</v>
      </c>
      <c r="F6924" s="47">
        <v>16478</v>
      </c>
      <c r="G6924" s="47">
        <v>13545</v>
      </c>
    </row>
    <row r="6925" spans="3:7">
      <c r="C6925" s="49">
        <f t="shared" si="110"/>
        <v>10</v>
      </c>
      <c r="D6925" s="48">
        <v>42658</v>
      </c>
      <c r="E6925" s="47">
        <v>11</v>
      </c>
      <c r="F6925" s="47">
        <v>16328</v>
      </c>
      <c r="G6925" s="47">
        <v>13406</v>
      </c>
    </row>
    <row r="6926" spans="3:7">
      <c r="C6926" s="49">
        <f t="shared" si="110"/>
        <v>10</v>
      </c>
      <c r="D6926" s="48">
        <v>42658</v>
      </c>
      <c r="E6926" s="47">
        <v>12</v>
      </c>
      <c r="F6926" s="47">
        <v>16295</v>
      </c>
      <c r="G6926" s="47">
        <v>13204</v>
      </c>
    </row>
    <row r="6927" spans="3:7">
      <c r="C6927" s="49">
        <f t="shared" si="110"/>
        <v>10</v>
      </c>
      <c r="D6927" s="48">
        <v>42658</v>
      </c>
      <c r="E6927" s="47">
        <v>13</v>
      </c>
      <c r="F6927" s="47">
        <v>16374</v>
      </c>
      <c r="G6927" s="47">
        <v>13071</v>
      </c>
    </row>
    <row r="6928" spans="3:7">
      <c r="C6928" s="49">
        <f t="shared" si="110"/>
        <v>10</v>
      </c>
      <c r="D6928" s="48">
        <v>42658</v>
      </c>
      <c r="E6928" s="47">
        <v>14</v>
      </c>
      <c r="F6928" s="47">
        <v>16278</v>
      </c>
      <c r="G6928" s="47">
        <v>12978</v>
      </c>
    </row>
    <row r="6929" spans="3:7">
      <c r="C6929" s="49">
        <f t="shared" si="110"/>
        <v>10</v>
      </c>
      <c r="D6929" s="48">
        <v>42658</v>
      </c>
      <c r="E6929" s="47">
        <v>15</v>
      </c>
      <c r="F6929" s="47">
        <v>16348</v>
      </c>
      <c r="G6929" s="47">
        <v>13100</v>
      </c>
    </row>
    <row r="6930" spans="3:7">
      <c r="C6930" s="49">
        <f t="shared" si="110"/>
        <v>10</v>
      </c>
      <c r="D6930" s="48">
        <v>42658</v>
      </c>
      <c r="E6930" s="47">
        <v>16</v>
      </c>
      <c r="F6930" s="47">
        <v>16830</v>
      </c>
      <c r="G6930" s="47">
        <v>13658</v>
      </c>
    </row>
    <row r="6931" spans="3:7">
      <c r="C6931" s="49">
        <f t="shared" si="110"/>
        <v>10</v>
      </c>
      <c r="D6931" s="48">
        <v>42658</v>
      </c>
      <c r="E6931" s="47">
        <v>17</v>
      </c>
      <c r="F6931" s="47">
        <v>17387</v>
      </c>
      <c r="G6931" s="47">
        <v>14430</v>
      </c>
    </row>
    <row r="6932" spans="3:7">
      <c r="C6932" s="49">
        <f t="shared" si="110"/>
        <v>10</v>
      </c>
      <c r="D6932" s="48">
        <v>42658</v>
      </c>
      <c r="E6932" s="47">
        <v>18</v>
      </c>
      <c r="F6932" s="47">
        <v>17321</v>
      </c>
      <c r="G6932" s="47">
        <v>14710</v>
      </c>
    </row>
    <row r="6933" spans="3:7">
      <c r="C6933" s="49">
        <f t="shared" si="110"/>
        <v>10</v>
      </c>
      <c r="D6933" s="48">
        <v>42658</v>
      </c>
      <c r="E6933" s="47">
        <v>19</v>
      </c>
      <c r="F6933" s="47">
        <v>17766</v>
      </c>
      <c r="G6933" s="47">
        <v>15009</v>
      </c>
    </row>
    <row r="6934" spans="3:7">
      <c r="C6934" s="49">
        <f t="shared" si="110"/>
        <v>10</v>
      </c>
      <c r="D6934" s="48">
        <v>42658</v>
      </c>
      <c r="E6934" s="47">
        <v>20</v>
      </c>
      <c r="F6934" s="47">
        <v>17510</v>
      </c>
      <c r="G6934" s="47">
        <v>14546</v>
      </c>
    </row>
    <row r="6935" spans="3:7">
      <c r="C6935" s="49">
        <f t="shared" si="110"/>
        <v>10</v>
      </c>
      <c r="D6935" s="48">
        <v>42658</v>
      </c>
      <c r="E6935" s="47">
        <v>21</v>
      </c>
      <c r="F6935" s="47">
        <v>17326</v>
      </c>
      <c r="G6935" s="47">
        <v>13976</v>
      </c>
    </row>
    <row r="6936" spans="3:7">
      <c r="C6936" s="49">
        <f t="shared" si="110"/>
        <v>10</v>
      </c>
      <c r="D6936" s="48">
        <v>42658</v>
      </c>
      <c r="E6936" s="47">
        <v>22</v>
      </c>
      <c r="F6936" s="47">
        <v>16547</v>
      </c>
      <c r="G6936" s="47">
        <v>13245</v>
      </c>
    </row>
    <row r="6937" spans="3:7">
      <c r="C6937" s="49">
        <f t="shared" si="110"/>
        <v>10</v>
      </c>
      <c r="D6937" s="48">
        <v>42658</v>
      </c>
      <c r="E6937" s="47">
        <v>23</v>
      </c>
      <c r="F6937" s="47">
        <v>15419</v>
      </c>
      <c r="G6937" s="47">
        <v>12343</v>
      </c>
    </row>
    <row r="6938" spans="3:7">
      <c r="C6938" s="49">
        <f t="shared" si="110"/>
        <v>10</v>
      </c>
      <c r="D6938" s="48">
        <v>42658</v>
      </c>
      <c r="E6938" s="47">
        <v>24</v>
      </c>
      <c r="F6938" s="47">
        <v>14486</v>
      </c>
      <c r="G6938" s="47">
        <v>11612</v>
      </c>
    </row>
    <row r="6939" spans="3:7">
      <c r="C6939" s="49">
        <f t="shared" si="110"/>
        <v>10</v>
      </c>
      <c r="D6939" s="48">
        <v>42659</v>
      </c>
      <c r="E6939" s="47">
        <v>1</v>
      </c>
      <c r="F6939" s="47">
        <v>14452</v>
      </c>
      <c r="G6939" s="47">
        <v>11140</v>
      </c>
    </row>
    <row r="6940" spans="3:7">
      <c r="C6940" s="49">
        <f t="shared" si="110"/>
        <v>10</v>
      </c>
      <c r="D6940" s="48">
        <v>42659</v>
      </c>
      <c r="E6940" s="47">
        <v>2</v>
      </c>
      <c r="F6940" s="47">
        <v>14339</v>
      </c>
      <c r="G6940" s="47">
        <v>10844</v>
      </c>
    </row>
    <row r="6941" spans="3:7">
      <c r="C6941" s="49">
        <f t="shared" si="110"/>
        <v>10</v>
      </c>
      <c r="D6941" s="48">
        <v>42659</v>
      </c>
      <c r="E6941" s="47">
        <v>3</v>
      </c>
      <c r="F6941" s="47">
        <v>14035</v>
      </c>
      <c r="G6941" s="47">
        <v>10709</v>
      </c>
    </row>
    <row r="6942" spans="3:7">
      <c r="C6942" s="49">
        <f t="shared" si="110"/>
        <v>10</v>
      </c>
      <c r="D6942" s="48">
        <v>42659</v>
      </c>
      <c r="E6942" s="47">
        <v>4</v>
      </c>
      <c r="F6942" s="47">
        <v>13753</v>
      </c>
      <c r="G6942" s="47">
        <v>10663</v>
      </c>
    </row>
    <row r="6943" spans="3:7">
      <c r="C6943" s="49">
        <f t="shared" si="110"/>
        <v>10</v>
      </c>
      <c r="D6943" s="48">
        <v>42659</v>
      </c>
      <c r="E6943" s="47">
        <v>5</v>
      </c>
      <c r="F6943" s="47">
        <v>14291</v>
      </c>
      <c r="G6943" s="47">
        <v>10764</v>
      </c>
    </row>
    <row r="6944" spans="3:7">
      <c r="C6944" s="49">
        <f t="shared" si="110"/>
        <v>10</v>
      </c>
      <c r="D6944" s="48">
        <v>42659</v>
      </c>
      <c r="E6944" s="47">
        <v>6</v>
      </c>
      <c r="F6944" s="47">
        <v>14082</v>
      </c>
      <c r="G6944" s="47">
        <v>11143</v>
      </c>
    </row>
    <row r="6945" spans="3:7">
      <c r="C6945" s="49">
        <f t="shared" si="110"/>
        <v>10</v>
      </c>
      <c r="D6945" s="48">
        <v>42659</v>
      </c>
      <c r="E6945" s="47">
        <v>7</v>
      </c>
      <c r="F6945" s="47">
        <v>14655</v>
      </c>
      <c r="G6945" s="47">
        <v>11760</v>
      </c>
    </row>
    <row r="6946" spans="3:7">
      <c r="C6946" s="49">
        <f t="shared" si="110"/>
        <v>10</v>
      </c>
      <c r="D6946" s="48">
        <v>42659</v>
      </c>
      <c r="E6946" s="47">
        <v>8</v>
      </c>
      <c r="F6946" s="47">
        <v>15379</v>
      </c>
      <c r="G6946" s="47">
        <v>12465</v>
      </c>
    </row>
    <row r="6947" spans="3:7">
      <c r="C6947" s="49">
        <f t="shared" si="110"/>
        <v>10</v>
      </c>
      <c r="D6947" s="48">
        <v>42659</v>
      </c>
      <c r="E6947" s="47">
        <v>9</v>
      </c>
      <c r="F6947" s="47">
        <v>16319</v>
      </c>
      <c r="G6947" s="47">
        <v>13078</v>
      </c>
    </row>
    <row r="6948" spans="3:7">
      <c r="C6948" s="49">
        <f t="shared" si="110"/>
        <v>10</v>
      </c>
      <c r="D6948" s="48">
        <v>42659</v>
      </c>
      <c r="E6948" s="47">
        <v>10</v>
      </c>
      <c r="F6948" s="47">
        <v>16722</v>
      </c>
      <c r="G6948" s="47">
        <v>13599</v>
      </c>
    </row>
    <row r="6949" spans="3:7">
      <c r="C6949" s="49">
        <f t="shared" si="110"/>
        <v>10</v>
      </c>
      <c r="D6949" s="48">
        <v>42659</v>
      </c>
      <c r="E6949" s="47">
        <v>11</v>
      </c>
      <c r="F6949" s="47">
        <v>17214</v>
      </c>
      <c r="G6949" s="47">
        <v>13927</v>
      </c>
    </row>
    <row r="6950" spans="3:7">
      <c r="C6950" s="49">
        <f t="shared" si="110"/>
        <v>10</v>
      </c>
      <c r="D6950" s="48">
        <v>42659</v>
      </c>
      <c r="E6950" s="47">
        <v>12</v>
      </c>
      <c r="F6950" s="47">
        <v>17412</v>
      </c>
      <c r="G6950" s="47">
        <v>14330</v>
      </c>
    </row>
    <row r="6951" spans="3:7">
      <c r="C6951" s="49">
        <f t="shared" si="110"/>
        <v>10</v>
      </c>
      <c r="D6951" s="48">
        <v>42659</v>
      </c>
      <c r="E6951" s="47">
        <v>13</v>
      </c>
      <c r="F6951" s="47">
        <v>17739</v>
      </c>
      <c r="G6951" s="47">
        <v>14460</v>
      </c>
    </row>
    <row r="6952" spans="3:7">
      <c r="C6952" s="49">
        <f t="shared" si="110"/>
        <v>10</v>
      </c>
      <c r="D6952" s="48">
        <v>42659</v>
      </c>
      <c r="E6952" s="47">
        <v>14</v>
      </c>
      <c r="F6952" s="47">
        <v>17547</v>
      </c>
      <c r="G6952" s="47">
        <v>14452</v>
      </c>
    </row>
    <row r="6953" spans="3:7">
      <c r="C6953" s="49">
        <f t="shared" si="110"/>
        <v>10</v>
      </c>
      <c r="D6953" s="48">
        <v>42659</v>
      </c>
      <c r="E6953" s="47">
        <v>15</v>
      </c>
      <c r="F6953" s="47">
        <v>17144</v>
      </c>
      <c r="G6953" s="47">
        <v>14491</v>
      </c>
    </row>
    <row r="6954" spans="3:7">
      <c r="C6954" s="49">
        <f t="shared" si="110"/>
        <v>10</v>
      </c>
      <c r="D6954" s="48">
        <v>42659</v>
      </c>
      <c r="E6954" s="47">
        <v>16</v>
      </c>
      <c r="F6954" s="47">
        <v>17296</v>
      </c>
      <c r="G6954" s="47">
        <v>14757</v>
      </c>
    </row>
    <row r="6955" spans="3:7">
      <c r="C6955" s="49">
        <f t="shared" si="110"/>
        <v>10</v>
      </c>
      <c r="D6955" s="48">
        <v>42659</v>
      </c>
      <c r="E6955" s="47">
        <v>17</v>
      </c>
      <c r="F6955" s="47">
        <v>17720</v>
      </c>
      <c r="G6955" s="47">
        <v>15207</v>
      </c>
    </row>
    <row r="6956" spans="3:7">
      <c r="C6956" s="49">
        <f t="shared" si="110"/>
        <v>10</v>
      </c>
      <c r="D6956" s="48">
        <v>42659</v>
      </c>
      <c r="E6956" s="47">
        <v>18</v>
      </c>
      <c r="F6956" s="47">
        <v>17888</v>
      </c>
      <c r="G6956" s="47">
        <v>15635</v>
      </c>
    </row>
    <row r="6957" spans="3:7">
      <c r="C6957" s="49">
        <f t="shared" si="110"/>
        <v>10</v>
      </c>
      <c r="D6957" s="48">
        <v>42659</v>
      </c>
      <c r="E6957" s="47">
        <v>19</v>
      </c>
      <c r="F6957" s="47">
        <v>18180</v>
      </c>
      <c r="G6957" s="47">
        <v>15956</v>
      </c>
    </row>
    <row r="6958" spans="3:7">
      <c r="C6958" s="49">
        <f t="shared" si="110"/>
        <v>10</v>
      </c>
      <c r="D6958" s="48">
        <v>42659</v>
      </c>
      <c r="E6958" s="47">
        <v>20</v>
      </c>
      <c r="F6958" s="47">
        <v>17793</v>
      </c>
      <c r="G6958" s="47">
        <v>15615</v>
      </c>
    </row>
    <row r="6959" spans="3:7">
      <c r="C6959" s="49">
        <f t="shared" si="110"/>
        <v>10</v>
      </c>
      <c r="D6959" s="48">
        <v>42659</v>
      </c>
      <c r="E6959" s="47">
        <v>21</v>
      </c>
      <c r="F6959" s="47">
        <v>17182</v>
      </c>
      <c r="G6959" s="47">
        <v>15001</v>
      </c>
    </row>
    <row r="6960" spans="3:7">
      <c r="C6960" s="49">
        <f t="shared" si="110"/>
        <v>10</v>
      </c>
      <c r="D6960" s="48">
        <v>42659</v>
      </c>
      <c r="E6960" s="47">
        <v>22</v>
      </c>
      <c r="F6960" s="47">
        <v>16352</v>
      </c>
      <c r="G6960" s="47">
        <v>14136</v>
      </c>
    </row>
    <row r="6961" spans="3:7">
      <c r="C6961" s="49">
        <f t="shared" si="110"/>
        <v>10</v>
      </c>
      <c r="D6961" s="48">
        <v>42659</v>
      </c>
      <c r="E6961" s="47">
        <v>23</v>
      </c>
      <c r="F6961" s="47">
        <v>15758</v>
      </c>
      <c r="G6961" s="47">
        <v>13172</v>
      </c>
    </row>
    <row r="6962" spans="3:7">
      <c r="C6962" s="49">
        <f t="shared" si="110"/>
        <v>10</v>
      </c>
      <c r="D6962" s="48">
        <v>42659</v>
      </c>
      <c r="E6962" s="47">
        <v>24</v>
      </c>
      <c r="F6962" s="47">
        <v>15333</v>
      </c>
      <c r="G6962" s="47">
        <v>12469</v>
      </c>
    </row>
    <row r="6963" spans="3:7">
      <c r="C6963" s="49">
        <f t="shared" si="110"/>
        <v>10</v>
      </c>
      <c r="D6963" s="48">
        <v>42660</v>
      </c>
      <c r="E6963" s="47">
        <v>1</v>
      </c>
      <c r="F6963" s="47">
        <v>14975</v>
      </c>
      <c r="G6963" s="47">
        <v>11999</v>
      </c>
    </row>
    <row r="6964" spans="3:7">
      <c r="C6964" s="49">
        <f t="shared" si="110"/>
        <v>10</v>
      </c>
      <c r="D6964" s="48">
        <v>42660</v>
      </c>
      <c r="E6964" s="47">
        <v>2</v>
      </c>
      <c r="F6964" s="47">
        <v>14448</v>
      </c>
      <c r="G6964" s="47">
        <v>11705</v>
      </c>
    </row>
    <row r="6965" spans="3:7">
      <c r="C6965" s="49">
        <f t="shared" si="110"/>
        <v>10</v>
      </c>
      <c r="D6965" s="48">
        <v>42660</v>
      </c>
      <c r="E6965" s="47">
        <v>3</v>
      </c>
      <c r="F6965" s="47">
        <v>14518</v>
      </c>
      <c r="G6965" s="47">
        <v>11606</v>
      </c>
    </row>
    <row r="6966" spans="3:7">
      <c r="C6966" s="49">
        <f t="shared" si="110"/>
        <v>10</v>
      </c>
      <c r="D6966" s="48">
        <v>42660</v>
      </c>
      <c r="E6966" s="47">
        <v>4</v>
      </c>
      <c r="F6966" s="47">
        <v>14362</v>
      </c>
      <c r="G6966" s="47">
        <v>11671</v>
      </c>
    </row>
    <row r="6967" spans="3:7">
      <c r="C6967" s="49">
        <f t="shared" si="110"/>
        <v>10</v>
      </c>
      <c r="D6967" s="48">
        <v>42660</v>
      </c>
      <c r="E6967" s="47">
        <v>5</v>
      </c>
      <c r="F6967" s="47">
        <v>14789</v>
      </c>
      <c r="G6967" s="47">
        <v>12222</v>
      </c>
    </row>
    <row r="6968" spans="3:7">
      <c r="C6968" s="49">
        <f t="shared" si="110"/>
        <v>10</v>
      </c>
      <c r="D6968" s="48">
        <v>42660</v>
      </c>
      <c r="E6968" s="47">
        <v>6</v>
      </c>
      <c r="F6968" s="47">
        <v>16096</v>
      </c>
      <c r="G6968" s="47">
        <v>13620</v>
      </c>
    </row>
    <row r="6969" spans="3:7">
      <c r="C6969" s="49">
        <f t="shared" si="110"/>
        <v>10</v>
      </c>
      <c r="D6969" s="48">
        <v>42660</v>
      </c>
      <c r="E6969" s="47">
        <v>7</v>
      </c>
      <c r="F6969" s="47">
        <v>17491</v>
      </c>
      <c r="G6969" s="47">
        <v>15354</v>
      </c>
    </row>
    <row r="6970" spans="3:7">
      <c r="C6970" s="49">
        <f t="shared" si="110"/>
        <v>10</v>
      </c>
      <c r="D6970" s="48">
        <v>42660</v>
      </c>
      <c r="E6970" s="47">
        <v>8</v>
      </c>
      <c r="F6970" s="47">
        <v>18139</v>
      </c>
      <c r="G6970" s="47">
        <v>15766</v>
      </c>
    </row>
    <row r="6971" spans="3:7">
      <c r="C6971" s="49">
        <f t="shared" si="110"/>
        <v>10</v>
      </c>
      <c r="D6971" s="48">
        <v>42660</v>
      </c>
      <c r="E6971" s="47">
        <v>9</v>
      </c>
      <c r="F6971" s="47">
        <v>18049</v>
      </c>
      <c r="G6971" s="47">
        <v>15804</v>
      </c>
    </row>
    <row r="6972" spans="3:7">
      <c r="C6972" s="49">
        <f t="shared" si="110"/>
        <v>10</v>
      </c>
      <c r="D6972" s="48">
        <v>42660</v>
      </c>
      <c r="E6972" s="47">
        <v>10</v>
      </c>
      <c r="F6972" s="47">
        <v>18024</v>
      </c>
      <c r="G6972" s="47">
        <v>15830</v>
      </c>
    </row>
    <row r="6973" spans="3:7">
      <c r="C6973" s="49">
        <f t="shared" si="110"/>
        <v>10</v>
      </c>
      <c r="D6973" s="48">
        <v>42660</v>
      </c>
      <c r="E6973" s="47">
        <v>11</v>
      </c>
      <c r="F6973" s="47">
        <v>18169</v>
      </c>
      <c r="G6973" s="47">
        <v>15731</v>
      </c>
    </row>
    <row r="6974" spans="3:7">
      <c r="C6974" s="49">
        <f t="shared" si="110"/>
        <v>10</v>
      </c>
      <c r="D6974" s="48">
        <v>42660</v>
      </c>
      <c r="E6974" s="47">
        <v>12</v>
      </c>
      <c r="F6974" s="47">
        <v>18116</v>
      </c>
      <c r="G6974" s="47">
        <v>15667</v>
      </c>
    </row>
    <row r="6975" spans="3:7">
      <c r="C6975" s="49">
        <f t="shared" si="110"/>
        <v>10</v>
      </c>
      <c r="D6975" s="48">
        <v>42660</v>
      </c>
      <c r="E6975" s="47">
        <v>13</v>
      </c>
      <c r="F6975" s="47">
        <v>18149</v>
      </c>
      <c r="G6975" s="47">
        <v>15568</v>
      </c>
    </row>
    <row r="6976" spans="3:7">
      <c r="C6976" s="49">
        <f t="shared" si="110"/>
        <v>10</v>
      </c>
      <c r="D6976" s="48">
        <v>42660</v>
      </c>
      <c r="E6976" s="47">
        <v>14</v>
      </c>
      <c r="F6976" s="47">
        <v>18343</v>
      </c>
      <c r="G6976" s="47">
        <v>15765</v>
      </c>
    </row>
    <row r="6977" spans="3:7">
      <c r="C6977" s="49">
        <f t="shared" si="110"/>
        <v>10</v>
      </c>
      <c r="D6977" s="48">
        <v>42660</v>
      </c>
      <c r="E6977" s="47">
        <v>15</v>
      </c>
      <c r="F6977" s="47">
        <v>18485</v>
      </c>
      <c r="G6977" s="47">
        <v>15808</v>
      </c>
    </row>
    <row r="6978" spans="3:7">
      <c r="C6978" s="49">
        <f t="shared" si="110"/>
        <v>10</v>
      </c>
      <c r="D6978" s="48">
        <v>42660</v>
      </c>
      <c r="E6978" s="47">
        <v>16</v>
      </c>
      <c r="F6978" s="47">
        <v>18965</v>
      </c>
      <c r="G6978" s="47">
        <v>16323</v>
      </c>
    </row>
    <row r="6979" spans="3:7">
      <c r="C6979" s="49">
        <f t="shared" si="110"/>
        <v>10</v>
      </c>
      <c r="D6979" s="48">
        <v>42660</v>
      </c>
      <c r="E6979" s="47">
        <v>17</v>
      </c>
      <c r="F6979" s="47">
        <v>19544</v>
      </c>
      <c r="G6979" s="47">
        <v>16886</v>
      </c>
    </row>
    <row r="6980" spans="3:7">
      <c r="C6980" s="49">
        <f t="shared" ref="C6980:C7043" si="111">MONTH(D6980)</f>
        <v>10</v>
      </c>
      <c r="D6980" s="48">
        <v>42660</v>
      </c>
      <c r="E6980" s="47">
        <v>18</v>
      </c>
      <c r="F6980" s="47">
        <v>18918</v>
      </c>
      <c r="G6980" s="47">
        <v>16755</v>
      </c>
    </row>
    <row r="6981" spans="3:7">
      <c r="C6981" s="49">
        <f t="shared" si="111"/>
        <v>10</v>
      </c>
      <c r="D6981" s="48">
        <v>42660</v>
      </c>
      <c r="E6981" s="47">
        <v>19</v>
      </c>
      <c r="F6981" s="47">
        <v>18361</v>
      </c>
      <c r="G6981" s="47">
        <v>17022</v>
      </c>
    </row>
    <row r="6982" spans="3:7">
      <c r="C6982" s="49">
        <f t="shared" si="111"/>
        <v>10</v>
      </c>
      <c r="D6982" s="48">
        <v>42660</v>
      </c>
      <c r="E6982" s="47">
        <v>20</v>
      </c>
      <c r="F6982" s="47">
        <v>18482</v>
      </c>
      <c r="G6982" s="47">
        <v>16699</v>
      </c>
    </row>
    <row r="6983" spans="3:7">
      <c r="C6983" s="49">
        <f t="shared" si="111"/>
        <v>10</v>
      </c>
      <c r="D6983" s="48">
        <v>42660</v>
      </c>
      <c r="E6983" s="47">
        <v>21</v>
      </c>
      <c r="F6983" s="47">
        <v>18411</v>
      </c>
      <c r="G6983" s="47">
        <v>16018</v>
      </c>
    </row>
    <row r="6984" spans="3:7">
      <c r="C6984" s="49">
        <f t="shared" si="111"/>
        <v>10</v>
      </c>
      <c r="D6984" s="48">
        <v>42660</v>
      </c>
      <c r="E6984" s="47">
        <v>22</v>
      </c>
      <c r="F6984" s="47">
        <v>17176</v>
      </c>
      <c r="G6984" s="47">
        <v>14784</v>
      </c>
    </row>
    <row r="6985" spans="3:7">
      <c r="C6985" s="49">
        <f t="shared" si="111"/>
        <v>10</v>
      </c>
      <c r="D6985" s="48">
        <v>42660</v>
      </c>
      <c r="E6985" s="47">
        <v>23</v>
      </c>
      <c r="F6985" s="47">
        <v>16152</v>
      </c>
      <c r="G6985" s="47">
        <v>13540</v>
      </c>
    </row>
    <row r="6986" spans="3:7">
      <c r="C6986" s="49">
        <f t="shared" si="111"/>
        <v>10</v>
      </c>
      <c r="D6986" s="48">
        <v>42660</v>
      </c>
      <c r="E6986" s="47">
        <v>24</v>
      </c>
      <c r="F6986" s="47">
        <v>15393</v>
      </c>
      <c r="G6986" s="47">
        <v>12650</v>
      </c>
    </row>
    <row r="6987" spans="3:7">
      <c r="C6987" s="49">
        <f t="shared" si="111"/>
        <v>10</v>
      </c>
      <c r="D6987" s="48">
        <v>42661</v>
      </c>
      <c r="E6987" s="47">
        <v>1</v>
      </c>
      <c r="F6987" s="47">
        <v>14835</v>
      </c>
      <c r="G6987" s="47">
        <v>12143</v>
      </c>
    </row>
    <row r="6988" spans="3:7">
      <c r="C6988" s="49">
        <f t="shared" si="111"/>
        <v>10</v>
      </c>
      <c r="D6988" s="48">
        <v>42661</v>
      </c>
      <c r="E6988" s="47">
        <v>2</v>
      </c>
      <c r="F6988" s="47">
        <v>14393</v>
      </c>
      <c r="G6988" s="47">
        <v>11757</v>
      </c>
    </row>
    <row r="6989" spans="3:7">
      <c r="C6989" s="49">
        <f t="shared" si="111"/>
        <v>10</v>
      </c>
      <c r="D6989" s="48">
        <v>42661</v>
      </c>
      <c r="E6989" s="47">
        <v>3</v>
      </c>
      <c r="F6989" s="47">
        <v>14301</v>
      </c>
      <c r="G6989" s="47">
        <v>11580</v>
      </c>
    </row>
    <row r="6990" spans="3:7">
      <c r="C6990" s="49">
        <f t="shared" si="111"/>
        <v>10</v>
      </c>
      <c r="D6990" s="48">
        <v>42661</v>
      </c>
      <c r="E6990" s="47">
        <v>4</v>
      </c>
      <c r="F6990" s="47">
        <v>14179</v>
      </c>
      <c r="G6990" s="47">
        <v>11641</v>
      </c>
    </row>
    <row r="6991" spans="3:7">
      <c r="C6991" s="49">
        <f t="shared" si="111"/>
        <v>10</v>
      </c>
      <c r="D6991" s="48">
        <v>42661</v>
      </c>
      <c r="E6991" s="47">
        <v>5</v>
      </c>
      <c r="F6991" s="47">
        <v>14739</v>
      </c>
      <c r="G6991" s="47">
        <v>12146</v>
      </c>
    </row>
    <row r="6992" spans="3:7">
      <c r="C6992" s="49">
        <f t="shared" si="111"/>
        <v>10</v>
      </c>
      <c r="D6992" s="48">
        <v>42661</v>
      </c>
      <c r="E6992" s="47">
        <v>6</v>
      </c>
      <c r="F6992" s="47">
        <v>16097</v>
      </c>
      <c r="G6992" s="47">
        <v>13525</v>
      </c>
    </row>
    <row r="6993" spans="3:7">
      <c r="C6993" s="49">
        <f t="shared" si="111"/>
        <v>10</v>
      </c>
      <c r="D6993" s="48">
        <v>42661</v>
      </c>
      <c r="E6993" s="47">
        <v>7</v>
      </c>
      <c r="F6993" s="47">
        <v>17584</v>
      </c>
      <c r="G6993" s="47">
        <v>15112</v>
      </c>
    </row>
    <row r="6994" spans="3:7">
      <c r="C6994" s="49">
        <f t="shared" si="111"/>
        <v>10</v>
      </c>
      <c r="D6994" s="48">
        <v>42661</v>
      </c>
      <c r="E6994" s="47">
        <v>8</v>
      </c>
      <c r="F6994" s="47">
        <v>17782</v>
      </c>
      <c r="G6994" s="47">
        <v>15361</v>
      </c>
    </row>
    <row r="6995" spans="3:7">
      <c r="C6995" s="49">
        <f t="shared" si="111"/>
        <v>10</v>
      </c>
      <c r="D6995" s="48">
        <v>42661</v>
      </c>
      <c r="E6995" s="47">
        <v>9</v>
      </c>
      <c r="F6995" s="47">
        <v>17970</v>
      </c>
      <c r="G6995" s="47">
        <v>15350</v>
      </c>
    </row>
    <row r="6996" spans="3:7">
      <c r="C6996" s="49">
        <f t="shared" si="111"/>
        <v>10</v>
      </c>
      <c r="D6996" s="48">
        <v>42661</v>
      </c>
      <c r="E6996" s="47">
        <v>10</v>
      </c>
      <c r="F6996" s="47">
        <v>18023</v>
      </c>
      <c r="G6996" s="47">
        <v>15387</v>
      </c>
    </row>
    <row r="6997" spans="3:7">
      <c r="C6997" s="49">
        <f t="shared" si="111"/>
        <v>10</v>
      </c>
      <c r="D6997" s="48">
        <v>42661</v>
      </c>
      <c r="E6997" s="47">
        <v>11</v>
      </c>
      <c r="F6997" s="47">
        <v>18275</v>
      </c>
      <c r="G6997" s="47">
        <v>15588</v>
      </c>
    </row>
    <row r="6998" spans="3:7">
      <c r="C6998" s="49">
        <f t="shared" si="111"/>
        <v>10</v>
      </c>
      <c r="D6998" s="48">
        <v>42661</v>
      </c>
      <c r="E6998" s="47">
        <v>12</v>
      </c>
      <c r="F6998" s="47">
        <v>18618</v>
      </c>
      <c r="G6998" s="47">
        <v>15872</v>
      </c>
    </row>
    <row r="6999" spans="3:7">
      <c r="C6999" s="49">
        <f t="shared" si="111"/>
        <v>10</v>
      </c>
      <c r="D6999" s="48">
        <v>42661</v>
      </c>
      <c r="E6999" s="47">
        <v>13</v>
      </c>
      <c r="F6999" s="47">
        <v>18965</v>
      </c>
      <c r="G6999" s="47">
        <v>16188</v>
      </c>
    </row>
    <row r="7000" spans="3:7">
      <c r="C7000" s="49">
        <f t="shared" si="111"/>
        <v>10</v>
      </c>
      <c r="D7000" s="48">
        <v>42661</v>
      </c>
      <c r="E7000" s="47">
        <v>14</v>
      </c>
      <c r="F7000" s="47">
        <v>19028</v>
      </c>
      <c r="G7000" s="47">
        <v>16263</v>
      </c>
    </row>
    <row r="7001" spans="3:7">
      <c r="C7001" s="49">
        <f t="shared" si="111"/>
        <v>10</v>
      </c>
      <c r="D7001" s="48">
        <v>42661</v>
      </c>
      <c r="E7001" s="47">
        <v>15</v>
      </c>
      <c r="F7001" s="47">
        <v>19057</v>
      </c>
      <c r="G7001" s="47">
        <v>16360</v>
      </c>
    </row>
    <row r="7002" spans="3:7">
      <c r="C7002" s="49">
        <f t="shared" si="111"/>
        <v>10</v>
      </c>
      <c r="D7002" s="48">
        <v>42661</v>
      </c>
      <c r="E7002" s="47">
        <v>16</v>
      </c>
      <c r="F7002" s="47">
        <v>19201</v>
      </c>
      <c r="G7002" s="47">
        <v>16589</v>
      </c>
    </row>
    <row r="7003" spans="3:7">
      <c r="C7003" s="49">
        <f t="shared" si="111"/>
        <v>10</v>
      </c>
      <c r="D7003" s="48">
        <v>42661</v>
      </c>
      <c r="E7003" s="47">
        <v>17</v>
      </c>
      <c r="F7003" s="47">
        <v>19428</v>
      </c>
      <c r="G7003" s="47">
        <v>16803</v>
      </c>
    </row>
    <row r="7004" spans="3:7">
      <c r="C7004" s="49">
        <f t="shared" si="111"/>
        <v>10</v>
      </c>
      <c r="D7004" s="48">
        <v>42661</v>
      </c>
      <c r="E7004" s="47">
        <v>18</v>
      </c>
      <c r="F7004" s="47">
        <v>19651</v>
      </c>
      <c r="G7004" s="47">
        <v>17025</v>
      </c>
    </row>
    <row r="7005" spans="3:7">
      <c r="C7005" s="49">
        <f t="shared" si="111"/>
        <v>10</v>
      </c>
      <c r="D7005" s="48">
        <v>42661</v>
      </c>
      <c r="E7005" s="47">
        <v>19</v>
      </c>
      <c r="F7005" s="47">
        <v>20110</v>
      </c>
      <c r="G7005" s="47">
        <v>17412</v>
      </c>
    </row>
    <row r="7006" spans="3:7">
      <c r="C7006" s="49">
        <f t="shared" si="111"/>
        <v>10</v>
      </c>
      <c r="D7006" s="48">
        <v>42661</v>
      </c>
      <c r="E7006" s="47">
        <v>20</v>
      </c>
      <c r="F7006" s="47">
        <v>19675</v>
      </c>
      <c r="G7006" s="47">
        <v>17050</v>
      </c>
    </row>
    <row r="7007" spans="3:7">
      <c r="C7007" s="49">
        <f t="shared" si="111"/>
        <v>10</v>
      </c>
      <c r="D7007" s="48">
        <v>42661</v>
      </c>
      <c r="E7007" s="47">
        <v>21</v>
      </c>
      <c r="F7007" s="47">
        <v>18628</v>
      </c>
      <c r="G7007" s="47">
        <v>16011</v>
      </c>
    </row>
    <row r="7008" spans="3:7">
      <c r="C7008" s="49">
        <f t="shared" si="111"/>
        <v>10</v>
      </c>
      <c r="D7008" s="48">
        <v>42661</v>
      </c>
      <c r="E7008" s="47">
        <v>22</v>
      </c>
      <c r="F7008" s="47">
        <v>17555</v>
      </c>
      <c r="G7008" s="47">
        <v>14911</v>
      </c>
    </row>
    <row r="7009" spans="3:7">
      <c r="C7009" s="49">
        <f t="shared" si="111"/>
        <v>10</v>
      </c>
      <c r="D7009" s="48">
        <v>42661</v>
      </c>
      <c r="E7009" s="47">
        <v>23</v>
      </c>
      <c r="F7009" s="47">
        <v>15769</v>
      </c>
      <c r="G7009" s="47">
        <v>13568</v>
      </c>
    </row>
    <row r="7010" spans="3:7">
      <c r="C7010" s="49">
        <f t="shared" si="111"/>
        <v>10</v>
      </c>
      <c r="D7010" s="48">
        <v>42661</v>
      </c>
      <c r="E7010" s="47">
        <v>24</v>
      </c>
      <c r="F7010" s="47">
        <v>15334</v>
      </c>
      <c r="G7010" s="47">
        <v>12674</v>
      </c>
    </row>
    <row r="7011" spans="3:7">
      <c r="C7011" s="49">
        <f t="shared" si="111"/>
        <v>10</v>
      </c>
      <c r="D7011" s="48">
        <v>42662</v>
      </c>
      <c r="E7011" s="47">
        <v>1</v>
      </c>
      <c r="F7011" s="47">
        <v>14809</v>
      </c>
      <c r="G7011" s="47">
        <v>12132</v>
      </c>
    </row>
    <row r="7012" spans="3:7">
      <c r="C7012" s="49">
        <f t="shared" si="111"/>
        <v>10</v>
      </c>
      <c r="D7012" s="48">
        <v>42662</v>
      </c>
      <c r="E7012" s="47">
        <v>2</v>
      </c>
      <c r="F7012" s="47">
        <v>14490</v>
      </c>
      <c r="G7012" s="47">
        <v>11795</v>
      </c>
    </row>
    <row r="7013" spans="3:7">
      <c r="C7013" s="49">
        <f t="shared" si="111"/>
        <v>10</v>
      </c>
      <c r="D7013" s="48">
        <v>42662</v>
      </c>
      <c r="E7013" s="47">
        <v>3</v>
      </c>
      <c r="F7013" s="47">
        <v>14338</v>
      </c>
      <c r="G7013" s="47">
        <v>11646</v>
      </c>
    </row>
    <row r="7014" spans="3:7">
      <c r="C7014" s="49">
        <f t="shared" si="111"/>
        <v>10</v>
      </c>
      <c r="D7014" s="48">
        <v>42662</v>
      </c>
      <c r="E7014" s="47">
        <v>4</v>
      </c>
      <c r="F7014" s="47">
        <v>14247</v>
      </c>
      <c r="G7014" s="47">
        <v>11556</v>
      </c>
    </row>
    <row r="7015" spans="3:7">
      <c r="C7015" s="49">
        <f t="shared" si="111"/>
        <v>10</v>
      </c>
      <c r="D7015" s="48">
        <v>42662</v>
      </c>
      <c r="E7015" s="47">
        <v>5</v>
      </c>
      <c r="F7015" s="47">
        <v>14722</v>
      </c>
      <c r="G7015" s="47">
        <v>12016</v>
      </c>
    </row>
    <row r="7016" spans="3:7">
      <c r="C7016" s="49">
        <f t="shared" si="111"/>
        <v>10</v>
      </c>
      <c r="D7016" s="48">
        <v>42662</v>
      </c>
      <c r="E7016" s="47">
        <v>6</v>
      </c>
      <c r="F7016" s="47">
        <v>16084</v>
      </c>
      <c r="G7016" s="47">
        <v>13472</v>
      </c>
    </row>
    <row r="7017" spans="3:7">
      <c r="C7017" s="49">
        <f t="shared" si="111"/>
        <v>10</v>
      </c>
      <c r="D7017" s="48">
        <v>42662</v>
      </c>
      <c r="E7017" s="47">
        <v>7</v>
      </c>
      <c r="F7017" s="47">
        <v>17604</v>
      </c>
      <c r="G7017" s="47">
        <v>15145</v>
      </c>
    </row>
    <row r="7018" spans="3:7">
      <c r="C7018" s="49">
        <f t="shared" si="111"/>
        <v>10</v>
      </c>
      <c r="D7018" s="48">
        <v>42662</v>
      </c>
      <c r="E7018" s="47">
        <v>8</v>
      </c>
      <c r="F7018" s="47">
        <v>17479</v>
      </c>
      <c r="G7018" s="47">
        <v>15169</v>
      </c>
    </row>
    <row r="7019" spans="3:7">
      <c r="C7019" s="49">
        <f t="shared" si="111"/>
        <v>10</v>
      </c>
      <c r="D7019" s="48">
        <v>42662</v>
      </c>
      <c r="E7019" s="47">
        <v>9</v>
      </c>
      <c r="F7019" s="47">
        <v>17057</v>
      </c>
      <c r="G7019" s="47">
        <v>14837</v>
      </c>
    </row>
    <row r="7020" spans="3:7">
      <c r="C7020" s="49">
        <f t="shared" si="111"/>
        <v>10</v>
      </c>
      <c r="D7020" s="48">
        <v>42662</v>
      </c>
      <c r="E7020" s="47">
        <v>10</v>
      </c>
      <c r="F7020" s="47">
        <v>17059</v>
      </c>
      <c r="G7020" s="47">
        <v>14725</v>
      </c>
    </row>
    <row r="7021" spans="3:7">
      <c r="C7021" s="49">
        <f t="shared" si="111"/>
        <v>10</v>
      </c>
      <c r="D7021" s="48">
        <v>42662</v>
      </c>
      <c r="E7021" s="47">
        <v>11</v>
      </c>
      <c r="F7021" s="47">
        <v>16974</v>
      </c>
      <c r="G7021" s="47">
        <v>14651</v>
      </c>
    </row>
    <row r="7022" spans="3:7">
      <c r="C7022" s="49">
        <f t="shared" si="111"/>
        <v>10</v>
      </c>
      <c r="D7022" s="48">
        <v>42662</v>
      </c>
      <c r="E7022" s="47">
        <v>12</v>
      </c>
      <c r="F7022" s="47">
        <v>17110</v>
      </c>
      <c r="G7022" s="47">
        <v>14609</v>
      </c>
    </row>
    <row r="7023" spans="3:7">
      <c r="C7023" s="49">
        <f t="shared" si="111"/>
        <v>10</v>
      </c>
      <c r="D7023" s="48">
        <v>42662</v>
      </c>
      <c r="E7023" s="47">
        <v>13</v>
      </c>
      <c r="F7023" s="47">
        <v>17403</v>
      </c>
      <c r="G7023" s="47">
        <v>14760</v>
      </c>
    </row>
    <row r="7024" spans="3:7">
      <c r="C7024" s="49">
        <f t="shared" si="111"/>
        <v>10</v>
      </c>
      <c r="D7024" s="48">
        <v>42662</v>
      </c>
      <c r="E7024" s="47">
        <v>14</v>
      </c>
      <c r="F7024" s="47">
        <v>17447</v>
      </c>
      <c r="G7024" s="47">
        <v>14791</v>
      </c>
    </row>
    <row r="7025" spans="3:7">
      <c r="C7025" s="49">
        <f t="shared" si="111"/>
        <v>10</v>
      </c>
      <c r="D7025" s="48">
        <v>42662</v>
      </c>
      <c r="E7025" s="47">
        <v>15</v>
      </c>
      <c r="F7025" s="47">
        <v>17514</v>
      </c>
      <c r="G7025" s="47">
        <v>14992</v>
      </c>
    </row>
    <row r="7026" spans="3:7">
      <c r="C7026" s="49">
        <f t="shared" si="111"/>
        <v>10</v>
      </c>
      <c r="D7026" s="48">
        <v>42662</v>
      </c>
      <c r="E7026" s="47">
        <v>16</v>
      </c>
      <c r="F7026" s="47">
        <v>18240</v>
      </c>
      <c r="G7026" s="47">
        <v>15682</v>
      </c>
    </row>
    <row r="7027" spans="3:7">
      <c r="C7027" s="49">
        <f t="shared" si="111"/>
        <v>10</v>
      </c>
      <c r="D7027" s="48">
        <v>42662</v>
      </c>
      <c r="E7027" s="47">
        <v>17</v>
      </c>
      <c r="F7027" s="47">
        <v>18468</v>
      </c>
      <c r="G7027" s="47">
        <v>16102</v>
      </c>
    </row>
    <row r="7028" spans="3:7">
      <c r="C7028" s="49">
        <f t="shared" si="111"/>
        <v>10</v>
      </c>
      <c r="D7028" s="48">
        <v>42662</v>
      </c>
      <c r="E7028" s="47">
        <v>18</v>
      </c>
      <c r="F7028" s="47">
        <v>18925</v>
      </c>
      <c r="G7028" s="47">
        <v>16405</v>
      </c>
    </row>
    <row r="7029" spans="3:7">
      <c r="C7029" s="49">
        <f t="shared" si="111"/>
        <v>10</v>
      </c>
      <c r="D7029" s="48">
        <v>42662</v>
      </c>
      <c r="E7029" s="47">
        <v>19</v>
      </c>
      <c r="F7029" s="47">
        <v>19343</v>
      </c>
      <c r="G7029" s="47">
        <v>16894</v>
      </c>
    </row>
    <row r="7030" spans="3:7">
      <c r="C7030" s="49">
        <f t="shared" si="111"/>
        <v>10</v>
      </c>
      <c r="D7030" s="48">
        <v>42662</v>
      </c>
      <c r="E7030" s="47">
        <v>20</v>
      </c>
      <c r="F7030" s="47">
        <v>19060</v>
      </c>
      <c r="G7030" s="47">
        <v>16536</v>
      </c>
    </row>
    <row r="7031" spans="3:7">
      <c r="C7031" s="49">
        <f t="shared" si="111"/>
        <v>10</v>
      </c>
      <c r="D7031" s="48">
        <v>42662</v>
      </c>
      <c r="E7031" s="47">
        <v>21</v>
      </c>
      <c r="F7031" s="47">
        <v>17988</v>
      </c>
      <c r="G7031" s="47">
        <v>15691</v>
      </c>
    </row>
    <row r="7032" spans="3:7">
      <c r="C7032" s="49">
        <f t="shared" si="111"/>
        <v>10</v>
      </c>
      <c r="D7032" s="48">
        <v>42662</v>
      </c>
      <c r="E7032" s="47">
        <v>22</v>
      </c>
      <c r="F7032" s="47">
        <v>16700</v>
      </c>
      <c r="G7032" s="47">
        <v>14485</v>
      </c>
    </row>
    <row r="7033" spans="3:7">
      <c r="C7033" s="49">
        <f t="shared" si="111"/>
        <v>10</v>
      </c>
      <c r="D7033" s="48">
        <v>42662</v>
      </c>
      <c r="E7033" s="47">
        <v>23</v>
      </c>
      <c r="F7033" s="47">
        <v>15433</v>
      </c>
      <c r="G7033" s="47">
        <v>13349</v>
      </c>
    </row>
    <row r="7034" spans="3:7">
      <c r="C7034" s="49">
        <f t="shared" si="111"/>
        <v>10</v>
      </c>
      <c r="D7034" s="48">
        <v>42662</v>
      </c>
      <c r="E7034" s="47">
        <v>24</v>
      </c>
      <c r="F7034" s="47">
        <v>14752</v>
      </c>
      <c r="G7034" s="47">
        <v>12399</v>
      </c>
    </row>
    <row r="7035" spans="3:7">
      <c r="C7035" s="49">
        <f t="shared" si="111"/>
        <v>10</v>
      </c>
      <c r="D7035" s="48">
        <v>42663</v>
      </c>
      <c r="E7035" s="47">
        <v>1</v>
      </c>
      <c r="F7035" s="47">
        <v>14514</v>
      </c>
      <c r="G7035" s="47">
        <v>11937</v>
      </c>
    </row>
    <row r="7036" spans="3:7">
      <c r="C7036" s="49">
        <f t="shared" si="111"/>
        <v>10</v>
      </c>
      <c r="D7036" s="48">
        <v>42663</v>
      </c>
      <c r="E7036" s="47">
        <v>2</v>
      </c>
      <c r="F7036" s="47">
        <v>14372</v>
      </c>
      <c r="G7036" s="47">
        <v>11697</v>
      </c>
    </row>
    <row r="7037" spans="3:7">
      <c r="C7037" s="49">
        <f t="shared" si="111"/>
        <v>10</v>
      </c>
      <c r="D7037" s="48">
        <v>42663</v>
      </c>
      <c r="E7037" s="47">
        <v>3</v>
      </c>
      <c r="F7037" s="47">
        <v>13892</v>
      </c>
      <c r="G7037" s="47">
        <v>11572</v>
      </c>
    </row>
    <row r="7038" spans="3:7">
      <c r="C7038" s="49">
        <f t="shared" si="111"/>
        <v>10</v>
      </c>
      <c r="D7038" s="48">
        <v>42663</v>
      </c>
      <c r="E7038" s="47">
        <v>4</v>
      </c>
      <c r="F7038" s="47">
        <v>13978</v>
      </c>
      <c r="G7038" s="47">
        <v>11620</v>
      </c>
    </row>
    <row r="7039" spans="3:7">
      <c r="C7039" s="49">
        <f t="shared" si="111"/>
        <v>10</v>
      </c>
      <c r="D7039" s="48">
        <v>42663</v>
      </c>
      <c r="E7039" s="47">
        <v>5</v>
      </c>
      <c r="F7039" s="47">
        <v>14489</v>
      </c>
      <c r="G7039" s="47">
        <v>12134</v>
      </c>
    </row>
    <row r="7040" spans="3:7">
      <c r="C7040" s="49">
        <f t="shared" si="111"/>
        <v>10</v>
      </c>
      <c r="D7040" s="48">
        <v>42663</v>
      </c>
      <c r="E7040" s="47">
        <v>6</v>
      </c>
      <c r="F7040" s="47">
        <v>16088</v>
      </c>
      <c r="G7040" s="47">
        <v>13481</v>
      </c>
    </row>
    <row r="7041" spans="3:7">
      <c r="C7041" s="49">
        <f t="shared" si="111"/>
        <v>10</v>
      </c>
      <c r="D7041" s="48">
        <v>42663</v>
      </c>
      <c r="E7041" s="47">
        <v>7</v>
      </c>
      <c r="F7041" s="47">
        <v>17565</v>
      </c>
      <c r="G7041" s="47">
        <v>15055</v>
      </c>
    </row>
    <row r="7042" spans="3:7">
      <c r="C7042" s="49">
        <f t="shared" si="111"/>
        <v>10</v>
      </c>
      <c r="D7042" s="48">
        <v>42663</v>
      </c>
      <c r="E7042" s="47">
        <v>8</v>
      </c>
      <c r="F7042" s="47">
        <v>17264</v>
      </c>
      <c r="G7042" s="47">
        <v>15435</v>
      </c>
    </row>
    <row r="7043" spans="3:7">
      <c r="C7043" s="49">
        <f t="shared" si="111"/>
        <v>10</v>
      </c>
      <c r="D7043" s="48">
        <v>42663</v>
      </c>
      <c r="E7043" s="47">
        <v>9</v>
      </c>
      <c r="F7043" s="47">
        <v>17890</v>
      </c>
      <c r="G7043" s="47">
        <v>15714</v>
      </c>
    </row>
    <row r="7044" spans="3:7">
      <c r="C7044" s="49">
        <f t="shared" ref="C7044:C7107" si="112">MONTH(D7044)</f>
        <v>10</v>
      </c>
      <c r="D7044" s="48">
        <v>42663</v>
      </c>
      <c r="E7044" s="47">
        <v>10</v>
      </c>
      <c r="F7044" s="47">
        <v>17985</v>
      </c>
      <c r="G7044" s="47">
        <v>15863</v>
      </c>
    </row>
    <row r="7045" spans="3:7">
      <c r="C7045" s="49">
        <f t="shared" si="112"/>
        <v>10</v>
      </c>
      <c r="D7045" s="48">
        <v>42663</v>
      </c>
      <c r="E7045" s="47">
        <v>11</v>
      </c>
      <c r="F7045" s="47">
        <v>18208</v>
      </c>
      <c r="G7045" s="47">
        <v>15923</v>
      </c>
    </row>
    <row r="7046" spans="3:7">
      <c r="C7046" s="49">
        <f t="shared" si="112"/>
        <v>10</v>
      </c>
      <c r="D7046" s="48">
        <v>42663</v>
      </c>
      <c r="E7046" s="47">
        <v>12</v>
      </c>
      <c r="F7046" s="47">
        <v>18027</v>
      </c>
      <c r="G7046" s="47">
        <v>15807</v>
      </c>
    </row>
    <row r="7047" spans="3:7">
      <c r="C7047" s="49">
        <f t="shared" si="112"/>
        <v>10</v>
      </c>
      <c r="D7047" s="48">
        <v>42663</v>
      </c>
      <c r="E7047" s="47">
        <v>13</v>
      </c>
      <c r="F7047" s="47">
        <v>17955</v>
      </c>
      <c r="G7047" s="47">
        <v>15771</v>
      </c>
    </row>
    <row r="7048" spans="3:7">
      <c r="C7048" s="49">
        <f t="shared" si="112"/>
        <v>10</v>
      </c>
      <c r="D7048" s="48">
        <v>42663</v>
      </c>
      <c r="E7048" s="47">
        <v>14</v>
      </c>
      <c r="F7048" s="47">
        <v>18021</v>
      </c>
      <c r="G7048" s="47">
        <v>15774</v>
      </c>
    </row>
    <row r="7049" spans="3:7">
      <c r="C7049" s="49">
        <f t="shared" si="112"/>
        <v>10</v>
      </c>
      <c r="D7049" s="48">
        <v>42663</v>
      </c>
      <c r="E7049" s="47">
        <v>15</v>
      </c>
      <c r="F7049" s="47">
        <v>18037</v>
      </c>
      <c r="G7049" s="47">
        <v>15898</v>
      </c>
    </row>
    <row r="7050" spans="3:7">
      <c r="C7050" s="49">
        <f t="shared" si="112"/>
        <v>10</v>
      </c>
      <c r="D7050" s="48">
        <v>42663</v>
      </c>
      <c r="E7050" s="47">
        <v>16</v>
      </c>
      <c r="F7050" s="47">
        <v>18387</v>
      </c>
      <c r="G7050" s="47">
        <v>16169</v>
      </c>
    </row>
    <row r="7051" spans="3:7">
      <c r="C7051" s="49">
        <f t="shared" si="112"/>
        <v>10</v>
      </c>
      <c r="D7051" s="48">
        <v>42663</v>
      </c>
      <c r="E7051" s="47">
        <v>17</v>
      </c>
      <c r="F7051" s="47">
        <v>18556</v>
      </c>
      <c r="G7051" s="47">
        <v>16328</v>
      </c>
    </row>
    <row r="7052" spans="3:7">
      <c r="C7052" s="49">
        <f t="shared" si="112"/>
        <v>10</v>
      </c>
      <c r="D7052" s="48">
        <v>42663</v>
      </c>
      <c r="E7052" s="47">
        <v>18</v>
      </c>
      <c r="F7052" s="47">
        <v>18753</v>
      </c>
      <c r="G7052" s="47">
        <v>16540</v>
      </c>
    </row>
    <row r="7053" spans="3:7">
      <c r="C7053" s="49">
        <f t="shared" si="112"/>
        <v>10</v>
      </c>
      <c r="D7053" s="48">
        <v>42663</v>
      </c>
      <c r="E7053" s="47">
        <v>19</v>
      </c>
      <c r="F7053" s="47">
        <v>19059</v>
      </c>
      <c r="G7053" s="47">
        <v>16730</v>
      </c>
    </row>
    <row r="7054" spans="3:7">
      <c r="C7054" s="49">
        <f t="shared" si="112"/>
        <v>10</v>
      </c>
      <c r="D7054" s="48">
        <v>42663</v>
      </c>
      <c r="E7054" s="47">
        <v>20</v>
      </c>
      <c r="F7054" s="47">
        <v>18749</v>
      </c>
      <c r="G7054" s="47">
        <v>16391</v>
      </c>
    </row>
    <row r="7055" spans="3:7">
      <c r="C7055" s="49">
        <f t="shared" si="112"/>
        <v>10</v>
      </c>
      <c r="D7055" s="48">
        <v>42663</v>
      </c>
      <c r="E7055" s="47">
        <v>21</v>
      </c>
      <c r="F7055" s="47">
        <v>17952</v>
      </c>
      <c r="G7055" s="47">
        <v>15621</v>
      </c>
    </row>
    <row r="7056" spans="3:7">
      <c r="C7056" s="49">
        <f t="shared" si="112"/>
        <v>10</v>
      </c>
      <c r="D7056" s="48">
        <v>42663</v>
      </c>
      <c r="E7056" s="47">
        <v>22</v>
      </c>
      <c r="F7056" s="47">
        <v>16832</v>
      </c>
      <c r="G7056" s="47">
        <v>14503</v>
      </c>
    </row>
    <row r="7057" spans="3:7">
      <c r="C7057" s="49">
        <f t="shared" si="112"/>
        <v>10</v>
      </c>
      <c r="D7057" s="48">
        <v>42663</v>
      </c>
      <c r="E7057" s="47">
        <v>23</v>
      </c>
      <c r="F7057" s="47">
        <v>15657</v>
      </c>
      <c r="G7057" s="47">
        <v>13294</v>
      </c>
    </row>
    <row r="7058" spans="3:7">
      <c r="C7058" s="49">
        <f t="shared" si="112"/>
        <v>10</v>
      </c>
      <c r="D7058" s="48">
        <v>42663</v>
      </c>
      <c r="E7058" s="47">
        <v>24</v>
      </c>
      <c r="F7058" s="47">
        <v>14654</v>
      </c>
      <c r="G7058" s="47">
        <v>12347</v>
      </c>
    </row>
    <row r="7059" spans="3:7">
      <c r="C7059" s="49">
        <f t="shared" si="112"/>
        <v>10</v>
      </c>
      <c r="D7059" s="48">
        <v>42664</v>
      </c>
      <c r="E7059" s="47">
        <v>1</v>
      </c>
      <c r="F7059" s="47">
        <v>14602</v>
      </c>
      <c r="G7059" s="47">
        <v>11925</v>
      </c>
    </row>
    <row r="7060" spans="3:7">
      <c r="C7060" s="49">
        <f t="shared" si="112"/>
        <v>10</v>
      </c>
      <c r="D7060" s="48">
        <v>42664</v>
      </c>
      <c r="E7060" s="47">
        <v>2</v>
      </c>
      <c r="F7060" s="47">
        <v>14325</v>
      </c>
      <c r="G7060" s="47">
        <v>11653</v>
      </c>
    </row>
    <row r="7061" spans="3:7">
      <c r="C7061" s="49">
        <f t="shared" si="112"/>
        <v>10</v>
      </c>
      <c r="D7061" s="48">
        <v>42664</v>
      </c>
      <c r="E7061" s="47">
        <v>3</v>
      </c>
      <c r="F7061" s="47">
        <v>14098</v>
      </c>
      <c r="G7061" s="47">
        <v>11442</v>
      </c>
    </row>
    <row r="7062" spans="3:7">
      <c r="C7062" s="49">
        <f t="shared" si="112"/>
        <v>10</v>
      </c>
      <c r="D7062" s="48">
        <v>42664</v>
      </c>
      <c r="E7062" s="47">
        <v>4</v>
      </c>
      <c r="F7062" s="47">
        <v>13949</v>
      </c>
      <c r="G7062" s="47">
        <v>11483</v>
      </c>
    </row>
    <row r="7063" spans="3:7">
      <c r="C7063" s="49">
        <f t="shared" si="112"/>
        <v>10</v>
      </c>
      <c r="D7063" s="48">
        <v>42664</v>
      </c>
      <c r="E7063" s="47">
        <v>5</v>
      </c>
      <c r="F7063" s="47">
        <v>14423</v>
      </c>
      <c r="G7063" s="47">
        <v>11926</v>
      </c>
    </row>
    <row r="7064" spans="3:7">
      <c r="C7064" s="49">
        <f t="shared" si="112"/>
        <v>10</v>
      </c>
      <c r="D7064" s="48">
        <v>42664</v>
      </c>
      <c r="E7064" s="47">
        <v>6</v>
      </c>
      <c r="F7064" s="47">
        <v>15819</v>
      </c>
      <c r="G7064" s="47">
        <v>13282</v>
      </c>
    </row>
    <row r="7065" spans="3:7">
      <c r="C7065" s="49">
        <f t="shared" si="112"/>
        <v>10</v>
      </c>
      <c r="D7065" s="48">
        <v>42664</v>
      </c>
      <c r="E7065" s="47">
        <v>7</v>
      </c>
      <c r="F7065" s="47">
        <v>17342</v>
      </c>
      <c r="G7065" s="47">
        <v>14859</v>
      </c>
    </row>
    <row r="7066" spans="3:7">
      <c r="C7066" s="49">
        <f t="shared" si="112"/>
        <v>10</v>
      </c>
      <c r="D7066" s="48">
        <v>42664</v>
      </c>
      <c r="E7066" s="47">
        <v>8</v>
      </c>
      <c r="F7066" s="47">
        <v>17843</v>
      </c>
      <c r="G7066" s="47">
        <v>15429</v>
      </c>
    </row>
    <row r="7067" spans="3:7">
      <c r="C7067" s="49">
        <f t="shared" si="112"/>
        <v>10</v>
      </c>
      <c r="D7067" s="48">
        <v>42664</v>
      </c>
      <c r="E7067" s="47">
        <v>9</v>
      </c>
      <c r="F7067" s="47">
        <v>18143</v>
      </c>
      <c r="G7067" s="47">
        <v>15597</v>
      </c>
    </row>
    <row r="7068" spans="3:7">
      <c r="C7068" s="49">
        <f t="shared" si="112"/>
        <v>10</v>
      </c>
      <c r="D7068" s="48">
        <v>42664</v>
      </c>
      <c r="E7068" s="47">
        <v>10</v>
      </c>
      <c r="F7068" s="47">
        <v>18300</v>
      </c>
      <c r="G7068" s="47">
        <v>15792</v>
      </c>
    </row>
    <row r="7069" spans="3:7">
      <c r="C7069" s="49">
        <f t="shared" si="112"/>
        <v>10</v>
      </c>
      <c r="D7069" s="48">
        <v>42664</v>
      </c>
      <c r="E7069" s="47">
        <v>11</v>
      </c>
      <c r="F7069" s="47">
        <v>18164</v>
      </c>
      <c r="G7069" s="47">
        <v>15796</v>
      </c>
    </row>
    <row r="7070" spans="3:7">
      <c r="C7070" s="49">
        <f t="shared" si="112"/>
        <v>10</v>
      </c>
      <c r="D7070" s="48">
        <v>42664</v>
      </c>
      <c r="E7070" s="47">
        <v>12</v>
      </c>
      <c r="F7070" s="47">
        <v>18107</v>
      </c>
      <c r="G7070" s="47">
        <v>15568</v>
      </c>
    </row>
    <row r="7071" spans="3:7">
      <c r="C7071" s="49">
        <f t="shared" si="112"/>
        <v>10</v>
      </c>
      <c r="D7071" s="48">
        <v>42664</v>
      </c>
      <c r="E7071" s="47">
        <v>13</v>
      </c>
      <c r="F7071" s="47">
        <v>18059</v>
      </c>
      <c r="G7071" s="47">
        <v>15493</v>
      </c>
    </row>
    <row r="7072" spans="3:7">
      <c r="C7072" s="49">
        <f t="shared" si="112"/>
        <v>10</v>
      </c>
      <c r="D7072" s="48">
        <v>42664</v>
      </c>
      <c r="E7072" s="47">
        <v>14</v>
      </c>
      <c r="F7072" s="47">
        <v>17822</v>
      </c>
      <c r="G7072" s="47">
        <v>15254</v>
      </c>
    </row>
    <row r="7073" spans="3:7">
      <c r="C7073" s="49">
        <f t="shared" si="112"/>
        <v>10</v>
      </c>
      <c r="D7073" s="48">
        <v>42664</v>
      </c>
      <c r="E7073" s="47">
        <v>15</v>
      </c>
      <c r="F7073" s="47">
        <v>17664</v>
      </c>
      <c r="G7073" s="47">
        <v>15171</v>
      </c>
    </row>
    <row r="7074" spans="3:7">
      <c r="C7074" s="49">
        <f t="shared" si="112"/>
        <v>10</v>
      </c>
      <c r="D7074" s="48">
        <v>42664</v>
      </c>
      <c r="E7074" s="47">
        <v>16</v>
      </c>
      <c r="F7074" s="47">
        <v>17881</v>
      </c>
      <c r="G7074" s="47">
        <v>15310</v>
      </c>
    </row>
    <row r="7075" spans="3:7">
      <c r="C7075" s="49">
        <f t="shared" si="112"/>
        <v>10</v>
      </c>
      <c r="D7075" s="48">
        <v>42664</v>
      </c>
      <c r="E7075" s="47">
        <v>17</v>
      </c>
      <c r="F7075" s="47">
        <v>17856</v>
      </c>
      <c r="G7075" s="47">
        <v>15385</v>
      </c>
    </row>
    <row r="7076" spans="3:7">
      <c r="C7076" s="49">
        <f t="shared" si="112"/>
        <v>10</v>
      </c>
      <c r="D7076" s="48">
        <v>42664</v>
      </c>
      <c r="E7076" s="47">
        <v>18</v>
      </c>
      <c r="F7076" s="47">
        <v>18482</v>
      </c>
      <c r="G7076" s="47">
        <v>15851</v>
      </c>
    </row>
    <row r="7077" spans="3:7">
      <c r="C7077" s="49">
        <f t="shared" si="112"/>
        <v>10</v>
      </c>
      <c r="D7077" s="48">
        <v>42664</v>
      </c>
      <c r="E7077" s="47">
        <v>19</v>
      </c>
      <c r="F7077" s="47">
        <v>18690</v>
      </c>
      <c r="G7077" s="47">
        <v>16085</v>
      </c>
    </row>
    <row r="7078" spans="3:7">
      <c r="C7078" s="49">
        <f t="shared" si="112"/>
        <v>10</v>
      </c>
      <c r="D7078" s="48">
        <v>42664</v>
      </c>
      <c r="E7078" s="47">
        <v>20</v>
      </c>
      <c r="F7078" s="47">
        <v>18338</v>
      </c>
      <c r="G7078" s="47">
        <v>15718</v>
      </c>
    </row>
    <row r="7079" spans="3:7">
      <c r="C7079" s="49">
        <f t="shared" si="112"/>
        <v>10</v>
      </c>
      <c r="D7079" s="48">
        <v>42664</v>
      </c>
      <c r="E7079" s="47">
        <v>21</v>
      </c>
      <c r="F7079" s="47">
        <v>17660</v>
      </c>
      <c r="G7079" s="47">
        <v>15186</v>
      </c>
    </row>
    <row r="7080" spans="3:7">
      <c r="C7080" s="49">
        <f t="shared" si="112"/>
        <v>10</v>
      </c>
      <c r="D7080" s="48">
        <v>42664</v>
      </c>
      <c r="E7080" s="47">
        <v>22</v>
      </c>
      <c r="F7080" s="47">
        <v>16794</v>
      </c>
      <c r="G7080" s="47">
        <v>14255</v>
      </c>
    </row>
    <row r="7081" spans="3:7">
      <c r="C7081" s="49">
        <f t="shared" si="112"/>
        <v>10</v>
      </c>
      <c r="D7081" s="48">
        <v>42664</v>
      </c>
      <c r="E7081" s="47">
        <v>23</v>
      </c>
      <c r="F7081" s="47">
        <v>15611</v>
      </c>
      <c r="G7081" s="47">
        <v>13104</v>
      </c>
    </row>
    <row r="7082" spans="3:7">
      <c r="C7082" s="49">
        <f t="shared" si="112"/>
        <v>10</v>
      </c>
      <c r="D7082" s="48">
        <v>42664</v>
      </c>
      <c r="E7082" s="47">
        <v>24</v>
      </c>
      <c r="F7082" s="47">
        <v>14961</v>
      </c>
      <c r="G7082" s="47">
        <v>12226</v>
      </c>
    </row>
    <row r="7083" spans="3:7">
      <c r="C7083" s="49">
        <f t="shared" si="112"/>
        <v>10</v>
      </c>
      <c r="D7083" s="48">
        <v>42665</v>
      </c>
      <c r="E7083" s="47">
        <v>1</v>
      </c>
      <c r="F7083" s="47">
        <v>14563</v>
      </c>
      <c r="G7083" s="47">
        <v>11774</v>
      </c>
    </row>
    <row r="7084" spans="3:7">
      <c r="C7084" s="49">
        <f t="shared" si="112"/>
        <v>10</v>
      </c>
      <c r="D7084" s="48">
        <v>42665</v>
      </c>
      <c r="E7084" s="47">
        <v>2</v>
      </c>
      <c r="F7084" s="47">
        <v>14253</v>
      </c>
      <c r="G7084" s="47">
        <v>11457</v>
      </c>
    </row>
    <row r="7085" spans="3:7">
      <c r="C7085" s="49">
        <f t="shared" si="112"/>
        <v>10</v>
      </c>
      <c r="D7085" s="48">
        <v>42665</v>
      </c>
      <c r="E7085" s="47">
        <v>3</v>
      </c>
      <c r="F7085" s="47">
        <v>14125</v>
      </c>
      <c r="G7085" s="47">
        <v>11320</v>
      </c>
    </row>
    <row r="7086" spans="3:7">
      <c r="C7086" s="49">
        <f t="shared" si="112"/>
        <v>10</v>
      </c>
      <c r="D7086" s="48">
        <v>42665</v>
      </c>
      <c r="E7086" s="47">
        <v>4</v>
      </c>
      <c r="F7086" s="47">
        <v>14147</v>
      </c>
      <c r="G7086" s="47">
        <v>11340</v>
      </c>
    </row>
    <row r="7087" spans="3:7">
      <c r="C7087" s="49">
        <f t="shared" si="112"/>
        <v>10</v>
      </c>
      <c r="D7087" s="48">
        <v>42665</v>
      </c>
      <c r="E7087" s="47">
        <v>5</v>
      </c>
      <c r="F7087" s="47">
        <v>14345</v>
      </c>
      <c r="G7087" s="47">
        <v>11529</v>
      </c>
    </row>
    <row r="7088" spans="3:7">
      <c r="C7088" s="49">
        <f t="shared" si="112"/>
        <v>10</v>
      </c>
      <c r="D7088" s="48">
        <v>42665</v>
      </c>
      <c r="E7088" s="47">
        <v>6</v>
      </c>
      <c r="F7088" s="47">
        <v>14835</v>
      </c>
      <c r="G7088" s="47">
        <v>12019</v>
      </c>
    </row>
    <row r="7089" spans="3:7">
      <c r="C7089" s="49">
        <f t="shared" si="112"/>
        <v>10</v>
      </c>
      <c r="D7089" s="48">
        <v>42665</v>
      </c>
      <c r="E7089" s="47">
        <v>7</v>
      </c>
      <c r="F7089" s="47">
        <v>15570</v>
      </c>
      <c r="G7089" s="47">
        <v>12846</v>
      </c>
    </row>
    <row r="7090" spans="3:7">
      <c r="C7090" s="49">
        <f t="shared" si="112"/>
        <v>10</v>
      </c>
      <c r="D7090" s="48">
        <v>42665</v>
      </c>
      <c r="E7090" s="47">
        <v>8</v>
      </c>
      <c r="F7090" s="47">
        <v>16257</v>
      </c>
      <c r="G7090" s="47">
        <v>13544</v>
      </c>
    </row>
    <row r="7091" spans="3:7">
      <c r="C7091" s="49">
        <f t="shared" si="112"/>
        <v>10</v>
      </c>
      <c r="D7091" s="48">
        <v>42665</v>
      </c>
      <c r="E7091" s="47">
        <v>9</v>
      </c>
      <c r="F7091" s="47">
        <v>16573</v>
      </c>
      <c r="G7091" s="47">
        <v>13900</v>
      </c>
    </row>
    <row r="7092" spans="3:7">
      <c r="C7092" s="49">
        <f t="shared" si="112"/>
        <v>10</v>
      </c>
      <c r="D7092" s="48">
        <v>42665</v>
      </c>
      <c r="E7092" s="47">
        <v>10</v>
      </c>
      <c r="F7092" s="47">
        <v>16627</v>
      </c>
      <c r="G7092" s="47">
        <v>13964</v>
      </c>
    </row>
    <row r="7093" spans="3:7">
      <c r="C7093" s="49">
        <f t="shared" si="112"/>
        <v>10</v>
      </c>
      <c r="D7093" s="48">
        <v>42665</v>
      </c>
      <c r="E7093" s="47">
        <v>11</v>
      </c>
      <c r="F7093" s="47">
        <v>16642</v>
      </c>
      <c r="G7093" s="47">
        <v>13972</v>
      </c>
    </row>
    <row r="7094" spans="3:7">
      <c r="C7094" s="49">
        <f t="shared" si="112"/>
        <v>10</v>
      </c>
      <c r="D7094" s="48">
        <v>42665</v>
      </c>
      <c r="E7094" s="47">
        <v>12</v>
      </c>
      <c r="F7094" s="47">
        <v>16409</v>
      </c>
      <c r="G7094" s="47">
        <v>13844</v>
      </c>
    </row>
    <row r="7095" spans="3:7">
      <c r="C7095" s="49">
        <f t="shared" si="112"/>
        <v>10</v>
      </c>
      <c r="D7095" s="48">
        <v>42665</v>
      </c>
      <c r="E7095" s="47">
        <v>13</v>
      </c>
      <c r="F7095" s="47">
        <v>16138</v>
      </c>
      <c r="G7095" s="47">
        <v>13510</v>
      </c>
    </row>
    <row r="7096" spans="3:7">
      <c r="C7096" s="49">
        <f t="shared" si="112"/>
        <v>10</v>
      </c>
      <c r="D7096" s="48">
        <v>42665</v>
      </c>
      <c r="E7096" s="47">
        <v>14</v>
      </c>
      <c r="F7096" s="47">
        <v>15961</v>
      </c>
      <c r="G7096" s="47">
        <v>13309</v>
      </c>
    </row>
    <row r="7097" spans="3:7">
      <c r="C7097" s="49">
        <f t="shared" si="112"/>
        <v>10</v>
      </c>
      <c r="D7097" s="48">
        <v>42665</v>
      </c>
      <c r="E7097" s="47">
        <v>15</v>
      </c>
      <c r="F7097" s="47">
        <v>16082</v>
      </c>
      <c r="G7097" s="47">
        <v>13434</v>
      </c>
    </row>
    <row r="7098" spans="3:7">
      <c r="C7098" s="49">
        <f t="shared" si="112"/>
        <v>10</v>
      </c>
      <c r="D7098" s="48">
        <v>42665</v>
      </c>
      <c r="E7098" s="47">
        <v>16</v>
      </c>
      <c r="F7098" s="47">
        <v>16419</v>
      </c>
      <c r="G7098" s="47">
        <v>13748</v>
      </c>
    </row>
    <row r="7099" spans="3:7">
      <c r="C7099" s="49">
        <f t="shared" si="112"/>
        <v>10</v>
      </c>
      <c r="D7099" s="48">
        <v>42665</v>
      </c>
      <c r="E7099" s="47">
        <v>17</v>
      </c>
      <c r="F7099" s="47">
        <v>17533</v>
      </c>
      <c r="G7099" s="47">
        <v>14341</v>
      </c>
    </row>
    <row r="7100" spans="3:7">
      <c r="C7100" s="49">
        <f t="shared" si="112"/>
        <v>10</v>
      </c>
      <c r="D7100" s="48">
        <v>42665</v>
      </c>
      <c r="E7100" s="47">
        <v>18</v>
      </c>
      <c r="F7100" s="47">
        <v>18090</v>
      </c>
      <c r="G7100" s="47">
        <v>15114</v>
      </c>
    </row>
    <row r="7101" spans="3:7">
      <c r="C7101" s="49">
        <f t="shared" si="112"/>
        <v>10</v>
      </c>
      <c r="D7101" s="48">
        <v>42665</v>
      </c>
      <c r="E7101" s="47">
        <v>19</v>
      </c>
      <c r="F7101" s="47">
        <v>18541</v>
      </c>
      <c r="G7101" s="47">
        <v>15373</v>
      </c>
    </row>
    <row r="7102" spans="3:7">
      <c r="C7102" s="49">
        <f t="shared" si="112"/>
        <v>10</v>
      </c>
      <c r="D7102" s="48">
        <v>42665</v>
      </c>
      <c r="E7102" s="47">
        <v>20</v>
      </c>
      <c r="F7102" s="47">
        <v>18046</v>
      </c>
      <c r="G7102" s="47">
        <v>15019</v>
      </c>
    </row>
    <row r="7103" spans="3:7">
      <c r="C7103" s="49">
        <f t="shared" si="112"/>
        <v>10</v>
      </c>
      <c r="D7103" s="48">
        <v>42665</v>
      </c>
      <c r="E7103" s="47">
        <v>21</v>
      </c>
      <c r="F7103" s="47">
        <v>17452</v>
      </c>
      <c r="G7103" s="47">
        <v>14523</v>
      </c>
    </row>
    <row r="7104" spans="3:7">
      <c r="C7104" s="49">
        <f t="shared" si="112"/>
        <v>10</v>
      </c>
      <c r="D7104" s="48">
        <v>42665</v>
      </c>
      <c r="E7104" s="47">
        <v>22</v>
      </c>
      <c r="F7104" s="47">
        <v>16702</v>
      </c>
      <c r="G7104" s="47">
        <v>13800</v>
      </c>
    </row>
    <row r="7105" spans="3:7">
      <c r="C7105" s="49">
        <f t="shared" si="112"/>
        <v>10</v>
      </c>
      <c r="D7105" s="48">
        <v>42665</v>
      </c>
      <c r="E7105" s="47">
        <v>23</v>
      </c>
      <c r="F7105" s="47">
        <v>15847</v>
      </c>
      <c r="G7105" s="47">
        <v>12858</v>
      </c>
    </row>
    <row r="7106" spans="3:7">
      <c r="C7106" s="49">
        <f t="shared" si="112"/>
        <v>10</v>
      </c>
      <c r="D7106" s="48">
        <v>42665</v>
      </c>
      <c r="E7106" s="47">
        <v>24</v>
      </c>
      <c r="F7106" s="47">
        <v>15756</v>
      </c>
      <c r="G7106" s="47">
        <v>12198</v>
      </c>
    </row>
    <row r="7107" spans="3:7">
      <c r="C7107" s="49">
        <f t="shared" si="112"/>
        <v>10</v>
      </c>
      <c r="D7107" s="48">
        <v>42666</v>
      </c>
      <c r="E7107" s="47">
        <v>1</v>
      </c>
      <c r="F7107" s="47">
        <v>15407</v>
      </c>
      <c r="G7107" s="47">
        <v>11736</v>
      </c>
    </row>
    <row r="7108" spans="3:7">
      <c r="C7108" s="49">
        <f t="shared" ref="C7108:C7171" si="113">MONTH(D7108)</f>
        <v>10</v>
      </c>
      <c r="D7108" s="48">
        <v>42666</v>
      </c>
      <c r="E7108" s="47">
        <v>2</v>
      </c>
      <c r="F7108" s="47">
        <v>14973</v>
      </c>
      <c r="G7108" s="47">
        <v>11390</v>
      </c>
    </row>
    <row r="7109" spans="3:7">
      <c r="C7109" s="49">
        <f t="shared" si="113"/>
        <v>10</v>
      </c>
      <c r="D7109" s="48">
        <v>42666</v>
      </c>
      <c r="E7109" s="47">
        <v>3</v>
      </c>
      <c r="F7109" s="47">
        <v>14851</v>
      </c>
      <c r="G7109" s="47">
        <v>11237</v>
      </c>
    </row>
    <row r="7110" spans="3:7">
      <c r="C7110" s="49">
        <f t="shared" si="113"/>
        <v>10</v>
      </c>
      <c r="D7110" s="48">
        <v>42666</v>
      </c>
      <c r="E7110" s="47">
        <v>4</v>
      </c>
      <c r="F7110" s="47">
        <v>14787</v>
      </c>
      <c r="G7110" s="47">
        <v>11212</v>
      </c>
    </row>
    <row r="7111" spans="3:7">
      <c r="C7111" s="49">
        <f t="shared" si="113"/>
        <v>10</v>
      </c>
      <c r="D7111" s="48">
        <v>42666</v>
      </c>
      <c r="E7111" s="47">
        <v>5</v>
      </c>
      <c r="F7111" s="47">
        <v>14869</v>
      </c>
      <c r="G7111" s="47">
        <v>11310</v>
      </c>
    </row>
    <row r="7112" spans="3:7">
      <c r="C7112" s="49">
        <f t="shared" si="113"/>
        <v>10</v>
      </c>
      <c r="D7112" s="48">
        <v>42666</v>
      </c>
      <c r="E7112" s="47">
        <v>6</v>
      </c>
      <c r="F7112" s="47">
        <v>15084</v>
      </c>
      <c r="G7112" s="47">
        <v>11685</v>
      </c>
    </row>
    <row r="7113" spans="3:7">
      <c r="C7113" s="49">
        <f t="shared" si="113"/>
        <v>10</v>
      </c>
      <c r="D7113" s="48">
        <v>42666</v>
      </c>
      <c r="E7113" s="47">
        <v>7</v>
      </c>
      <c r="F7113" s="47">
        <v>15209</v>
      </c>
      <c r="G7113" s="47">
        <v>12335</v>
      </c>
    </row>
    <row r="7114" spans="3:7">
      <c r="C7114" s="49">
        <f t="shared" si="113"/>
        <v>10</v>
      </c>
      <c r="D7114" s="48">
        <v>42666</v>
      </c>
      <c r="E7114" s="47">
        <v>8</v>
      </c>
      <c r="F7114" s="47">
        <v>15192</v>
      </c>
      <c r="G7114" s="47">
        <v>12828</v>
      </c>
    </row>
    <row r="7115" spans="3:7">
      <c r="C7115" s="49">
        <f t="shared" si="113"/>
        <v>10</v>
      </c>
      <c r="D7115" s="48">
        <v>42666</v>
      </c>
      <c r="E7115" s="47">
        <v>9</v>
      </c>
      <c r="F7115" s="47">
        <v>15299</v>
      </c>
      <c r="G7115" s="47">
        <v>12984</v>
      </c>
    </row>
    <row r="7116" spans="3:7">
      <c r="C7116" s="49">
        <f t="shared" si="113"/>
        <v>10</v>
      </c>
      <c r="D7116" s="48">
        <v>42666</v>
      </c>
      <c r="E7116" s="47">
        <v>10</v>
      </c>
      <c r="F7116" s="47">
        <v>15379</v>
      </c>
      <c r="G7116" s="47">
        <v>12998</v>
      </c>
    </row>
    <row r="7117" spans="3:7">
      <c r="C7117" s="49">
        <f t="shared" si="113"/>
        <v>10</v>
      </c>
      <c r="D7117" s="48">
        <v>42666</v>
      </c>
      <c r="E7117" s="47">
        <v>11</v>
      </c>
      <c r="F7117" s="47">
        <v>15437</v>
      </c>
      <c r="G7117" s="47">
        <v>13110</v>
      </c>
    </row>
    <row r="7118" spans="3:7">
      <c r="C7118" s="49">
        <f t="shared" si="113"/>
        <v>10</v>
      </c>
      <c r="D7118" s="48">
        <v>42666</v>
      </c>
      <c r="E7118" s="47">
        <v>12</v>
      </c>
      <c r="F7118" s="47">
        <v>15429</v>
      </c>
      <c r="G7118" s="47">
        <v>13131</v>
      </c>
    </row>
    <row r="7119" spans="3:7">
      <c r="C7119" s="49">
        <f t="shared" si="113"/>
        <v>10</v>
      </c>
      <c r="D7119" s="48">
        <v>42666</v>
      </c>
      <c r="E7119" s="47">
        <v>13</v>
      </c>
      <c r="F7119" s="47">
        <v>15371</v>
      </c>
      <c r="G7119" s="47">
        <v>13051</v>
      </c>
    </row>
    <row r="7120" spans="3:7">
      <c r="C7120" s="49">
        <f t="shared" si="113"/>
        <v>10</v>
      </c>
      <c r="D7120" s="48">
        <v>42666</v>
      </c>
      <c r="E7120" s="47">
        <v>14</v>
      </c>
      <c r="F7120" s="47">
        <v>15536</v>
      </c>
      <c r="G7120" s="47">
        <v>13014</v>
      </c>
    </row>
    <row r="7121" spans="3:7">
      <c r="C7121" s="49">
        <f t="shared" si="113"/>
        <v>10</v>
      </c>
      <c r="D7121" s="48">
        <v>42666</v>
      </c>
      <c r="E7121" s="47">
        <v>15</v>
      </c>
      <c r="F7121" s="47">
        <v>15649</v>
      </c>
      <c r="G7121" s="47">
        <v>13189</v>
      </c>
    </row>
    <row r="7122" spans="3:7">
      <c r="C7122" s="49">
        <f t="shared" si="113"/>
        <v>10</v>
      </c>
      <c r="D7122" s="48">
        <v>42666</v>
      </c>
      <c r="E7122" s="47">
        <v>16</v>
      </c>
      <c r="F7122" s="47">
        <v>16292</v>
      </c>
      <c r="G7122" s="47">
        <v>13735</v>
      </c>
    </row>
    <row r="7123" spans="3:7">
      <c r="C7123" s="49">
        <f t="shared" si="113"/>
        <v>10</v>
      </c>
      <c r="D7123" s="48">
        <v>42666</v>
      </c>
      <c r="E7123" s="47">
        <v>17</v>
      </c>
      <c r="F7123" s="47">
        <v>17062</v>
      </c>
      <c r="G7123" s="47">
        <v>14528</v>
      </c>
    </row>
    <row r="7124" spans="3:7">
      <c r="C7124" s="49">
        <f t="shared" si="113"/>
        <v>10</v>
      </c>
      <c r="D7124" s="48">
        <v>42666</v>
      </c>
      <c r="E7124" s="47">
        <v>18</v>
      </c>
      <c r="F7124" s="47">
        <v>17397</v>
      </c>
      <c r="G7124" s="47">
        <v>15445</v>
      </c>
    </row>
    <row r="7125" spans="3:7">
      <c r="C7125" s="49">
        <f t="shared" si="113"/>
        <v>10</v>
      </c>
      <c r="D7125" s="48">
        <v>42666</v>
      </c>
      <c r="E7125" s="47">
        <v>19</v>
      </c>
      <c r="F7125" s="47">
        <v>17007</v>
      </c>
      <c r="G7125" s="47">
        <v>15524</v>
      </c>
    </row>
    <row r="7126" spans="3:7">
      <c r="C7126" s="49">
        <f t="shared" si="113"/>
        <v>10</v>
      </c>
      <c r="D7126" s="48">
        <v>42666</v>
      </c>
      <c r="E7126" s="47">
        <v>20</v>
      </c>
      <c r="F7126" s="47">
        <v>16329</v>
      </c>
      <c r="G7126" s="47">
        <v>15094</v>
      </c>
    </row>
    <row r="7127" spans="3:7">
      <c r="C7127" s="49">
        <f t="shared" si="113"/>
        <v>10</v>
      </c>
      <c r="D7127" s="48">
        <v>42666</v>
      </c>
      <c r="E7127" s="47">
        <v>21</v>
      </c>
      <c r="F7127" s="47">
        <v>15738</v>
      </c>
      <c r="G7127" s="47">
        <v>14258</v>
      </c>
    </row>
    <row r="7128" spans="3:7">
      <c r="C7128" s="49">
        <f t="shared" si="113"/>
        <v>10</v>
      </c>
      <c r="D7128" s="48">
        <v>42666</v>
      </c>
      <c r="E7128" s="47">
        <v>22</v>
      </c>
      <c r="F7128" s="47">
        <v>15046</v>
      </c>
      <c r="G7128" s="47">
        <v>13400</v>
      </c>
    </row>
    <row r="7129" spans="3:7">
      <c r="C7129" s="49">
        <f t="shared" si="113"/>
        <v>10</v>
      </c>
      <c r="D7129" s="48">
        <v>42666</v>
      </c>
      <c r="E7129" s="47">
        <v>23</v>
      </c>
      <c r="F7129" s="47">
        <v>14894</v>
      </c>
      <c r="G7129" s="47">
        <v>12551</v>
      </c>
    </row>
    <row r="7130" spans="3:7">
      <c r="C7130" s="49">
        <f t="shared" si="113"/>
        <v>10</v>
      </c>
      <c r="D7130" s="48">
        <v>42666</v>
      </c>
      <c r="E7130" s="47">
        <v>24</v>
      </c>
      <c r="F7130" s="47">
        <v>14720</v>
      </c>
      <c r="G7130" s="47">
        <v>12027</v>
      </c>
    </row>
    <row r="7131" spans="3:7">
      <c r="C7131" s="49">
        <f t="shared" si="113"/>
        <v>10</v>
      </c>
      <c r="D7131" s="48">
        <v>42667</v>
      </c>
      <c r="E7131" s="47">
        <v>1</v>
      </c>
      <c r="F7131" s="47">
        <v>14688</v>
      </c>
      <c r="G7131" s="47">
        <v>11690</v>
      </c>
    </row>
    <row r="7132" spans="3:7">
      <c r="C7132" s="49">
        <f t="shared" si="113"/>
        <v>10</v>
      </c>
      <c r="D7132" s="48">
        <v>42667</v>
      </c>
      <c r="E7132" s="47">
        <v>2</v>
      </c>
      <c r="F7132" s="47">
        <v>14281</v>
      </c>
      <c r="G7132" s="47">
        <v>11522</v>
      </c>
    </row>
    <row r="7133" spans="3:7">
      <c r="C7133" s="49">
        <f t="shared" si="113"/>
        <v>10</v>
      </c>
      <c r="D7133" s="48">
        <v>42667</v>
      </c>
      <c r="E7133" s="47">
        <v>3</v>
      </c>
      <c r="F7133" s="47">
        <v>14382</v>
      </c>
      <c r="G7133" s="47">
        <v>11389</v>
      </c>
    </row>
    <row r="7134" spans="3:7">
      <c r="C7134" s="49">
        <f t="shared" si="113"/>
        <v>10</v>
      </c>
      <c r="D7134" s="48">
        <v>42667</v>
      </c>
      <c r="E7134" s="47">
        <v>4</v>
      </c>
      <c r="F7134" s="47">
        <v>14433</v>
      </c>
      <c r="G7134" s="47">
        <v>11517</v>
      </c>
    </row>
    <row r="7135" spans="3:7">
      <c r="C7135" s="49">
        <f t="shared" si="113"/>
        <v>10</v>
      </c>
      <c r="D7135" s="48">
        <v>42667</v>
      </c>
      <c r="E7135" s="47">
        <v>5</v>
      </c>
      <c r="F7135" s="47">
        <v>14841</v>
      </c>
      <c r="G7135" s="47">
        <v>12139</v>
      </c>
    </row>
    <row r="7136" spans="3:7">
      <c r="C7136" s="49">
        <f t="shared" si="113"/>
        <v>10</v>
      </c>
      <c r="D7136" s="48">
        <v>42667</v>
      </c>
      <c r="E7136" s="47">
        <v>6</v>
      </c>
      <c r="F7136" s="47">
        <v>16269</v>
      </c>
      <c r="G7136" s="47">
        <v>13536</v>
      </c>
    </row>
    <row r="7137" spans="3:7">
      <c r="C7137" s="49">
        <f t="shared" si="113"/>
        <v>10</v>
      </c>
      <c r="D7137" s="48">
        <v>42667</v>
      </c>
      <c r="E7137" s="47">
        <v>7</v>
      </c>
      <c r="F7137" s="47">
        <v>17808</v>
      </c>
      <c r="G7137" s="47">
        <v>15145</v>
      </c>
    </row>
    <row r="7138" spans="3:7">
      <c r="C7138" s="49">
        <f t="shared" si="113"/>
        <v>10</v>
      </c>
      <c r="D7138" s="48">
        <v>42667</v>
      </c>
      <c r="E7138" s="47">
        <v>8</v>
      </c>
      <c r="F7138" s="47">
        <v>17884</v>
      </c>
      <c r="G7138" s="47">
        <v>15400</v>
      </c>
    </row>
    <row r="7139" spans="3:7">
      <c r="C7139" s="49">
        <f t="shared" si="113"/>
        <v>10</v>
      </c>
      <c r="D7139" s="48">
        <v>42667</v>
      </c>
      <c r="E7139" s="47">
        <v>9</v>
      </c>
      <c r="F7139" s="47">
        <v>17910</v>
      </c>
      <c r="G7139" s="47">
        <v>15194</v>
      </c>
    </row>
    <row r="7140" spans="3:7">
      <c r="C7140" s="49">
        <f t="shared" si="113"/>
        <v>10</v>
      </c>
      <c r="D7140" s="48">
        <v>42667</v>
      </c>
      <c r="E7140" s="47">
        <v>10</v>
      </c>
      <c r="F7140" s="47">
        <v>17791</v>
      </c>
      <c r="G7140" s="47">
        <v>15149</v>
      </c>
    </row>
    <row r="7141" spans="3:7">
      <c r="C7141" s="49">
        <f t="shared" si="113"/>
        <v>10</v>
      </c>
      <c r="D7141" s="48">
        <v>42667</v>
      </c>
      <c r="E7141" s="47">
        <v>11</v>
      </c>
      <c r="F7141" s="47">
        <v>17535</v>
      </c>
      <c r="G7141" s="47">
        <v>14918</v>
      </c>
    </row>
    <row r="7142" spans="3:7">
      <c r="C7142" s="49">
        <f t="shared" si="113"/>
        <v>10</v>
      </c>
      <c r="D7142" s="48">
        <v>42667</v>
      </c>
      <c r="E7142" s="47">
        <v>12</v>
      </c>
      <c r="F7142" s="47">
        <v>17526</v>
      </c>
      <c r="G7142" s="47">
        <v>14877</v>
      </c>
    </row>
    <row r="7143" spans="3:7">
      <c r="C7143" s="49">
        <f t="shared" si="113"/>
        <v>10</v>
      </c>
      <c r="D7143" s="48">
        <v>42667</v>
      </c>
      <c r="E7143" s="47">
        <v>13</v>
      </c>
      <c r="F7143" s="47">
        <v>17529</v>
      </c>
      <c r="G7143" s="47">
        <v>14881</v>
      </c>
    </row>
    <row r="7144" spans="3:7">
      <c r="C7144" s="49">
        <f t="shared" si="113"/>
        <v>10</v>
      </c>
      <c r="D7144" s="48">
        <v>42667</v>
      </c>
      <c r="E7144" s="47">
        <v>14</v>
      </c>
      <c r="F7144" s="47">
        <v>17351</v>
      </c>
      <c r="G7144" s="47">
        <v>14694</v>
      </c>
    </row>
    <row r="7145" spans="3:7">
      <c r="C7145" s="49">
        <f t="shared" si="113"/>
        <v>10</v>
      </c>
      <c r="D7145" s="48">
        <v>42667</v>
      </c>
      <c r="E7145" s="47">
        <v>15</v>
      </c>
      <c r="F7145" s="47">
        <v>17521</v>
      </c>
      <c r="G7145" s="47">
        <v>14792</v>
      </c>
    </row>
    <row r="7146" spans="3:7">
      <c r="C7146" s="49">
        <f t="shared" si="113"/>
        <v>10</v>
      </c>
      <c r="D7146" s="48">
        <v>42667</v>
      </c>
      <c r="E7146" s="47">
        <v>16</v>
      </c>
      <c r="F7146" s="47">
        <v>18036</v>
      </c>
      <c r="G7146" s="47">
        <v>15281</v>
      </c>
    </row>
    <row r="7147" spans="3:7">
      <c r="C7147" s="49">
        <f t="shared" si="113"/>
        <v>10</v>
      </c>
      <c r="D7147" s="48">
        <v>42667</v>
      </c>
      <c r="E7147" s="47">
        <v>17</v>
      </c>
      <c r="F7147" s="47">
        <v>18659</v>
      </c>
      <c r="G7147" s="47">
        <v>15919</v>
      </c>
    </row>
    <row r="7148" spans="3:7">
      <c r="C7148" s="49">
        <f t="shared" si="113"/>
        <v>10</v>
      </c>
      <c r="D7148" s="48">
        <v>42667</v>
      </c>
      <c r="E7148" s="47">
        <v>18</v>
      </c>
      <c r="F7148" s="47">
        <v>19421</v>
      </c>
      <c r="G7148" s="47">
        <v>16693</v>
      </c>
    </row>
    <row r="7149" spans="3:7">
      <c r="C7149" s="49">
        <f t="shared" si="113"/>
        <v>10</v>
      </c>
      <c r="D7149" s="48">
        <v>42667</v>
      </c>
      <c r="E7149" s="47">
        <v>19</v>
      </c>
      <c r="F7149" s="47">
        <v>19779</v>
      </c>
      <c r="G7149" s="47">
        <v>17110</v>
      </c>
    </row>
    <row r="7150" spans="3:7">
      <c r="C7150" s="49">
        <f t="shared" si="113"/>
        <v>10</v>
      </c>
      <c r="D7150" s="48">
        <v>42667</v>
      </c>
      <c r="E7150" s="47">
        <v>20</v>
      </c>
      <c r="F7150" s="47">
        <v>19356</v>
      </c>
      <c r="G7150" s="47">
        <v>16793</v>
      </c>
    </row>
    <row r="7151" spans="3:7">
      <c r="C7151" s="49">
        <f t="shared" si="113"/>
        <v>10</v>
      </c>
      <c r="D7151" s="48">
        <v>42667</v>
      </c>
      <c r="E7151" s="47">
        <v>21</v>
      </c>
      <c r="F7151" s="47">
        <v>18228</v>
      </c>
      <c r="G7151" s="47">
        <v>16029</v>
      </c>
    </row>
    <row r="7152" spans="3:7">
      <c r="C7152" s="49">
        <f t="shared" si="113"/>
        <v>10</v>
      </c>
      <c r="D7152" s="48">
        <v>42667</v>
      </c>
      <c r="E7152" s="47">
        <v>22</v>
      </c>
      <c r="F7152" s="47">
        <v>17372</v>
      </c>
      <c r="G7152" s="47">
        <v>14910</v>
      </c>
    </row>
    <row r="7153" spans="3:7">
      <c r="C7153" s="49">
        <f t="shared" si="113"/>
        <v>10</v>
      </c>
      <c r="D7153" s="48">
        <v>42667</v>
      </c>
      <c r="E7153" s="47">
        <v>23</v>
      </c>
      <c r="F7153" s="47">
        <v>16197</v>
      </c>
      <c r="G7153" s="47">
        <v>13716</v>
      </c>
    </row>
    <row r="7154" spans="3:7">
      <c r="C7154" s="49">
        <f t="shared" si="113"/>
        <v>10</v>
      </c>
      <c r="D7154" s="48">
        <v>42667</v>
      </c>
      <c r="E7154" s="47">
        <v>24</v>
      </c>
      <c r="F7154" s="47">
        <v>15469</v>
      </c>
      <c r="G7154" s="47">
        <v>12840</v>
      </c>
    </row>
    <row r="7155" spans="3:7">
      <c r="C7155" s="49">
        <f t="shared" si="113"/>
        <v>10</v>
      </c>
      <c r="D7155" s="48">
        <v>42668</v>
      </c>
      <c r="E7155" s="47">
        <v>1</v>
      </c>
      <c r="F7155" s="47">
        <v>15328</v>
      </c>
      <c r="G7155" s="47">
        <v>12461</v>
      </c>
    </row>
    <row r="7156" spans="3:7">
      <c r="C7156" s="49">
        <f t="shared" si="113"/>
        <v>10</v>
      </c>
      <c r="D7156" s="48">
        <v>42668</v>
      </c>
      <c r="E7156" s="47">
        <v>2</v>
      </c>
      <c r="F7156" s="47">
        <v>14974</v>
      </c>
      <c r="G7156" s="47">
        <v>12209</v>
      </c>
    </row>
    <row r="7157" spans="3:7">
      <c r="C7157" s="49">
        <f t="shared" si="113"/>
        <v>10</v>
      </c>
      <c r="D7157" s="48">
        <v>42668</v>
      </c>
      <c r="E7157" s="47">
        <v>3</v>
      </c>
      <c r="F7157" s="47">
        <v>14818</v>
      </c>
      <c r="G7157" s="47">
        <v>12063</v>
      </c>
    </row>
    <row r="7158" spans="3:7">
      <c r="C7158" s="49">
        <f t="shared" si="113"/>
        <v>10</v>
      </c>
      <c r="D7158" s="48">
        <v>42668</v>
      </c>
      <c r="E7158" s="47">
        <v>4</v>
      </c>
      <c r="F7158" s="47">
        <v>14733</v>
      </c>
      <c r="G7158" s="47">
        <v>12165</v>
      </c>
    </row>
    <row r="7159" spans="3:7">
      <c r="C7159" s="49">
        <f t="shared" si="113"/>
        <v>10</v>
      </c>
      <c r="D7159" s="48">
        <v>42668</v>
      </c>
      <c r="E7159" s="47">
        <v>5</v>
      </c>
      <c r="F7159" s="47">
        <v>15328</v>
      </c>
      <c r="G7159" s="47">
        <v>12770</v>
      </c>
    </row>
    <row r="7160" spans="3:7">
      <c r="C7160" s="49">
        <f t="shared" si="113"/>
        <v>10</v>
      </c>
      <c r="D7160" s="48">
        <v>42668</v>
      </c>
      <c r="E7160" s="47">
        <v>6</v>
      </c>
      <c r="F7160" s="47">
        <v>16769</v>
      </c>
      <c r="G7160" s="47">
        <v>14254</v>
      </c>
    </row>
    <row r="7161" spans="3:7">
      <c r="C7161" s="49">
        <f t="shared" si="113"/>
        <v>10</v>
      </c>
      <c r="D7161" s="48">
        <v>42668</v>
      </c>
      <c r="E7161" s="47">
        <v>7</v>
      </c>
      <c r="F7161" s="47">
        <v>18342</v>
      </c>
      <c r="G7161" s="47">
        <v>15911</v>
      </c>
    </row>
    <row r="7162" spans="3:7">
      <c r="C7162" s="49">
        <f t="shared" si="113"/>
        <v>10</v>
      </c>
      <c r="D7162" s="48">
        <v>42668</v>
      </c>
      <c r="E7162" s="47">
        <v>8</v>
      </c>
      <c r="F7162" s="47">
        <v>18714</v>
      </c>
      <c r="G7162" s="47">
        <v>16085</v>
      </c>
    </row>
    <row r="7163" spans="3:7">
      <c r="C7163" s="49">
        <f t="shared" si="113"/>
        <v>10</v>
      </c>
      <c r="D7163" s="48">
        <v>42668</v>
      </c>
      <c r="E7163" s="47">
        <v>9</v>
      </c>
      <c r="F7163" s="47">
        <v>18192</v>
      </c>
      <c r="G7163" s="47">
        <v>15644</v>
      </c>
    </row>
    <row r="7164" spans="3:7">
      <c r="C7164" s="49">
        <f t="shared" si="113"/>
        <v>10</v>
      </c>
      <c r="D7164" s="48">
        <v>42668</v>
      </c>
      <c r="E7164" s="47">
        <v>10</v>
      </c>
      <c r="F7164" s="47">
        <v>17888</v>
      </c>
      <c r="G7164" s="47">
        <v>15291</v>
      </c>
    </row>
    <row r="7165" spans="3:7">
      <c r="C7165" s="49">
        <f t="shared" si="113"/>
        <v>10</v>
      </c>
      <c r="D7165" s="48">
        <v>42668</v>
      </c>
      <c r="E7165" s="47">
        <v>11</v>
      </c>
      <c r="F7165" s="47">
        <v>17619</v>
      </c>
      <c r="G7165" s="47">
        <v>15021</v>
      </c>
    </row>
    <row r="7166" spans="3:7">
      <c r="C7166" s="49">
        <f t="shared" si="113"/>
        <v>10</v>
      </c>
      <c r="D7166" s="48">
        <v>42668</v>
      </c>
      <c r="E7166" s="47">
        <v>12</v>
      </c>
      <c r="F7166" s="47">
        <v>17500</v>
      </c>
      <c r="G7166" s="47">
        <v>14899</v>
      </c>
    </row>
    <row r="7167" spans="3:7">
      <c r="C7167" s="49">
        <f t="shared" si="113"/>
        <v>10</v>
      </c>
      <c r="D7167" s="48">
        <v>42668</v>
      </c>
      <c r="E7167" s="47">
        <v>13</v>
      </c>
      <c r="F7167" s="47">
        <v>17514</v>
      </c>
      <c r="G7167" s="47">
        <v>14915</v>
      </c>
    </row>
    <row r="7168" spans="3:7">
      <c r="C7168" s="49">
        <f t="shared" si="113"/>
        <v>10</v>
      </c>
      <c r="D7168" s="48">
        <v>42668</v>
      </c>
      <c r="E7168" s="47">
        <v>14</v>
      </c>
      <c r="F7168" s="47">
        <v>17441</v>
      </c>
      <c r="G7168" s="47">
        <v>14861</v>
      </c>
    </row>
    <row r="7169" spans="3:7">
      <c r="C7169" s="49">
        <f t="shared" si="113"/>
        <v>10</v>
      </c>
      <c r="D7169" s="48">
        <v>42668</v>
      </c>
      <c r="E7169" s="47">
        <v>15</v>
      </c>
      <c r="F7169" s="47">
        <v>17587</v>
      </c>
      <c r="G7169" s="47">
        <v>14999</v>
      </c>
    </row>
    <row r="7170" spans="3:7">
      <c r="C7170" s="49">
        <f t="shared" si="113"/>
        <v>10</v>
      </c>
      <c r="D7170" s="48">
        <v>42668</v>
      </c>
      <c r="E7170" s="47">
        <v>16</v>
      </c>
      <c r="F7170" s="47">
        <v>18099</v>
      </c>
      <c r="G7170" s="47">
        <v>15505</v>
      </c>
    </row>
    <row r="7171" spans="3:7">
      <c r="C7171" s="49">
        <f t="shared" si="113"/>
        <v>10</v>
      </c>
      <c r="D7171" s="48">
        <v>42668</v>
      </c>
      <c r="E7171" s="47">
        <v>17</v>
      </c>
      <c r="F7171" s="47">
        <v>18631</v>
      </c>
      <c r="G7171" s="47">
        <v>16141</v>
      </c>
    </row>
    <row r="7172" spans="3:7">
      <c r="C7172" s="49">
        <f t="shared" ref="C7172:C7235" si="114">MONTH(D7172)</f>
        <v>10</v>
      </c>
      <c r="D7172" s="48">
        <v>42668</v>
      </c>
      <c r="E7172" s="47">
        <v>18</v>
      </c>
      <c r="F7172" s="47">
        <v>19376</v>
      </c>
      <c r="G7172" s="47">
        <v>16912</v>
      </c>
    </row>
    <row r="7173" spans="3:7">
      <c r="C7173" s="49">
        <f t="shared" si="114"/>
        <v>10</v>
      </c>
      <c r="D7173" s="48">
        <v>42668</v>
      </c>
      <c r="E7173" s="47">
        <v>19</v>
      </c>
      <c r="F7173" s="47">
        <v>19841</v>
      </c>
      <c r="G7173" s="47">
        <v>17456</v>
      </c>
    </row>
    <row r="7174" spans="3:7">
      <c r="C7174" s="49">
        <f t="shared" si="114"/>
        <v>10</v>
      </c>
      <c r="D7174" s="48">
        <v>42668</v>
      </c>
      <c r="E7174" s="47">
        <v>20</v>
      </c>
      <c r="F7174" s="47">
        <v>19397</v>
      </c>
      <c r="G7174" s="47">
        <v>17073</v>
      </c>
    </row>
    <row r="7175" spans="3:7">
      <c r="C7175" s="49">
        <f t="shared" si="114"/>
        <v>10</v>
      </c>
      <c r="D7175" s="48">
        <v>42668</v>
      </c>
      <c r="E7175" s="47">
        <v>21</v>
      </c>
      <c r="F7175" s="47">
        <v>19063</v>
      </c>
      <c r="G7175" s="47">
        <v>16443</v>
      </c>
    </row>
    <row r="7176" spans="3:7">
      <c r="C7176" s="49">
        <f t="shared" si="114"/>
        <v>10</v>
      </c>
      <c r="D7176" s="48">
        <v>42668</v>
      </c>
      <c r="E7176" s="47">
        <v>22</v>
      </c>
      <c r="F7176" s="47">
        <v>17410</v>
      </c>
      <c r="G7176" s="47">
        <v>15230</v>
      </c>
    </row>
    <row r="7177" spans="3:7">
      <c r="C7177" s="49">
        <f t="shared" si="114"/>
        <v>10</v>
      </c>
      <c r="D7177" s="48">
        <v>42668</v>
      </c>
      <c r="E7177" s="47">
        <v>23</v>
      </c>
      <c r="F7177" s="47">
        <v>16476</v>
      </c>
      <c r="G7177" s="47">
        <v>14097</v>
      </c>
    </row>
    <row r="7178" spans="3:7">
      <c r="C7178" s="49">
        <f t="shared" si="114"/>
        <v>10</v>
      </c>
      <c r="D7178" s="48">
        <v>42668</v>
      </c>
      <c r="E7178" s="47">
        <v>24</v>
      </c>
      <c r="F7178" s="47">
        <v>15764</v>
      </c>
      <c r="G7178" s="47">
        <v>13200</v>
      </c>
    </row>
    <row r="7179" spans="3:7">
      <c r="C7179" s="49">
        <f t="shared" si="114"/>
        <v>10</v>
      </c>
      <c r="D7179" s="48">
        <v>42669</v>
      </c>
      <c r="E7179" s="47">
        <v>1</v>
      </c>
      <c r="F7179" s="47">
        <v>15651</v>
      </c>
      <c r="G7179" s="47">
        <v>12776</v>
      </c>
    </row>
    <row r="7180" spans="3:7">
      <c r="C7180" s="49">
        <f t="shared" si="114"/>
        <v>10</v>
      </c>
      <c r="D7180" s="48">
        <v>42669</v>
      </c>
      <c r="E7180" s="47">
        <v>2</v>
      </c>
      <c r="F7180" s="47">
        <v>15413</v>
      </c>
      <c r="G7180" s="47">
        <v>12575</v>
      </c>
    </row>
    <row r="7181" spans="3:7">
      <c r="C7181" s="49">
        <f t="shared" si="114"/>
        <v>10</v>
      </c>
      <c r="D7181" s="48">
        <v>42669</v>
      </c>
      <c r="E7181" s="47">
        <v>3</v>
      </c>
      <c r="F7181" s="47">
        <v>15393</v>
      </c>
      <c r="G7181" s="47">
        <v>12483</v>
      </c>
    </row>
    <row r="7182" spans="3:7">
      <c r="C7182" s="49">
        <f t="shared" si="114"/>
        <v>10</v>
      </c>
      <c r="D7182" s="48">
        <v>42669</v>
      </c>
      <c r="E7182" s="47">
        <v>4</v>
      </c>
      <c r="F7182" s="47">
        <v>15137</v>
      </c>
      <c r="G7182" s="47">
        <v>12608</v>
      </c>
    </row>
    <row r="7183" spans="3:7">
      <c r="C7183" s="49">
        <f t="shared" si="114"/>
        <v>10</v>
      </c>
      <c r="D7183" s="48">
        <v>42669</v>
      </c>
      <c r="E7183" s="47">
        <v>5</v>
      </c>
      <c r="F7183" s="47">
        <v>15802</v>
      </c>
      <c r="G7183" s="47">
        <v>13217</v>
      </c>
    </row>
    <row r="7184" spans="3:7">
      <c r="C7184" s="49">
        <f t="shared" si="114"/>
        <v>10</v>
      </c>
      <c r="D7184" s="48">
        <v>42669</v>
      </c>
      <c r="E7184" s="47">
        <v>6</v>
      </c>
      <c r="F7184" s="47">
        <v>17255</v>
      </c>
      <c r="G7184" s="47">
        <v>14702</v>
      </c>
    </row>
    <row r="7185" spans="3:7">
      <c r="C7185" s="49">
        <f t="shared" si="114"/>
        <v>10</v>
      </c>
      <c r="D7185" s="48">
        <v>42669</v>
      </c>
      <c r="E7185" s="47">
        <v>7</v>
      </c>
      <c r="F7185" s="47">
        <v>18710</v>
      </c>
      <c r="G7185" s="47">
        <v>16147</v>
      </c>
    </row>
    <row r="7186" spans="3:7">
      <c r="C7186" s="49">
        <f t="shared" si="114"/>
        <v>10</v>
      </c>
      <c r="D7186" s="48">
        <v>42669</v>
      </c>
      <c r="E7186" s="47">
        <v>8</v>
      </c>
      <c r="F7186" s="47">
        <v>18836</v>
      </c>
      <c r="G7186" s="47">
        <v>16280</v>
      </c>
    </row>
    <row r="7187" spans="3:7">
      <c r="C7187" s="49">
        <f t="shared" si="114"/>
        <v>10</v>
      </c>
      <c r="D7187" s="48">
        <v>42669</v>
      </c>
      <c r="E7187" s="47">
        <v>9</v>
      </c>
      <c r="F7187" s="47">
        <v>18545</v>
      </c>
      <c r="G7187" s="47">
        <v>15876</v>
      </c>
    </row>
    <row r="7188" spans="3:7">
      <c r="C7188" s="49">
        <f t="shared" si="114"/>
        <v>10</v>
      </c>
      <c r="D7188" s="48">
        <v>42669</v>
      </c>
      <c r="E7188" s="47">
        <v>10</v>
      </c>
      <c r="F7188" s="47">
        <v>18443</v>
      </c>
      <c r="G7188" s="47">
        <v>15772</v>
      </c>
    </row>
    <row r="7189" spans="3:7">
      <c r="C7189" s="49">
        <f t="shared" si="114"/>
        <v>10</v>
      </c>
      <c r="D7189" s="48">
        <v>42669</v>
      </c>
      <c r="E7189" s="47">
        <v>11</v>
      </c>
      <c r="F7189" s="47">
        <v>18071</v>
      </c>
      <c r="G7189" s="47">
        <v>15627</v>
      </c>
    </row>
    <row r="7190" spans="3:7">
      <c r="C7190" s="49">
        <f t="shared" si="114"/>
        <v>10</v>
      </c>
      <c r="D7190" s="48">
        <v>42669</v>
      </c>
      <c r="E7190" s="47">
        <v>12</v>
      </c>
      <c r="F7190" s="47">
        <v>18007</v>
      </c>
      <c r="G7190" s="47">
        <v>15463</v>
      </c>
    </row>
    <row r="7191" spans="3:7">
      <c r="C7191" s="49">
        <f t="shared" si="114"/>
        <v>10</v>
      </c>
      <c r="D7191" s="48">
        <v>42669</v>
      </c>
      <c r="E7191" s="47">
        <v>13</v>
      </c>
      <c r="F7191" s="47">
        <v>17978</v>
      </c>
      <c r="G7191" s="47">
        <v>15479</v>
      </c>
    </row>
    <row r="7192" spans="3:7">
      <c r="C7192" s="49">
        <f t="shared" si="114"/>
        <v>10</v>
      </c>
      <c r="D7192" s="48">
        <v>42669</v>
      </c>
      <c r="E7192" s="47">
        <v>14</v>
      </c>
      <c r="F7192" s="47">
        <v>18204</v>
      </c>
      <c r="G7192" s="47">
        <v>15617</v>
      </c>
    </row>
    <row r="7193" spans="3:7">
      <c r="C7193" s="49">
        <f t="shared" si="114"/>
        <v>10</v>
      </c>
      <c r="D7193" s="48">
        <v>42669</v>
      </c>
      <c r="E7193" s="47">
        <v>15</v>
      </c>
      <c r="F7193" s="47">
        <v>18265</v>
      </c>
      <c r="G7193" s="47">
        <v>15925</v>
      </c>
    </row>
    <row r="7194" spans="3:7">
      <c r="C7194" s="49">
        <f t="shared" si="114"/>
        <v>10</v>
      </c>
      <c r="D7194" s="48">
        <v>42669</v>
      </c>
      <c r="E7194" s="47">
        <v>16</v>
      </c>
      <c r="F7194" s="47">
        <v>18263</v>
      </c>
      <c r="G7194" s="47">
        <v>16244</v>
      </c>
    </row>
    <row r="7195" spans="3:7">
      <c r="C7195" s="49">
        <f t="shared" si="114"/>
        <v>10</v>
      </c>
      <c r="D7195" s="48">
        <v>42669</v>
      </c>
      <c r="E7195" s="47">
        <v>17</v>
      </c>
      <c r="F7195" s="47">
        <v>19144</v>
      </c>
      <c r="G7195" s="47">
        <v>16920</v>
      </c>
    </row>
    <row r="7196" spans="3:7">
      <c r="C7196" s="49">
        <f t="shared" si="114"/>
        <v>10</v>
      </c>
      <c r="D7196" s="48">
        <v>42669</v>
      </c>
      <c r="E7196" s="47">
        <v>18</v>
      </c>
      <c r="F7196" s="47">
        <v>19697</v>
      </c>
      <c r="G7196" s="47">
        <v>17158</v>
      </c>
    </row>
    <row r="7197" spans="3:7">
      <c r="C7197" s="49">
        <f t="shared" si="114"/>
        <v>10</v>
      </c>
      <c r="D7197" s="48">
        <v>42669</v>
      </c>
      <c r="E7197" s="47">
        <v>19</v>
      </c>
      <c r="F7197" s="47">
        <v>19893</v>
      </c>
      <c r="G7197" s="47">
        <v>17228</v>
      </c>
    </row>
    <row r="7198" spans="3:7">
      <c r="C7198" s="49">
        <f t="shared" si="114"/>
        <v>10</v>
      </c>
      <c r="D7198" s="48">
        <v>42669</v>
      </c>
      <c r="E7198" s="47">
        <v>20</v>
      </c>
      <c r="F7198" s="47">
        <v>19468</v>
      </c>
      <c r="G7198" s="47">
        <v>16914</v>
      </c>
    </row>
    <row r="7199" spans="3:7">
      <c r="C7199" s="49">
        <f t="shared" si="114"/>
        <v>10</v>
      </c>
      <c r="D7199" s="48">
        <v>42669</v>
      </c>
      <c r="E7199" s="47">
        <v>21</v>
      </c>
      <c r="F7199" s="47">
        <v>18700</v>
      </c>
      <c r="G7199" s="47">
        <v>16188</v>
      </c>
    </row>
    <row r="7200" spans="3:7">
      <c r="C7200" s="49">
        <f t="shared" si="114"/>
        <v>10</v>
      </c>
      <c r="D7200" s="48">
        <v>42669</v>
      </c>
      <c r="E7200" s="47">
        <v>22</v>
      </c>
      <c r="F7200" s="47">
        <v>18086</v>
      </c>
      <c r="G7200" s="47">
        <v>15283</v>
      </c>
    </row>
    <row r="7201" spans="3:7">
      <c r="C7201" s="49">
        <f t="shared" si="114"/>
        <v>10</v>
      </c>
      <c r="D7201" s="48">
        <v>42669</v>
      </c>
      <c r="E7201" s="47">
        <v>23</v>
      </c>
      <c r="F7201" s="47">
        <v>16828</v>
      </c>
      <c r="G7201" s="47">
        <v>14125</v>
      </c>
    </row>
    <row r="7202" spans="3:7">
      <c r="C7202" s="49">
        <f t="shared" si="114"/>
        <v>10</v>
      </c>
      <c r="D7202" s="48">
        <v>42669</v>
      </c>
      <c r="E7202" s="47">
        <v>24</v>
      </c>
      <c r="F7202" s="47">
        <v>16137</v>
      </c>
      <c r="G7202" s="47">
        <v>13151</v>
      </c>
    </row>
    <row r="7203" spans="3:7">
      <c r="C7203" s="49">
        <f t="shared" si="114"/>
        <v>10</v>
      </c>
      <c r="D7203" s="48">
        <v>42670</v>
      </c>
      <c r="E7203" s="47">
        <v>1</v>
      </c>
      <c r="F7203" s="47">
        <v>15776</v>
      </c>
      <c r="G7203" s="47">
        <v>12759</v>
      </c>
    </row>
    <row r="7204" spans="3:7">
      <c r="C7204" s="49">
        <f t="shared" si="114"/>
        <v>10</v>
      </c>
      <c r="D7204" s="48">
        <v>42670</v>
      </c>
      <c r="E7204" s="47">
        <v>2</v>
      </c>
      <c r="F7204" s="47">
        <v>15470</v>
      </c>
      <c r="G7204" s="47">
        <v>12465</v>
      </c>
    </row>
    <row r="7205" spans="3:7">
      <c r="C7205" s="49">
        <f t="shared" si="114"/>
        <v>10</v>
      </c>
      <c r="D7205" s="48">
        <v>42670</v>
      </c>
      <c r="E7205" s="47">
        <v>3</v>
      </c>
      <c r="F7205" s="47">
        <v>15432</v>
      </c>
      <c r="G7205" s="47">
        <v>12474</v>
      </c>
    </row>
    <row r="7206" spans="3:7">
      <c r="C7206" s="49">
        <f t="shared" si="114"/>
        <v>10</v>
      </c>
      <c r="D7206" s="48">
        <v>42670</v>
      </c>
      <c r="E7206" s="47">
        <v>4</v>
      </c>
      <c r="F7206" s="47">
        <v>15627</v>
      </c>
      <c r="G7206" s="47">
        <v>12574</v>
      </c>
    </row>
    <row r="7207" spans="3:7">
      <c r="C7207" s="49">
        <f t="shared" si="114"/>
        <v>10</v>
      </c>
      <c r="D7207" s="48">
        <v>42670</v>
      </c>
      <c r="E7207" s="47">
        <v>5</v>
      </c>
      <c r="F7207" s="47">
        <v>16200</v>
      </c>
      <c r="G7207" s="47">
        <v>13175</v>
      </c>
    </row>
    <row r="7208" spans="3:7">
      <c r="C7208" s="49">
        <f t="shared" si="114"/>
        <v>10</v>
      </c>
      <c r="D7208" s="48">
        <v>42670</v>
      </c>
      <c r="E7208" s="47">
        <v>6</v>
      </c>
      <c r="F7208" s="47">
        <v>17372</v>
      </c>
      <c r="G7208" s="47">
        <v>14599</v>
      </c>
    </row>
    <row r="7209" spans="3:7">
      <c r="C7209" s="49">
        <f t="shared" si="114"/>
        <v>10</v>
      </c>
      <c r="D7209" s="48">
        <v>42670</v>
      </c>
      <c r="E7209" s="47">
        <v>7</v>
      </c>
      <c r="F7209" s="47">
        <v>18451</v>
      </c>
      <c r="G7209" s="47">
        <v>16183</v>
      </c>
    </row>
    <row r="7210" spans="3:7">
      <c r="C7210" s="49">
        <f t="shared" si="114"/>
        <v>10</v>
      </c>
      <c r="D7210" s="48">
        <v>42670</v>
      </c>
      <c r="E7210" s="47">
        <v>8</v>
      </c>
      <c r="F7210" s="47">
        <v>19265</v>
      </c>
      <c r="G7210" s="47">
        <v>16863</v>
      </c>
    </row>
    <row r="7211" spans="3:7">
      <c r="C7211" s="49">
        <f t="shared" si="114"/>
        <v>10</v>
      </c>
      <c r="D7211" s="48">
        <v>42670</v>
      </c>
      <c r="E7211" s="47">
        <v>9</v>
      </c>
      <c r="F7211" s="47">
        <v>19476</v>
      </c>
      <c r="G7211" s="47">
        <v>16905</v>
      </c>
    </row>
    <row r="7212" spans="3:7">
      <c r="C7212" s="49">
        <f t="shared" si="114"/>
        <v>10</v>
      </c>
      <c r="D7212" s="48">
        <v>42670</v>
      </c>
      <c r="E7212" s="47">
        <v>10</v>
      </c>
      <c r="F7212" s="47">
        <v>19339</v>
      </c>
      <c r="G7212" s="47">
        <v>16940</v>
      </c>
    </row>
    <row r="7213" spans="3:7">
      <c r="C7213" s="49">
        <f t="shared" si="114"/>
        <v>10</v>
      </c>
      <c r="D7213" s="48">
        <v>42670</v>
      </c>
      <c r="E7213" s="47">
        <v>11</v>
      </c>
      <c r="F7213" s="47">
        <v>19218</v>
      </c>
      <c r="G7213" s="47">
        <v>17009</v>
      </c>
    </row>
    <row r="7214" spans="3:7">
      <c r="C7214" s="49">
        <f t="shared" si="114"/>
        <v>10</v>
      </c>
      <c r="D7214" s="48">
        <v>42670</v>
      </c>
      <c r="E7214" s="47">
        <v>12</v>
      </c>
      <c r="F7214" s="47">
        <v>19035</v>
      </c>
      <c r="G7214" s="47">
        <v>17000</v>
      </c>
    </row>
    <row r="7215" spans="3:7">
      <c r="C7215" s="49">
        <f t="shared" si="114"/>
        <v>10</v>
      </c>
      <c r="D7215" s="48">
        <v>42670</v>
      </c>
      <c r="E7215" s="47">
        <v>13</v>
      </c>
      <c r="F7215" s="47">
        <v>19437</v>
      </c>
      <c r="G7215" s="47">
        <v>17012</v>
      </c>
    </row>
    <row r="7216" spans="3:7">
      <c r="C7216" s="49">
        <f t="shared" si="114"/>
        <v>10</v>
      </c>
      <c r="D7216" s="48">
        <v>42670</v>
      </c>
      <c r="E7216" s="47">
        <v>14</v>
      </c>
      <c r="F7216" s="47">
        <v>19666</v>
      </c>
      <c r="G7216" s="47">
        <v>16973</v>
      </c>
    </row>
    <row r="7217" spans="3:7">
      <c r="C7217" s="49">
        <f t="shared" si="114"/>
        <v>10</v>
      </c>
      <c r="D7217" s="48">
        <v>42670</v>
      </c>
      <c r="E7217" s="47">
        <v>15</v>
      </c>
      <c r="F7217" s="47">
        <v>19954</v>
      </c>
      <c r="G7217" s="47">
        <v>17140</v>
      </c>
    </row>
    <row r="7218" spans="3:7">
      <c r="C7218" s="49">
        <f t="shared" si="114"/>
        <v>10</v>
      </c>
      <c r="D7218" s="48">
        <v>42670</v>
      </c>
      <c r="E7218" s="47">
        <v>16</v>
      </c>
      <c r="F7218" s="47">
        <v>20179</v>
      </c>
      <c r="G7218" s="47">
        <v>17399</v>
      </c>
    </row>
    <row r="7219" spans="3:7">
      <c r="C7219" s="49">
        <f t="shared" si="114"/>
        <v>10</v>
      </c>
      <c r="D7219" s="48">
        <v>42670</v>
      </c>
      <c r="E7219" s="47">
        <v>17</v>
      </c>
      <c r="F7219" s="47">
        <v>19394</v>
      </c>
      <c r="G7219" s="47">
        <v>17665</v>
      </c>
    </row>
    <row r="7220" spans="3:7">
      <c r="C7220" s="49">
        <f t="shared" si="114"/>
        <v>10</v>
      </c>
      <c r="D7220" s="48">
        <v>42670</v>
      </c>
      <c r="E7220" s="47">
        <v>18</v>
      </c>
      <c r="F7220" s="47">
        <v>20088</v>
      </c>
      <c r="G7220" s="47">
        <v>18052</v>
      </c>
    </row>
    <row r="7221" spans="3:7">
      <c r="C7221" s="49">
        <f t="shared" si="114"/>
        <v>10</v>
      </c>
      <c r="D7221" s="48">
        <v>42670</v>
      </c>
      <c r="E7221" s="47">
        <v>19</v>
      </c>
      <c r="F7221" s="47">
        <v>20592</v>
      </c>
      <c r="G7221" s="47">
        <v>18189</v>
      </c>
    </row>
    <row r="7222" spans="3:7">
      <c r="C7222" s="49">
        <f t="shared" si="114"/>
        <v>10</v>
      </c>
      <c r="D7222" s="48">
        <v>42670</v>
      </c>
      <c r="E7222" s="47">
        <v>20</v>
      </c>
      <c r="F7222" s="47">
        <v>19930</v>
      </c>
      <c r="G7222" s="47">
        <v>17774</v>
      </c>
    </row>
    <row r="7223" spans="3:7">
      <c r="C7223" s="49">
        <f t="shared" si="114"/>
        <v>10</v>
      </c>
      <c r="D7223" s="48">
        <v>42670</v>
      </c>
      <c r="E7223" s="47">
        <v>21</v>
      </c>
      <c r="F7223" s="47">
        <v>18731</v>
      </c>
      <c r="G7223" s="47">
        <v>17177</v>
      </c>
    </row>
    <row r="7224" spans="3:7">
      <c r="C7224" s="49">
        <f t="shared" si="114"/>
        <v>10</v>
      </c>
      <c r="D7224" s="48">
        <v>42670</v>
      </c>
      <c r="E7224" s="47">
        <v>22</v>
      </c>
      <c r="F7224" s="47">
        <v>17456</v>
      </c>
      <c r="G7224" s="47">
        <v>15942</v>
      </c>
    </row>
    <row r="7225" spans="3:7">
      <c r="C7225" s="49">
        <f t="shared" si="114"/>
        <v>10</v>
      </c>
      <c r="D7225" s="48">
        <v>42670</v>
      </c>
      <c r="E7225" s="47">
        <v>23</v>
      </c>
      <c r="F7225" s="47">
        <v>16689</v>
      </c>
      <c r="G7225" s="47">
        <v>14695</v>
      </c>
    </row>
    <row r="7226" spans="3:7">
      <c r="C7226" s="49">
        <f t="shared" si="114"/>
        <v>10</v>
      </c>
      <c r="D7226" s="48">
        <v>42670</v>
      </c>
      <c r="E7226" s="47">
        <v>24</v>
      </c>
      <c r="F7226" s="47">
        <v>15844</v>
      </c>
      <c r="G7226" s="47">
        <v>13795</v>
      </c>
    </row>
    <row r="7227" spans="3:7">
      <c r="C7227" s="49">
        <f t="shared" si="114"/>
        <v>10</v>
      </c>
      <c r="D7227" s="48">
        <v>42671</v>
      </c>
      <c r="E7227" s="47">
        <v>1</v>
      </c>
      <c r="F7227" s="47">
        <v>15977</v>
      </c>
      <c r="G7227" s="47">
        <v>13331</v>
      </c>
    </row>
    <row r="7228" spans="3:7">
      <c r="C7228" s="49">
        <f t="shared" si="114"/>
        <v>10</v>
      </c>
      <c r="D7228" s="48">
        <v>42671</v>
      </c>
      <c r="E7228" s="47">
        <v>2</v>
      </c>
      <c r="F7228" s="47">
        <v>15738</v>
      </c>
      <c r="G7228" s="47">
        <v>12991</v>
      </c>
    </row>
    <row r="7229" spans="3:7">
      <c r="C7229" s="49">
        <f t="shared" si="114"/>
        <v>10</v>
      </c>
      <c r="D7229" s="48">
        <v>42671</v>
      </c>
      <c r="E7229" s="47">
        <v>3</v>
      </c>
      <c r="F7229" s="47">
        <v>15508</v>
      </c>
      <c r="G7229" s="47">
        <v>12862</v>
      </c>
    </row>
    <row r="7230" spans="3:7">
      <c r="C7230" s="49">
        <f t="shared" si="114"/>
        <v>10</v>
      </c>
      <c r="D7230" s="48">
        <v>42671</v>
      </c>
      <c r="E7230" s="47">
        <v>4</v>
      </c>
      <c r="F7230" s="47">
        <v>15813</v>
      </c>
      <c r="G7230" s="47">
        <v>12952</v>
      </c>
    </row>
    <row r="7231" spans="3:7">
      <c r="C7231" s="49">
        <f t="shared" si="114"/>
        <v>10</v>
      </c>
      <c r="D7231" s="48">
        <v>42671</v>
      </c>
      <c r="E7231" s="47">
        <v>5</v>
      </c>
      <c r="F7231" s="47">
        <v>16258</v>
      </c>
      <c r="G7231" s="47">
        <v>13532</v>
      </c>
    </row>
    <row r="7232" spans="3:7">
      <c r="C7232" s="49">
        <f t="shared" si="114"/>
        <v>10</v>
      </c>
      <c r="D7232" s="48">
        <v>42671</v>
      </c>
      <c r="E7232" s="47">
        <v>6</v>
      </c>
      <c r="F7232" s="47">
        <v>17542</v>
      </c>
      <c r="G7232" s="47">
        <v>14913</v>
      </c>
    </row>
    <row r="7233" spans="3:7">
      <c r="C7233" s="49">
        <f t="shared" si="114"/>
        <v>10</v>
      </c>
      <c r="D7233" s="48">
        <v>42671</v>
      </c>
      <c r="E7233" s="47">
        <v>7</v>
      </c>
      <c r="F7233" s="47">
        <v>18795</v>
      </c>
      <c r="G7233" s="47">
        <v>16507</v>
      </c>
    </row>
    <row r="7234" spans="3:7">
      <c r="C7234" s="49">
        <f t="shared" si="114"/>
        <v>10</v>
      </c>
      <c r="D7234" s="48">
        <v>42671</v>
      </c>
      <c r="E7234" s="47">
        <v>8</v>
      </c>
      <c r="F7234" s="47">
        <v>19080</v>
      </c>
      <c r="G7234" s="47">
        <v>16791</v>
      </c>
    </row>
    <row r="7235" spans="3:7">
      <c r="C7235" s="49">
        <f t="shared" si="114"/>
        <v>10</v>
      </c>
      <c r="D7235" s="48">
        <v>42671</v>
      </c>
      <c r="E7235" s="47">
        <v>9</v>
      </c>
      <c r="F7235" s="47">
        <v>19511</v>
      </c>
      <c r="G7235" s="47">
        <v>16520</v>
      </c>
    </row>
    <row r="7236" spans="3:7">
      <c r="C7236" s="49">
        <f t="shared" ref="C7236:C7299" si="115">MONTH(D7236)</f>
        <v>10</v>
      </c>
      <c r="D7236" s="48">
        <v>42671</v>
      </c>
      <c r="E7236" s="47">
        <v>10</v>
      </c>
      <c r="F7236" s="47">
        <v>19130</v>
      </c>
      <c r="G7236" s="47">
        <v>16233</v>
      </c>
    </row>
    <row r="7237" spans="3:7">
      <c r="C7237" s="49">
        <f t="shared" si="115"/>
        <v>10</v>
      </c>
      <c r="D7237" s="48">
        <v>42671</v>
      </c>
      <c r="E7237" s="47">
        <v>11</v>
      </c>
      <c r="F7237" s="47">
        <v>18879</v>
      </c>
      <c r="G7237" s="47">
        <v>15972</v>
      </c>
    </row>
    <row r="7238" spans="3:7">
      <c r="C7238" s="49">
        <f t="shared" si="115"/>
        <v>10</v>
      </c>
      <c r="D7238" s="48">
        <v>42671</v>
      </c>
      <c r="E7238" s="47">
        <v>12</v>
      </c>
      <c r="F7238" s="47">
        <v>18554</v>
      </c>
      <c r="G7238" s="47">
        <v>15695</v>
      </c>
    </row>
    <row r="7239" spans="3:7">
      <c r="C7239" s="49">
        <f t="shared" si="115"/>
        <v>10</v>
      </c>
      <c r="D7239" s="48">
        <v>42671</v>
      </c>
      <c r="E7239" s="47">
        <v>13</v>
      </c>
      <c r="F7239" s="47">
        <v>18605</v>
      </c>
      <c r="G7239" s="47">
        <v>15533</v>
      </c>
    </row>
    <row r="7240" spans="3:7">
      <c r="C7240" s="49">
        <f t="shared" si="115"/>
        <v>10</v>
      </c>
      <c r="D7240" s="48">
        <v>42671</v>
      </c>
      <c r="E7240" s="47">
        <v>14</v>
      </c>
      <c r="F7240" s="47">
        <v>18057</v>
      </c>
      <c r="G7240" s="47">
        <v>15053</v>
      </c>
    </row>
    <row r="7241" spans="3:7">
      <c r="C7241" s="49">
        <f t="shared" si="115"/>
        <v>10</v>
      </c>
      <c r="D7241" s="48">
        <v>42671</v>
      </c>
      <c r="E7241" s="47">
        <v>15</v>
      </c>
      <c r="F7241" s="47">
        <v>18190</v>
      </c>
      <c r="G7241" s="47">
        <v>15077</v>
      </c>
    </row>
    <row r="7242" spans="3:7">
      <c r="C7242" s="49">
        <f t="shared" si="115"/>
        <v>10</v>
      </c>
      <c r="D7242" s="48">
        <v>42671</v>
      </c>
      <c r="E7242" s="47">
        <v>16</v>
      </c>
      <c r="F7242" s="47">
        <v>17868</v>
      </c>
      <c r="G7242" s="47">
        <v>15353</v>
      </c>
    </row>
    <row r="7243" spans="3:7">
      <c r="C7243" s="49">
        <f t="shared" si="115"/>
        <v>10</v>
      </c>
      <c r="D7243" s="48">
        <v>42671</v>
      </c>
      <c r="E7243" s="47">
        <v>17</v>
      </c>
      <c r="F7243" s="47">
        <v>18816</v>
      </c>
      <c r="G7243" s="47">
        <v>16056</v>
      </c>
    </row>
    <row r="7244" spans="3:7">
      <c r="C7244" s="49">
        <f t="shared" si="115"/>
        <v>10</v>
      </c>
      <c r="D7244" s="48">
        <v>42671</v>
      </c>
      <c r="E7244" s="47">
        <v>18</v>
      </c>
      <c r="F7244" s="47">
        <v>19505</v>
      </c>
      <c r="G7244" s="47">
        <v>16786</v>
      </c>
    </row>
    <row r="7245" spans="3:7">
      <c r="C7245" s="49">
        <f t="shared" si="115"/>
        <v>10</v>
      </c>
      <c r="D7245" s="48">
        <v>42671</v>
      </c>
      <c r="E7245" s="47">
        <v>19</v>
      </c>
      <c r="F7245" s="47">
        <v>19760</v>
      </c>
      <c r="G7245" s="47">
        <v>16948</v>
      </c>
    </row>
    <row r="7246" spans="3:7">
      <c r="C7246" s="49">
        <f t="shared" si="115"/>
        <v>10</v>
      </c>
      <c r="D7246" s="48">
        <v>42671</v>
      </c>
      <c r="E7246" s="47">
        <v>20</v>
      </c>
      <c r="F7246" s="47">
        <v>19211</v>
      </c>
      <c r="G7246" s="47">
        <v>16421</v>
      </c>
    </row>
    <row r="7247" spans="3:7">
      <c r="C7247" s="49">
        <f t="shared" si="115"/>
        <v>10</v>
      </c>
      <c r="D7247" s="48">
        <v>42671</v>
      </c>
      <c r="E7247" s="47">
        <v>21</v>
      </c>
      <c r="F7247" s="47">
        <v>18839</v>
      </c>
      <c r="G7247" s="47">
        <v>15858</v>
      </c>
    </row>
    <row r="7248" spans="3:7">
      <c r="C7248" s="49">
        <f t="shared" si="115"/>
        <v>10</v>
      </c>
      <c r="D7248" s="48">
        <v>42671</v>
      </c>
      <c r="E7248" s="47">
        <v>22</v>
      </c>
      <c r="F7248" s="47">
        <v>18034</v>
      </c>
      <c r="G7248" s="47">
        <v>14928</v>
      </c>
    </row>
    <row r="7249" spans="3:7">
      <c r="C7249" s="49">
        <f t="shared" si="115"/>
        <v>10</v>
      </c>
      <c r="D7249" s="48">
        <v>42671</v>
      </c>
      <c r="E7249" s="47">
        <v>23</v>
      </c>
      <c r="F7249" s="47">
        <v>16852</v>
      </c>
      <c r="G7249" s="47">
        <v>13786</v>
      </c>
    </row>
    <row r="7250" spans="3:7">
      <c r="C7250" s="49">
        <f t="shared" si="115"/>
        <v>10</v>
      </c>
      <c r="D7250" s="48">
        <v>42671</v>
      </c>
      <c r="E7250" s="47">
        <v>24</v>
      </c>
      <c r="F7250" s="47">
        <v>15581</v>
      </c>
      <c r="G7250" s="47">
        <v>12780</v>
      </c>
    </row>
    <row r="7251" spans="3:7">
      <c r="C7251" s="49">
        <f t="shared" si="115"/>
        <v>10</v>
      </c>
      <c r="D7251" s="48">
        <v>42672</v>
      </c>
      <c r="E7251" s="47">
        <v>1</v>
      </c>
      <c r="F7251" s="47">
        <v>15239</v>
      </c>
      <c r="G7251" s="47">
        <v>12189</v>
      </c>
    </row>
    <row r="7252" spans="3:7">
      <c r="C7252" s="49">
        <f t="shared" si="115"/>
        <v>10</v>
      </c>
      <c r="D7252" s="48">
        <v>42672</v>
      </c>
      <c r="E7252" s="47">
        <v>2</v>
      </c>
      <c r="F7252" s="47">
        <v>15581</v>
      </c>
      <c r="G7252" s="47">
        <v>11814</v>
      </c>
    </row>
    <row r="7253" spans="3:7">
      <c r="C7253" s="49">
        <f t="shared" si="115"/>
        <v>10</v>
      </c>
      <c r="D7253" s="48">
        <v>42672</v>
      </c>
      <c r="E7253" s="47">
        <v>3</v>
      </c>
      <c r="F7253" s="47">
        <v>15494</v>
      </c>
      <c r="G7253" s="47">
        <v>11586</v>
      </c>
    </row>
    <row r="7254" spans="3:7">
      <c r="C7254" s="49">
        <f t="shared" si="115"/>
        <v>10</v>
      </c>
      <c r="D7254" s="48">
        <v>42672</v>
      </c>
      <c r="E7254" s="47">
        <v>4</v>
      </c>
      <c r="F7254" s="47">
        <v>15155</v>
      </c>
      <c r="G7254" s="47">
        <v>11521</v>
      </c>
    </row>
    <row r="7255" spans="3:7">
      <c r="C7255" s="49">
        <f t="shared" si="115"/>
        <v>10</v>
      </c>
      <c r="D7255" s="48">
        <v>42672</v>
      </c>
      <c r="E7255" s="47">
        <v>5</v>
      </c>
      <c r="F7255" s="47">
        <v>15100</v>
      </c>
      <c r="G7255" s="47">
        <v>11699</v>
      </c>
    </row>
    <row r="7256" spans="3:7">
      <c r="C7256" s="49">
        <f t="shared" si="115"/>
        <v>10</v>
      </c>
      <c r="D7256" s="48">
        <v>42672</v>
      </c>
      <c r="E7256" s="47">
        <v>6</v>
      </c>
      <c r="F7256" s="47">
        <v>15342</v>
      </c>
      <c r="G7256" s="47">
        <v>12176</v>
      </c>
    </row>
    <row r="7257" spans="3:7">
      <c r="C7257" s="49">
        <f t="shared" si="115"/>
        <v>10</v>
      </c>
      <c r="D7257" s="48">
        <v>42672</v>
      </c>
      <c r="E7257" s="47">
        <v>7</v>
      </c>
      <c r="F7257" s="47">
        <v>15983</v>
      </c>
      <c r="G7257" s="47">
        <v>13039</v>
      </c>
    </row>
    <row r="7258" spans="3:7">
      <c r="C7258" s="49">
        <f t="shared" si="115"/>
        <v>10</v>
      </c>
      <c r="D7258" s="48">
        <v>42672</v>
      </c>
      <c r="E7258" s="47">
        <v>8</v>
      </c>
      <c r="F7258" s="47">
        <v>17062</v>
      </c>
      <c r="G7258" s="47">
        <v>13788</v>
      </c>
    </row>
    <row r="7259" spans="3:7">
      <c r="C7259" s="49">
        <f t="shared" si="115"/>
        <v>10</v>
      </c>
      <c r="D7259" s="48">
        <v>42672</v>
      </c>
      <c r="E7259" s="47">
        <v>9</v>
      </c>
      <c r="F7259" s="47">
        <v>17531</v>
      </c>
      <c r="G7259" s="47">
        <v>14258</v>
      </c>
    </row>
    <row r="7260" spans="3:7">
      <c r="C7260" s="49">
        <f t="shared" si="115"/>
        <v>10</v>
      </c>
      <c r="D7260" s="48">
        <v>42672</v>
      </c>
      <c r="E7260" s="47">
        <v>10</v>
      </c>
      <c r="F7260" s="47">
        <v>17911</v>
      </c>
      <c r="G7260" s="47">
        <v>14643</v>
      </c>
    </row>
    <row r="7261" spans="3:7">
      <c r="C7261" s="49">
        <f t="shared" si="115"/>
        <v>10</v>
      </c>
      <c r="D7261" s="48">
        <v>42672</v>
      </c>
      <c r="E7261" s="47">
        <v>11</v>
      </c>
      <c r="F7261" s="47">
        <v>18136</v>
      </c>
      <c r="G7261" s="47">
        <v>14902</v>
      </c>
    </row>
    <row r="7262" spans="3:7">
      <c r="C7262" s="49">
        <f t="shared" si="115"/>
        <v>10</v>
      </c>
      <c r="D7262" s="48">
        <v>42672</v>
      </c>
      <c r="E7262" s="47">
        <v>12</v>
      </c>
      <c r="F7262" s="47">
        <v>17983</v>
      </c>
      <c r="G7262" s="47">
        <v>14823</v>
      </c>
    </row>
    <row r="7263" spans="3:7">
      <c r="C7263" s="49">
        <f t="shared" si="115"/>
        <v>10</v>
      </c>
      <c r="D7263" s="48">
        <v>42672</v>
      </c>
      <c r="E7263" s="47">
        <v>13</v>
      </c>
      <c r="F7263" s="47">
        <v>17628</v>
      </c>
      <c r="G7263" s="47">
        <v>14634</v>
      </c>
    </row>
    <row r="7264" spans="3:7">
      <c r="C7264" s="49">
        <f t="shared" si="115"/>
        <v>10</v>
      </c>
      <c r="D7264" s="48">
        <v>42672</v>
      </c>
      <c r="E7264" s="47">
        <v>14</v>
      </c>
      <c r="F7264" s="47">
        <v>17762</v>
      </c>
      <c r="G7264" s="47">
        <v>14544</v>
      </c>
    </row>
    <row r="7265" spans="3:7">
      <c r="C7265" s="49">
        <f t="shared" si="115"/>
        <v>10</v>
      </c>
      <c r="D7265" s="48">
        <v>42672</v>
      </c>
      <c r="E7265" s="47">
        <v>15</v>
      </c>
      <c r="F7265" s="47">
        <v>17405</v>
      </c>
      <c r="G7265" s="47">
        <v>14484</v>
      </c>
    </row>
    <row r="7266" spans="3:7">
      <c r="C7266" s="49">
        <f t="shared" si="115"/>
        <v>10</v>
      </c>
      <c r="D7266" s="48">
        <v>42672</v>
      </c>
      <c r="E7266" s="47">
        <v>16</v>
      </c>
      <c r="F7266" s="47">
        <v>17573</v>
      </c>
      <c r="G7266" s="47">
        <v>14623</v>
      </c>
    </row>
    <row r="7267" spans="3:7">
      <c r="C7267" s="49">
        <f t="shared" si="115"/>
        <v>10</v>
      </c>
      <c r="D7267" s="48">
        <v>42672</v>
      </c>
      <c r="E7267" s="47">
        <v>17</v>
      </c>
      <c r="F7267" s="47">
        <v>17593</v>
      </c>
      <c r="G7267" s="47">
        <v>14918</v>
      </c>
    </row>
    <row r="7268" spans="3:7">
      <c r="C7268" s="49">
        <f t="shared" si="115"/>
        <v>10</v>
      </c>
      <c r="D7268" s="48">
        <v>42672</v>
      </c>
      <c r="E7268" s="47">
        <v>18</v>
      </c>
      <c r="F7268" s="47">
        <v>18129</v>
      </c>
      <c r="G7268" s="47">
        <v>15554</v>
      </c>
    </row>
    <row r="7269" spans="3:7">
      <c r="C7269" s="49">
        <f t="shared" si="115"/>
        <v>10</v>
      </c>
      <c r="D7269" s="48">
        <v>42672</v>
      </c>
      <c r="E7269" s="47">
        <v>19</v>
      </c>
      <c r="F7269" s="47">
        <v>17712</v>
      </c>
      <c r="G7269" s="47">
        <v>15432</v>
      </c>
    </row>
    <row r="7270" spans="3:7">
      <c r="C7270" s="49">
        <f t="shared" si="115"/>
        <v>10</v>
      </c>
      <c r="D7270" s="48">
        <v>42672</v>
      </c>
      <c r="E7270" s="47">
        <v>20</v>
      </c>
      <c r="F7270" s="47">
        <v>17707</v>
      </c>
      <c r="G7270" s="47">
        <v>14873</v>
      </c>
    </row>
    <row r="7271" spans="3:7">
      <c r="C7271" s="49">
        <f t="shared" si="115"/>
        <v>10</v>
      </c>
      <c r="D7271" s="48">
        <v>42672</v>
      </c>
      <c r="E7271" s="47">
        <v>21</v>
      </c>
      <c r="F7271" s="47">
        <v>17440</v>
      </c>
      <c r="G7271" s="47">
        <v>14376</v>
      </c>
    </row>
    <row r="7272" spans="3:7">
      <c r="C7272" s="49">
        <f t="shared" si="115"/>
        <v>10</v>
      </c>
      <c r="D7272" s="48">
        <v>42672</v>
      </c>
      <c r="E7272" s="47">
        <v>22</v>
      </c>
      <c r="F7272" s="47">
        <v>16792</v>
      </c>
      <c r="G7272" s="47">
        <v>13710</v>
      </c>
    </row>
    <row r="7273" spans="3:7">
      <c r="C7273" s="49">
        <f t="shared" si="115"/>
        <v>10</v>
      </c>
      <c r="D7273" s="48">
        <v>42672</v>
      </c>
      <c r="E7273" s="47">
        <v>23</v>
      </c>
      <c r="F7273" s="47">
        <v>16021</v>
      </c>
      <c r="G7273" s="47">
        <v>12895</v>
      </c>
    </row>
    <row r="7274" spans="3:7">
      <c r="C7274" s="49">
        <f t="shared" si="115"/>
        <v>10</v>
      </c>
      <c r="D7274" s="48">
        <v>42672</v>
      </c>
      <c r="E7274" s="47">
        <v>24</v>
      </c>
      <c r="F7274" s="47">
        <v>15194</v>
      </c>
      <c r="G7274" s="47">
        <v>12264</v>
      </c>
    </row>
    <row r="7275" spans="3:7">
      <c r="C7275" s="49">
        <f t="shared" si="115"/>
        <v>10</v>
      </c>
      <c r="D7275" s="48">
        <v>42673</v>
      </c>
      <c r="E7275" s="47">
        <v>1</v>
      </c>
      <c r="F7275" s="47">
        <v>14949</v>
      </c>
      <c r="G7275" s="47">
        <v>11867</v>
      </c>
    </row>
    <row r="7276" spans="3:7">
      <c r="C7276" s="49">
        <f t="shared" si="115"/>
        <v>10</v>
      </c>
      <c r="D7276" s="48">
        <v>42673</v>
      </c>
      <c r="E7276" s="47">
        <v>2</v>
      </c>
      <c r="F7276" s="47">
        <v>15240</v>
      </c>
      <c r="G7276" s="47">
        <v>11584</v>
      </c>
    </row>
    <row r="7277" spans="3:7">
      <c r="C7277" s="49">
        <f t="shared" si="115"/>
        <v>10</v>
      </c>
      <c r="D7277" s="48">
        <v>42673</v>
      </c>
      <c r="E7277" s="47">
        <v>3</v>
      </c>
      <c r="F7277" s="47">
        <v>14949</v>
      </c>
      <c r="G7277" s="47">
        <v>11367</v>
      </c>
    </row>
    <row r="7278" spans="3:7">
      <c r="C7278" s="49">
        <f t="shared" si="115"/>
        <v>10</v>
      </c>
      <c r="D7278" s="48">
        <v>42673</v>
      </c>
      <c r="E7278" s="47">
        <v>4</v>
      </c>
      <c r="F7278" s="47">
        <v>15021</v>
      </c>
      <c r="G7278" s="47">
        <v>11361</v>
      </c>
    </row>
    <row r="7279" spans="3:7">
      <c r="C7279" s="49">
        <f t="shared" si="115"/>
        <v>10</v>
      </c>
      <c r="D7279" s="48">
        <v>42673</v>
      </c>
      <c r="E7279" s="47">
        <v>5</v>
      </c>
      <c r="F7279" s="47">
        <v>14688</v>
      </c>
      <c r="G7279" s="47">
        <v>11505</v>
      </c>
    </row>
    <row r="7280" spans="3:7">
      <c r="C7280" s="49">
        <f t="shared" si="115"/>
        <v>10</v>
      </c>
      <c r="D7280" s="48">
        <v>42673</v>
      </c>
      <c r="E7280" s="47">
        <v>6</v>
      </c>
      <c r="F7280" s="47">
        <v>14898</v>
      </c>
      <c r="G7280" s="47">
        <v>11839</v>
      </c>
    </row>
    <row r="7281" spans="3:7">
      <c r="C7281" s="49">
        <f t="shared" si="115"/>
        <v>10</v>
      </c>
      <c r="D7281" s="48">
        <v>42673</v>
      </c>
      <c r="E7281" s="47">
        <v>7</v>
      </c>
      <c r="F7281" s="47">
        <v>15232</v>
      </c>
      <c r="G7281" s="47">
        <v>12486</v>
      </c>
    </row>
    <row r="7282" spans="3:7">
      <c r="C7282" s="49">
        <f t="shared" si="115"/>
        <v>10</v>
      </c>
      <c r="D7282" s="48">
        <v>42673</v>
      </c>
      <c r="E7282" s="47">
        <v>8</v>
      </c>
      <c r="F7282" s="47">
        <v>15503</v>
      </c>
      <c r="G7282" s="47">
        <v>13218</v>
      </c>
    </row>
    <row r="7283" spans="3:7">
      <c r="C7283" s="49">
        <f t="shared" si="115"/>
        <v>10</v>
      </c>
      <c r="D7283" s="48">
        <v>42673</v>
      </c>
      <c r="E7283" s="47">
        <v>9</v>
      </c>
      <c r="F7283" s="47">
        <v>15907</v>
      </c>
      <c r="G7283" s="47">
        <v>13697</v>
      </c>
    </row>
    <row r="7284" spans="3:7">
      <c r="C7284" s="49">
        <f t="shared" si="115"/>
        <v>10</v>
      </c>
      <c r="D7284" s="48">
        <v>42673</v>
      </c>
      <c r="E7284" s="47">
        <v>10</v>
      </c>
      <c r="F7284" s="47">
        <v>16331</v>
      </c>
      <c r="G7284" s="47">
        <v>14082</v>
      </c>
    </row>
    <row r="7285" spans="3:7">
      <c r="C7285" s="49">
        <f t="shared" si="115"/>
        <v>10</v>
      </c>
      <c r="D7285" s="48">
        <v>42673</v>
      </c>
      <c r="E7285" s="47">
        <v>11</v>
      </c>
      <c r="F7285" s="47">
        <v>17195</v>
      </c>
      <c r="G7285" s="47">
        <v>14390</v>
      </c>
    </row>
    <row r="7286" spans="3:7">
      <c r="C7286" s="49">
        <f t="shared" si="115"/>
        <v>10</v>
      </c>
      <c r="D7286" s="48">
        <v>42673</v>
      </c>
      <c r="E7286" s="47">
        <v>12</v>
      </c>
      <c r="F7286" s="47">
        <v>17456</v>
      </c>
      <c r="G7286" s="47">
        <v>14439</v>
      </c>
    </row>
    <row r="7287" spans="3:7">
      <c r="C7287" s="49">
        <f t="shared" si="115"/>
        <v>10</v>
      </c>
      <c r="D7287" s="48">
        <v>42673</v>
      </c>
      <c r="E7287" s="47">
        <v>13</v>
      </c>
      <c r="F7287" s="47">
        <v>17379</v>
      </c>
      <c r="G7287" s="47">
        <v>14406</v>
      </c>
    </row>
    <row r="7288" spans="3:7">
      <c r="C7288" s="49">
        <f t="shared" si="115"/>
        <v>10</v>
      </c>
      <c r="D7288" s="48">
        <v>42673</v>
      </c>
      <c r="E7288" s="47">
        <v>14</v>
      </c>
      <c r="F7288" s="47">
        <v>17255</v>
      </c>
      <c r="G7288" s="47">
        <v>14349</v>
      </c>
    </row>
    <row r="7289" spans="3:7">
      <c r="C7289" s="49">
        <f t="shared" si="115"/>
        <v>10</v>
      </c>
      <c r="D7289" s="48">
        <v>42673</v>
      </c>
      <c r="E7289" s="47">
        <v>15</v>
      </c>
      <c r="F7289" s="47">
        <v>17631</v>
      </c>
      <c r="G7289" s="47">
        <v>14461</v>
      </c>
    </row>
    <row r="7290" spans="3:7">
      <c r="C7290" s="49">
        <f t="shared" si="115"/>
        <v>10</v>
      </c>
      <c r="D7290" s="48">
        <v>42673</v>
      </c>
      <c r="E7290" s="47">
        <v>16</v>
      </c>
      <c r="F7290" s="47">
        <v>17931</v>
      </c>
      <c r="G7290" s="47">
        <v>14870</v>
      </c>
    </row>
    <row r="7291" spans="3:7">
      <c r="C7291" s="49">
        <f t="shared" si="115"/>
        <v>10</v>
      </c>
      <c r="D7291" s="48">
        <v>42673</v>
      </c>
      <c r="E7291" s="47">
        <v>17</v>
      </c>
      <c r="F7291" s="47">
        <v>17903</v>
      </c>
      <c r="G7291" s="47">
        <v>15409</v>
      </c>
    </row>
    <row r="7292" spans="3:7">
      <c r="C7292" s="49">
        <f t="shared" si="115"/>
        <v>10</v>
      </c>
      <c r="D7292" s="48">
        <v>42673</v>
      </c>
      <c r="E7292" s="47">
        <v>18</v>
      </c>
      <c r="F7292" s="47">
        <v>18384</v>
      </c>
      <c r="G7292" s="47">
        <v>16088</v>
      </c>
    </row>
    <row r="7293" spans="3:7">
      <c r="C7293" s="49">
        <f t="shared" si="115"/>
        <v>10</v>
      </c>
      <c r="D7293" s="48">
        <v>42673</v>
      </c>
      <c r="E7293" s="47">
        <v>19</v>
      </c>
      <c r="F7293" s="47">
        <v>18659</v>
      </c>
      <c r="G7293" s="47">
        <v>16247</v>
      </c>
    </row>
    <row r="7294" spans="3:7">
      <c r="C7294" s="49">
        <f t="shared" si="115"/>
        <v>10</v>
      </c>
      <c r="D7294" s="48">
        <v>42673</v>
      </c>
      <c r="E7294" s="47">
        <v>20</v>
      </c>
      <c r="F7294" s="47">
        <v>18666</v>
      </c>
      <c r="G7294" s="47">
        <v>15844</v>
      </c>
    </row>
    <row r="7295" spans="3:7">
      <c r="C7295" s="49">
        <f t="shared" si="115"/>
        <v>10</v>
      </c>
      <c r="D7295" s="48">
        <v>42673</v>
      </c>
      <c r="E7295" s="47">
        <v>21</v>
      </c>
      <c r="F7295" s="47">
        <v>18188</v>
      </c>
      <c r="G7295" s="47">
        <v>15265</v>
      </c>
    </row>
    <row r="7296" spans="3:7">
      <c r="C7296" s="49">
        <f t="shared" si="115"/>
        <v>10</v>
      </c>
      <c r="D7296" s="48">
        <v>42673</v>
      </c>
      <c r="E7296" s="47">
        <v>22</v>
      </c>
      <c r="F7296" s="47">
        <v>17387</v>
      </c>
      <c r="G7296" s="47">
        <v>14469</v>
      </c>
    </row>
    <row r="7297" spans="3:7">
      <c r="C7297" s="49">
        <f t="shared" si="115"/>
        <v>10</v>
      </c>
      <c r="D7297" s="48">
        <v>42673</v>
      </c>
      <c r="E7297" s="47">
        <v>23</v>
      </c>
      <c r="F7297" s="47">
        <v>16507</v>
      </c>
      <c r="G7297" s="47">
        <v>13569</v>
      </c>
    </row>
    <row r="7298" spans="3:7">
      <c r="C7298" s="49">
        <f t="shared" si="115"/>
        <v>10</v>
      </c>
      <c r="D7298" s="48">
        <v>42673</v>
      </c>
      <c r="E7298" s="47">
        <v>24</v>
      </c>
      <c r="F7298" s="47">
        <v>15408</v>
      </c>
      <c r="G7298" s="47">
        <v>12815</v>
      </c>
    </row>
    <row r="7299" spans="3:7">
      <c r="C7299" s="49">
        <f t="shared" si="115"/>
        <v>10</v>
      </c>
      <c r="D7299" s="48">
        <v>42674</v>
      </c>
      <c r="E7299" s="47">
        <v>1</v>
      </c>
      <c r="F7299" s="47">
        <v>15115</v>
      </c>
      <c r="G7299" s="47">
        <v>12469</v>
      </c>
    </row>
    <row r="7300" spans="3:7">
      <c r="C7300" s="49">
        <f t="shared" ref="C7300:C7363" si="116">MONTH(D7300)</f>
        <v>10</v>
      </c>
      <c r="D7300" s="48">
        <v>42674</v>
      </c>
      <c r="E7300" s="47">
        <v>2</v>
      </c>
      <c r="F7300" s="47">
        <v>14817</v>
      </c>
      <c r="G7300" s="47">
        <v>12333</v>
      </c>
    </row>
    <row r="7301" spans="3:7">
      <c r="C7301" s="49">
        <f t="shared" si="116"/>
        <v>10</v>
      </c>
      <c r="D7301" s="48">
        <v>42674</v>
      </c>
      <c r="E7301" s="47">
        <v>3</v>
      </c>
      <c r="F7301" s="47">
        <v>14916</v>
      </c>
      <c r="G7301" s="47">
        <v>12301</v>
      </c>
    </row>
    <row r="7302" spans="3:7">
      <c r="C7302" s="49">
        <f t="shared" si="116"/>
        <v>10</v>
      </c>
      <c r="D7302" s="48">
        <v>42674</v>
      </c>
      <c r="E7302" s="47">
        <v>4</v>
      </c>
      <c r="F7302" s="47">
        <v>14989</v>
      </c>
      <c r="G7302" s="47">
        <v>12464</v>
      </c>
    </row>
    <row r="7303" spans="3:7">
      <c r="C7303" s="49">
        <f t="shared" si="116"/>
        <v>10</v>
      </c>
      <c r="D7303" s="48">
        <v>42674</v>
      </c>
      <c r="E7303" s="47">
        <v>5</v>
      </c>
      <c r="F7303" s="47">
        <v>15467</v>
      </c>
      <c r="G7303" s="47">
        <v>13103</v>
      </c>
    </row>
    <row r="7304" spans="3:7">
      <c r="C7304" s="49">
        <f t="shared" si="116"/>
        <v>10</v>
      </c>
      <c r="D7304" s="48">
        <v>42674</v>
      </c>
      <c r="E7304" s="47">
        <v>6</v>
      </c>
      <c r="F7304" s="47">
        <v>16931</v>
      </c>
      <c r="G7304" s="47">
        <v>14453</v>
      </c>
    </row>
    <row r="7305" spans="3:7">
      <c r="C7305" s="49">
        <f t="shared" si="116"/>
        <v>10</v>
      </c>
      <c r="D7305" s="48">
        <v>42674</v>
      </c>
      <c r="E7305" s="47">
        <v>7</v>
      </c>
      <c r="F7305" s="47">
        <v>18332</v>
      </c>
      <c r="G7305" s="47">
        <v>16174</v>
      </c>
    </row>
    <row r="7306" spans="3:7">
      <c r="C7306" s="49">
        <f t="shared" si="116"/>
        <v>10</v>
      </c>
      <c r="D7306" s="48">
        <v>42674</v>
      </c>
      <c r="E7306" s="47">
        <v>8</v>
      </c>
      <c r="F7306" s="47">
        <v>18452</v>
      </c>
      <c r="G7306" s="47">
        <v>16278</v>
      </c>
    </row>
    <row r="7307" spans="3:7">
      <c r="C7307" s="49">
        <f t="shared" si="116"/>
        <v>10</v>
      </c>
      <c r="D7307" s="48">
        <v>42674</v>
      </c>
      <c r="E7307" s="47">
        <v>9</v>
      </c>
      <c r="F7307" s="47">
        <v>18297</v>
      </c>
      <c r="G7307" s="47">
        <v>15807</v>
      </c>
    </row>
    <row r="7308" spans="3:7">
      <c r="C7308" s="49">
        <f t="shared" si="116"/>
        <v>10</v>
      </c>
      <c r="D7308" s="48">
        <v>42674</v>
      </c>
      <c r="E7308" s="47">
        <v>10</v>
      </c>
      <c r="F7308" s="47">
        <v>18273</v>
      </c>
      <c r="G7308" s="47">
        <v>15459</v>
      </c>
    </row>
    <row r="7309" spans="3:7">
      <c r="C7309" s="49">
        <f t="shared" si="116"/>
        <v>10</v>
      </c>
      <c r="D7309" s="48">
        <v>42674</v>
      </c>
      <c r="E7309" s="47">
        <v>11</v>
      </c>
      <c r="F7309" s="47">
        <v>18055</v>
      </c>
      <c r="G7309" s="47">
        <v>15498</v>
      </c>
    </row>
    <row r="7310" spans="3:7">
      <c r="C7310" s="49">
        <f t="shared" si="116"/>
        <v>10</v>
      </c>
      <c r="D7310" s="48">
        <v>42674</v>
      </c>
      <c r="E7310" s="47">
        <v>12</v>
      </c>
      <c r="F7310" s="47">
        <v>17881</v>
      </c>
      <c r="G7310" s="47">
        <v>15341</v>
      </c>
    </row>
    <row r="7311" spans="3:7">
      <c r="C7311" s="49">
        <f t="shared" si="116"/>
        <v>10</v>
      </c>
      <c r="D7311" s="48">
        <v>42674</v>
      </c>
      <c r="E7311" s="47">
        <v>13</v>
      </c>
      <c r="F7311" s="47">
        <v>17733</v>
      </c>
      <c r="G7311" s="47">
        <v>15241</v>
      </c>
    </row>
    <row r="7312" spans="3:7">
      <c r="C7312" s="49">
        <f t="shared" si="116"/>
        <v>10</v>
      </c>
      <c r="D7312" s="48">
        <v>42674</v>
      </c>
      <c r="E7312" s="47">
        <v>14</v>
      </c>
      <c r="F7312" s="47">
        <v>17757</v>
      </c>
      <c r="G7312" s="47">
        <v>15236</v>
      </c>
    </row>
    <row r="7313" spans="3:7">
      <c r="C7313" s="49">
        <f t="shared" si="116"/>
        <v>10</v>
      </c>
      <c r="D7313" s="48">
        <v>42674</v>
      </c>
      <c r="E7313" s="47">
        <v>15</v>
      </c>
      <c r="F7313" s="47">
        <v>17825</v>
      </c>
      <c r="G7313" s="47">
        <v>15306</v>
      </c>
    </row>
    <row r="7314" spans="3:7">
      <c r="C7314" s="49">
        <f t="shared" si="116"/>
        <v>10</v>
      </c>
      <c r="D7314" s="48">
        <v>42674</v>
      </c>
      <c r="E7314" s="47">
        <v>16</v>
      </c>
      <c r="F7314" s="47">
        <v>18377</v>
      </c>
      <c r="G7314" s="47">
        <v>15855</v>
      </c>
    </row>
    <row r="7315" spans="3:7">
      <c r="C7315" s="49">
        <f t="shared" si="116"/>
        <v>10</v>
      </c>
      <c r="D7315" s="48">
        <v>42674</v>
      </c>
      <c r="E7315" s="47">
        <v>17</v>
      </c>
      <c r="F7315" s="47">
        <v>18890</v>
      </c>
      <c r="G7315" s="47">
        <v>16351</v>
      </c>
    </row>
    <row r="7316" spans="3:7">
      <c r="C7316" s="49">
        <f t="shared" si="116"/>
        <v>10</v>
      </c>
      <c r="D7316" s="48">
        <v>42674</v>
      </c>
      <c r="E7316" s="47">
        <v>18</v>
      </c>
      <c r="F7316" s="47">
        <v>19247</v>
      </c>
      <c r="G7316" s="47">
        <v>16847</v>
      </c>
    </row>
    <row r="7317" spans="3:7">
      <c r="C7317" s="49">
        <f t="shared" si="116"/>
        <v>10</v>
      </c>
      <c r="D7317" s="48">
        <v>42674</v>
      </c>
      <c r="E7317" s="47">
        <v>19</v>
      </c>
      <c r="F7317" s="47">
        <v>19218</v>
      </c>
      <c r="G7317" s="47">
        <v>16686</v>
      </c>
    </row>
    <row r="7318" spans="3:7">
      <c r="C7318" s="49">
        <f t="shared" si="116"/>
        <v>10</v>
      </c>
      <c r="D7318" s="48">
        <v>42674</v>
      </c>
      <c r="E7318" s="47">
        <v>20</v>
      </c>
      <c r="F7318" s="47">
        <v>18905</v>
      </c>
      <c r="G7318" s="47">
        <v>16411</v>
      </c>
    </row>
    <row r="7319" spans="3:7">
      <c r="C7319" s="49">
        <f t="shared" si="116"/>
        <v>10</v>
      </c>
      <c r="D7319" s="48">
        <v>42674</v>
      </c>
      <c r="E7319" s="47">
        <v>21</v>
      </c>
      <c r="F7319" s="47">
        <v>18072</v>
      </c>
      <c r="G7319" s="47">
        <v>15754</v>
      </c>
    </row>
    <row r="7320" spans="3:7">
      <c r="C7320" s="49">
        <f t="shared" si="116"/>
        <v>10</v>
      </c>
      <c r="D7320" s="48">
        <v>42674</v>
      </c>
      <c r="E7320" s="47">
        <v>22</v>
      </c>
      <c r="F7320" s="47">
        <v>17456</v>
      </c>
      <c r="G7320" s="47">
        <v>14945</v>
      </c>
    </row>
    <row r="7321" spans="3:7">
      <c r="C7321" s="49">
        <f t="shared" si="116"/>
        <v>10</v>
      </c>
      <c r="D7321" s="48">
        <v>42674</v>
      </c>
      <c r="E7321" s="47">
        <v>23</v>
      </c>
      <c r="F7321" s="47">
        <v>16083</v>
      </c>
      <c r="G7321" s="47">
        <v>13865</v>
      </c>
    </row>
    <row r="7322" spans="3:7">
      <c r="C7322" s="49">
        <f t="shared" si="116"/>
        <v>10</v>
      </c>
      <c r="D7322" s="48">
        <v>42674</v>
      </c>
      <c r="E7322" s="47">
        <v>24</v>
      </c>
      <c r="F7322" s="47">
        <v>15173</v>
      </c>
      <c r="G7322" s="47">
        <v>13070</v>
      </c>
    </row>
    <row r="7323" spans="3:7">
      <c r="C7323" s="49">
        <f t="shared" si="116"/>
        <v>11</v>
      </c>
      <c r="D7323" s="48">
        <v>42675</v>
      </c>
      <c r="E7323" s="47">
        <v>1</v>
      </c>
      <c r="F7323" s="47">
        <v>15151</v>
      </c>
      <c r="G7323" s="47">
        <v>12641</v>
      </c>
    </row>
    <row r="7324" spans="3:7">
      <c r="C7324" s="49">
        <f t="shared" si="116"/>
        <v>11</v>
      </c>
      <c r="D7324" s="48">
        <v>42675</v>
      </c>
      <c r="E7324" s="47">
        <v>2</v>
      </c>
      <c r="F7324" s="47">
        <v>14733</v>
      </c>
      <c r="G7324" s="47">
        <v>12414</v>
      </c>
    </row>
    <row r="7325" spans="3:7">
      <c r="C7325" s="49">
        <f t="shared" si="116"/>
        <v>11</v>
      </c>
      <c r="D7325" s="48">
        <v>42675</v>
      </c>
      <c r="E7325" s="47">
        <v>3</v>
      </c>
      <c r="F7325" s="47">
        <v>14818</v>
      </c>
      <c r="G7325" s="47">
        <v>12308</v>
      </c>
    </row>
    <row r="7326" spans="3:7">
      <c r="C7326" s="49">
        <f t="shared" si="116"/>
        <v>11</v>
      </c>
      <c r="D7326" s="48">
        <v>42675</v>
      </c>
      <c r="E7326" s="47">
        <v>4</v>
      </c>
      <c r="F7326" s="47">
        <v>14788</v>
      </c>
      <c r="G7326" s="47">
        <v>12398</v>
      </c>
    </row>
    <row r="7327" spans="3:7">
      <c r="C7327" s="49">
        <f t="shared" si="116"/>
        <v>11</v>
      </c>
      <c r="D7327" s="48">
        <v>42675</v>
      </c>
      <c r="E7327" s="47">
        <v>5</v>
      </c>
      <c r="F7327" s="47">
        <v>15247</v>
      </c>
      <c r="G7327" s="47">
        <v>12897</v>
      </c>
    </row>
    <row r="7328" spans="3:7">
      <c r="C7328" s="49">
        <f t="shared" si="116"/>
        <v>11</v>
      </c>
      <c r="D7328" s="48">
        <v>42675</v>
      </c>
      <c r="E7328" s="47">
        <v>6</v>
      </c>
      <c r="F7328" s="47">
        <v>16477</v>
      </c>
      <c r="G7328" s="47">
        <v>14304</v>
      </c>
    </row>
    <row r="7329" spans="3:7">
      <c r="C7329" s="49">
        <f t="shared" si="116"/>
        <v>11</v>
      </c>
      <c r="D7329" s="48">
        <v>42675</v>
      </c>
      <c r="E7329" s="47">
        <v>7</v>
      </c>
      <c r="F7329" s="47">
        <v>17545</v>
      </c>
      <c r="G7329" s="47">
        <v>15942</v>
      </c>
    </row>
    <row r="7330" spans="3:7">
      <c r="C7330" s="49">
        <f t="shared" si="116"/>
        <v>11</v>
      </c>
      <c r="D7330" s="48">
        <v>42675</v>
      </c>
      <c r="E7330" s="47">
        <v>8</v>
      </c>
      <c r="F7330" s="47">
        <v>17668</v>
      </c>
      <c r="G7330" s="47">
        <v>16177</v>
      </c>
    </row>
    <row r="7331" spans="3:7">
      <c r="C7331" s="49">
        <f t="shared" si="116"/>
        <v>11</v>
      </c>
      <c r="D7331" s="48">
        <v>42675</v>
      </c>
      <c r="E7331" s="47">
        <v>9</v>
      </c>
      <c r="F7331" s="47">
        <v>17747</v>
      </c>
      <c r="G7331" s="47">
        <v>15647</v>
      </c>
    </row>
    <row r="7332" spans="3:7">
      <c r="C7332" s="49">
        <f t="shared" si="116"/>
        <v>11</v>
      </c>
      <c r="D7332" s="48">
        <v>42675</v>
      </c>
      <c r="E7332" s="47">
        <v>10</v>
      </c>
      <c r="F7332" s="47">
        <v>17770</v>
      </c>
      <c r="G7332" s="47">
        <v>15504</v>
      </c>
    </row>
    <row r="7333" spans="3:7">
      <c r="C7333" s="49">
        <f t="shared" si="116"/>
        <v>11</v>
      </c>
      <c r="D7333" s="48">
        <v>42675</v>
      </c>
      <c r="E7333" s="47">
        <v>11</v>
      </c>
      <c r="F7333" s="47">
        <v>17695</v>
      </c>
      <c r="G7333" s="47">
        <v>15372</v>
      </c>
    </row>
    <row r="7334" spans="3:7">
      <c r="C7334" s="49">
        <f t="shared" si="116"/>
        <v>11</v>
      </c>
      <c r="D7334" s="48">
        <v>42675</v>
      </c>
      <c r="E7334" s="47">
        <v>12</v>
      </c>
      <c r="F7334" s="47">
        <v>17510</v>
      </c>
      <c r="G7334" s="47">
        <v>15247</v>
      </c>
    </row>
    <row r="7335" spans="3:7">
      <c r="C7335" s="49">
        <f t="shared" si="116"/>
        <v>11</v>
      </c>
      <c r="D7335" s="48">
        <v>42675</v>
      </c>
      <c r="E7335" s="47">
        <v>13</v>
      </c>
      <c r="F7335" s="47">
        <v>17644</v>
      </c>
      <c r="G7335" s="47">
        <v>15388</v>
      </c>
    </row>
    <row r="7336" spans="3:7">
      <c r="C7336" s="49">
        <f t="shared" si="116"/>
        <v>11</v>
      </c>
      <c r="D7336" s="48">
        <v>42675</v>
      </c>
      <c r="E7336" s="47">
        <v>14</v>
      </c>
      <c r="F7336" s="47">
        <v>17625</v>
      </c>
      <c r="G7336" s="47">
        <v>15370</v>
      </c>
    </row>
    <row r="7337" spans="3:7">
      <c r="C7337" s="49">
        <f t="shared" si="116"/>
        <v>11</v>
      </c>
      <c r="D7337" s="48">
        <v>42675</v>
      </c>
      <c r="E7337" s="47">
        <v>15</v>
      </c>
      <c r="F7337" s="47">
        <v>17674</v>
      </c>
      <c r="G7337" s="47">
        <v>15395</v>
      </c>
    </row>
    <row r="7338" spans="3:7">
      <c r="C7338" s="49">
        <f t="shared" si="116"/>
        <v>11</v>
      </c>
      <c r="D7338" s="48">
        <v>42675</v>
      </c>
      <c r="E7338" s="47">
        <v>16</v>
      </c>
      <c r="F7338" s="47">
        <v>18098</v>
      </c>
      <c r="G7338" s="47">
        <v>15745</v>
      </c>
    </row>
    <row r="7339" spans="3:7">
      <c r="C7339" s="49">
        <f t="shared" si="116"/>
        <v>11</v>
      </c>
      <c r="D7339" s="48">
        <v>42675</v>
      </c>
      <c r="E7339" s="47">
        <v>17</v>
      </c>
      <c r="F7339" s="47">
        <v>18458</v>
      </c>
      <c r="G7339" s="47">
        <v>16260</v>
      </c>
    </row>
    <row r="7340" spans="3:7">
      <c r="C7340" s="49">
        <f t="shared" si="116"/>
        <v>11</v>
      </c>
      <c r="D7340" s="48">
        <v>42675</v>
      </c>
      <c r="E7340" s="47">
        <v>18</v>
      </c>
      <c r="F7340" s="47">
        <v>19002</v>
      </c>
      <c r="G7340" s="47">
        <v>16685</v>
      </c>
    </row>
    <row r="7341" spans="3:7">
      <c r="C7341" s="49">
        <f t="shared" si="116"/>
        <v>11</v>
      </c>
      <c r="D7341" s="48">
        <v>42675</v>
      </c>
      <c r="E7341" s="47">
        <v>19</v>
      </c>
      <c r="F7341" s="47">
        <v>19049</v>
      </c>
      <c r="G7341" s="47">
        <v>16890</v>
      </c>
    </row>
    <row r="7342" spans="3:7">
      <c r="C7342" s="49">
        <f t="shared" si="116"/>
        <v>11</v>
      </c>
      <c r="D7342" s="48">
        <v>42675</v>
      </c>
      <c r="E7342" s="47">
        <v>20</v>
      </c>
      <c r="F7342" s="47">
        <v>18438</v>
      </c>
      <c r="G7342" s="47">
        <v>16357</v>
      </c>
    </row>
    <row r="7343" spans="3:7">
      <c r="C7343" s="49">
        <f t="shared" si="116"/>
        <v>11</v>
      </c>
      <c r="D7343" s="48">
        <v>42675</v>
      </c>
      <c r="E7343" s="47">
        <v>21</v>
      </c>
      <c r="F7343" s="47">
        <v>17791</v>
      </c>
      <c r="G7343" s="47">
        <v>15690</v>
      </c>
    </row>
    <row r="7344" spans="3:7">
      <c r="C7344" s="49">
        <f t="shared" si="116"/>
        <v>11</v>
      </c>
      <c r="D7344" s="48">
        <v>42675</v>
      </c>
      <c r="E7344" s="47">
        <v>22</v>
      </c>
      <c r="F7344" s="47">
        <v>16690</v>
      </c>
      <c r="G7344" s="47">
        <v>14522</v>
      </c>
    </row>
    <row r="7345" spans="3:7">
      <c r="C7345" s="49">
        <f t="shared" si="116"/>
        <v>11</v>
      </c>
      <c r="D7345" s="48">
        <v>42675</v>
      </c>
      <c r="E7345" s="47">
        <v>23</v>
      </c>
      <c r="F7345" s="47">
        <v>15784</v>
      </c>
      <c r="G7345" s="47">
        <v>13547</v>
      </c>
    </row>
    <row r="7346" spans="3:7">
      <c r="C7346" s="49">
        <f t="shared" si="116"/>
        <v>11</v>
      </c>
      <c r="D7346" s="48">
        <v>42675</v>
      </c>
      <c r="E7346" s="47">
        <v>24</v>
      </c>
      <c r="F7346" s="47">
        <v>14983</v>
      </c>
      <c r="G7346" s="47">
        <v>12698</v>
      </c>
    </row>
    <row r="7347" spans="3:7">
      <c r="C7347" s="49">
        <f t="shared" si="116"/>
        <v>11</v>
      </c>
      <c r="D7347" s="48">
        <v>42676</v>
      </c>
      <c r="E7347" s="47">
        <v>1</v>
      </c>
      <c r="F7347" s="47">
        <v>14499</v>
      </c>
      <c r="G7347" s="47">
        <v>12310</v>
      </c>
    </row>
    <row r="7348" spans="3:7">
      <c r="C7348" s="49">
        <f t="shared" si="116"/>
        <v>11</v>
      </c>
      <c r="D7348" s="48">
        <v>42676</v>
      </c>
      <c r="E7348" s="47">
        <v>2</v>
      </c>
      <c r="F7348" s="47">
        <v>14441</v>
      </c>
      <c r="G7348" s="47">
        <v>12050</v>
      </c>
    </row>
    <row r="7349" spans="3:7">
      <c r="C7349" s="49">
        <f t="shared" si="116"/>
        <v>11</v>
      </c>
      <c r="D7349" s="48">
        <v>42676</v>
      </c>
      <c r="E7349" s="47">
        <v>3</v>
      </c>
      <c r="F7349" s="47">
        <v>14219</v>
      </c>
      <c r="G7349" s="47">
        <v>11908</v>
      </c>
    </row>
    <row r="7350" spans="3:7">
      <c r="C7350" s="49">
        <f t="shared" si="116"/>
        <v>11</v>
      </c>
      <c r="D7350" s="48">
        <v>42676</v>
      </c>
      <c r="E7350" s="47">
        <v>4</v>
      </c>
      <c r="F7350" s="47">
        <v>14217</v>
      </c>
      <c r="G7350" s="47">
        <v>11989</v>
      </c>
    </row>
    <row r="7351" spans="3:7">
      <c r="C7351" s="49">
        <f t="shared" si="116"/>
        <v>11</v>
      </c>
      <c r="D7351" s="48">
        <v>42676</v>
      </c>
      <c r="E7351" s="47">
        <v>5</v>
      </c>
      <c r="F7351" s="47">
        <v>14822</v>
      </c>
      <c r="G7351" s="47">
        <v>12508</v>
      </c>
    </row>
    <row r="7352" spans="3:7">
      <c r="C7352" s="49">
        <f t="shared" si="116"/>
        <v>11</v>
      </c>
      <c r="D7352" s="48">
        <v>42676</v>
      </c>
      <c r="E7352" s="47">
        <v>6</v>
      </c>
      <c r="F7352" s="47">
        <v>16243</v>
      </c>
      <c r="G7352" s="47">
        <v>13906</v>
      </c>
    </row>
    <row r="7353" spans="3:7">
      <c r="C7353" s="49">
        <f t="shared" si="116"/>
        <v>11</v>
      </c>
      <c r="D7353" s="48">
        <v>42676</v>
      </c>
      <c r="E7353" s="47">
        <v>7</v>
      </c>
      <c r="F7353" s="47">
        <v>17600</v>
      </c>
      <c r="G7353" s="47">
        <v>15599</v>
      </c>
    </row>
    <row r="7354" spans="3:7">
      <c r="C7354" s="49">
        <f t="shared" si="116"/>
        <v>11</v>
      </c>
      <c r="D7354" s="48">
        <v>42676</v>
      </c>
      <c r="E7354" s="47">
        <v>8</v>
      </c>
      <c r="F7354" s="47">
        <v>17966</v>
      </c>
      <c r="G7354" s="47">
        <v>16000</v>
      </c>
    </row>
    <row r="7355" spans="3:7">
      <c r="C7355" s="49">
        <f t="shared" si="116"/>
        <v>11</v>
      </c>
      <c r="D7355" s="48">
        <v>42676</v>
      </c>
      <c r="E7355" s="47">
        <v>9</v>
      </c>
      <c r="F7355" s="47">
        <v>17742</v>
      </c>
      <c r="G7355" s="47">
        <v>15639</v>
      </c>
    </row>
    <row r="7356" spans="3:7">
      <c r="C7356" s="49">
        <f t="shared" si="116"/>
        <v>11</v>
      </c>
      <c r="D7356" s="48">
        <v>42676</v>
      </c>
      <c r="E7356" s="47">
        <v>10</v>
      </c>
      <c r="F7356" s="47">
        <v>17658</v>
      </c>
      <c r="G7356" s="47">
        <v>15603</v>
      </c>
    </row>
    <row r="7357" spans="3:7">
      <c r="C7357" s="49">
        <f t="shared" si="116"/>
        <v>11</v>
      </c>
      <c r="D7357" s="48">
        <v>42676</v>
      </c>
      <c r="E7357" s="47">
        <v>11</v>
      </c>
      <c r="F7357" s="47">
        <v>17070</v>
      </c>
      <c r="G7357" s="47">
        <v>15499</v>
      </c>
    </row>
    <row r="7358" spans="3:7">
      <c r="C7358" s="49">
        <f t="shared" si="116"/>
        <v>11</v>
      </c>
      <c r="D7358" s="48">
        <v>42676</v>
      </c>
      <c r="E7358" s="47">
        <v>12</v>
      </c>
      <c r="F7358" s="47">
        <v>16771</v>
      </c>
      <c r="G7358" s="47">
        <v>15298</v>
      </c>
    </row>
    <row r="7359" spans="3:7">
      <c r="C7359" s="49">
        <f t="shared" si="116"/>
        <v>11</v>
      </c>
      <c r="D7359" s="48">
        <v>42676</v>
      </c>
      <c r="E7359" s="47">
        <v>13</v>
      </c>
      <c r="F7359" s="47">
        <v>17258</v>
      </c>
      <c r="G7359" s="47">
        <v>15340</v>
      </c>
    </row>
    <row r="7360" spans="3:7">
      <c r="C7360" s="49">
        <f t="shared" si="116"/>
        <v>11</v>
      </c>
      <c r="D7360" s="48">
        <v>42676</v>
      </c>
      <c r="E7360" s="47">
        <v>14</v>
      </c>
      <c r="F7360" s="47">
        <v>17144</v>
      </c>
      <c r="G7360" s="47">
        <v>15200</v>
      </c>
    </row>
    <row r="7361" spans="3:7">
      <c r="C7361" s="49">
        <f t="shared" si="116"/>
        <v>11</v>
      </c>
      <c r="D7361" s="48">
        <v>42676</v>
      </c>
      <c r="E7361" s="47">
        <v>15</v>
      </c>
      <c r="F7361" s="47">
        <v>17446</v>
      </c>
      <c r="G7361" s="47">
        <v>15485</v>
      </c>
    </row>
    <row r="7362" spans="3:7">
      <c r="C7362" s="49">
        <f t="shared" si="116"/>
        <v>11</v>
      </c>
      <c r="D7362" s="48">
        <v>42676</v>
      </c>
      <c r="E7362" s="47">
        <v>16</v>
      </c>
      <c r="F7362" s="47">
        <v>18344</v>
      </c>
      <c r="G7362" s="47">
        <v>16255</v>
      </c>
    </row>
    <row r="7363" spans="3:7">
      <c r="C7363" s="49">
        <f t="shared" si="116"/>
        <v>11</v>
      </c>
      <c r="D7363" s="48">
        <v>42676</v>
      </c>
      <c r="E7363" s="47">
        <v>17</v>
      </c>
      <c r="F7363" s="47">
        <v>18950</v>
      </c>
      <c r="G7363" s="47">
        <v>16808</v>
      </c>
    </row>
    <row r="7364" spans="3:7">
      <c r="C7364" s="49">
        <f t="shared" ref="C7364:C7427" si="117">MONTH(D7364)</f>
        <v>11</v>
      </c>
      <c r="D7364" s="48">
        <v>42676</v>
      </c>
      <c r="E7364" s="47">
        <v>18</v>
      </c>
      <c r="F7364" s="47">
        <v>19359</v>
      </c>
      <c r="G7364" s="47">
        <v>17213</v>
      </c>
    </row>
    <row r="7365" spans="3:7">
      <c r="C7365" s="49">
        <f t="shared" si="117"/>
        <v>11</v>
      </c>
      <c r="D7365" s="48">
        <v>42676</v>
      </c>
      <c r="E7365" s="47">
        <v>19</v>
      </c>
      <c r="F7365" s="47">
        <v>19294</v>
      </c>
      <c r="G7365" s="47">
        <v>17082</v>
      </c>
    </row>
    <row r="7366" spans="3:7">
      <c r="C7366" s="49">
        <f t="shared" si="117"/>
        <v>11</v>
      </c>
      <c r="D7366" s="48">
        <v>42676</v>
      </c>
      <c r="E7366" s="47">
        <v>20</v>
      </c>
      <c r="F7366" s="47">
        <v>18973</v>
      </c>
      <c r="G7366" s="47">
        <v>16867</v>
      </c>
    </row>
    <row r="7367" spans="3:7">
      <c r="C7367" s="49">
        <f t="shared" si="117"/>
        <v>11</v>
      </c>
      <c r="D7367" s="48">
        <v>42676</v>
      </c>
      <c r="E7367" s="47">
        <v>21</v>
      </c>
      <c r="F7367" s="47">
        <v>18032</v>
      </c>
      <c r="G7367" s="47">
        <v>16109</v>
      </c>
    </row>
    <row r="7368" spans="3:7">
      <c r="C7368" s="49">
        <f t="shared" si="117"/>
        <v>11</v>
      </c>
      <c r="D7368" s="48">
        <v>42676</v>
      </c>
      <c r="E7368" s="47">
        <v>22</v>
      </c>
      <c r="F7368" s="47">
        <v>16969</v>
      </c>
      <c r="G7368" s="47">
        <v>15012</v>
      </c>
    </row>
    <row r="7369" spans="3:7">
      <c r="C7369" s="49">
        <f t="shared" si="117"/>
        <v>11</v>
      </c>
      <c r="D7369" s="48">
        <v>42676</v>
      </c>
      <c r="E7369" s="47">
        <v>23</v>
      </c>
      <c r="F7369" s="47">
        <v>16224</v>
      </c>
      <c r="G7369" s="47">
        <v>13819</v>
      </c>
    </row>
    <row r="7370" spans="3:7">
      <c r="C7370" s="49">
        <f t="shared" si="117"/>
        <v>11</v>
      </c>
      <c r="D7370" s="48">
        <v>42676</v>
      </c>
      <c r="E7370" s="47">
        <v>24</v>
      </c>
      <c r="F7370" s="47">
        <v>15047</v>
      </c>
      <c r="G7370" s="47">
        <v>12958</v>
      </c>
    </row>
    <row r="7371" spans="3:7">
      <c r="C7371" s="49">
        <f t="shared" si="117"/>
        <v>11</v>
      </c>
      <c r="D7371" s="48">
        <v>42677</v>
      </c>
      <c r="E7371" s="47">
        <v>1</v>
      </c>
      <c r="F7371" s="47">
        <v>14767</v>
      </c>
      <c r="G7371" s="47">
        <v>12455</v>
      </c>
    </row>
    <row r="7372" spans="3:7">
      <c r="C7372" s="49">
        <f t="shared" si="117"/>
        <v>11</v>
      </c>
      <c r="D7372" s="48">
        <v>42677</v>
      </c>
      <c r="E7372" s="47">
        <v>2</v>
      </c>
      <c r="F7372" s="47">
        <v>14499</v>
      </c>
      <c r="G7372" s="47">
        <v>12171</v>
      </c>
    </row>
    <row r="7373" spans="3:7">
      <c r="C7373" s="49">
        <f t="shared" si="117"/>
        <v>11</v>
      </c>
      <c r="D7373" s="48">
        <v>42677</v>
      </c>
      <c r="E7373" s="47">
        <v>3</v>
      </c>
      <c r="F7373" s="47">
        <v>14200</v>
      </c>
      <c r="G7373" s="47">
        <v>12046</v>
      </c>
    </row>
    <row r="7374" spans="3:7">
      <c r="C7374" s="49">
        <f t="shared" si="117"/>
        <v>11</v>
      </c>
      <c r="D7374" s="48">
        <v>42677</v>
      </c>
      <c r="E7374" s="47">
        <v>4</v>
      </c>
      <c r="F7374" s="47">
        <v>14262</v>
      </c>
      <c r="G7374" s="47">
        <v>12094</v>
      </c>
    </row>
    <row r="7375" spans="3:7">
      <c r="C7375" s="49">
        <f t="shared" si="117"/>
        <v>11</v>
      </c>
      <c r="D7375" s="48">
        <v>42677</v>
      </c>
      <c r="E7375" s="47">
        <v>5</v>
      </c>
      <c r="F7375" s="47">
        <v>14722</v>
      </c>
      <c r="G7375" s="47">
        <v>12595</v>
      </c>
    </row>
    <row r="7376" spans="3:7">
      <c r="C7376" s="49">
        <f t="shared" si="117"/>
        <v>11</v>
      </c>
      <c r="D7376" s="48">
        <v>42677</v>
      </c>
      <c r="E7376" s="47">
        <v>6</v>
      </c>
      <c r="F7376" s="47">
        <v>16067</v>
      </c>
      <c r="G7376" s="47">
        <v>13867</v>
      </c>
    </row>
    <row r="7377" spans="3:7">
      <c r="C7377" s="49">
        <f t="shared" si="117"/>
        <v>11</v>
      </c>
      <c r="D7377" s="48">
        <v>42677</v>
      </c>
      <c r="E7377" s="47">
        <v>7</v>
      </c>
      <c r="F7377" s="47">
        <v>17865</v>
      </c>
      <c r="G7377" s="47">
        <v>15630</v>
      </c>
    </row>
    <row r="7378" spans="3:7">
      <c r="C7378" s="49">
        <f t="shared" si="117"/>
        <v>11</v>
      </c>
      <c r="D7378" s="48">
        <v>42677</v>
      </c>
      <c r="E7378" s="47">
        <v>8</v>
      </c>
      <c r="F7378" s="47">
        <v>18112</v>
      </c>
      <c r="G7378" s="47">
        <v>16126</v>
      </c>
    </row>
    <row r="7379" spans="3:7">
      <c r="C7379" s="49">
        <f t="shared" si="117"/>
        <v>11</v>
      </c>
      <c r="D7379" s="48">
        <v>42677</v>
      </c>
      <c r="E7379" s="47">
        <v>9</v>
      </c>
      <c r="F7379" s="47">
        <v>17481</v>
      </c>
      <c r="G7379" s="47">
        <v>15759</v>
      </c>
    </row>
    <row r="7380" spans="3:7">
      <c r="C7380" s="49">
        <f t="shared" si="117"/>
        <v>11</v>
      </c>
      <c r="D7380" s="48">
        <v>42677</v>
      </c>
      <c r="E7380" s="47">
        <v>10</v>
      </c>
      <c r="F7380" s="47">
        <v>17850</v>
      </c>
      <c r="G7380" s="47">
        <v>15679</v>
      </c>
    </row>
    <row r="7381" spans="3:7">
      <c r="C7381" s="49">
        <f t="shared" si="117"/>
        <v>11</v>
      </c>
      <c r="D7381" s="48">
        <v>42677</v>
      </c>
      <c r="E7381" s="47">
        <v>11</v>
      </c>
      <c r="F7381" s="47">
        <v>17919</v>
      </c>
      <c r="G7381" s="47">
        <v>15648</v>
      </c>
    </row>
    <row r="7382" spans="3:7">
      <c r="C7382" s="49">
        <f t="shared" si="117"/>
        <v>11</v>
      </c>
      <c r="D7382" s="48">
        <v>42677</v>
      </c>
      <c r="E7382" s="47">
        <v>12</v>
      </c>
      <c r="F7382" s="47">
        <v>17634</v>
      </c>
      <c r="G7382" s="47">
        <v>15401</v>
      </c>
    </row>
    <row r="7383" spans="3:7">
      <c r="C7383" s="49">
        <f t="shared" si="117"/>
        <v>11</v>
      </c>
      <c r="D7383" s="48">
        <v>42677</v>
      </c>
      <c r="E7383" s="47">
        <v>13</v>
      </c>
      <c r="F7383" s="47">
        <v>17637</v>
      </c>
      <c r="G7383" s="47">
        <v>15328</v>
      </c>
    </row>
    <row r="7384" spans="3:7">
      <c r="C7384" s="49">
        <f t="shared" si="117"/>
        <v>11</v>
      </c>
      <c r="D7384" s="48">
        <v>42677</v>
      </c>
      <c r="E7384" s="47">
        <v>14</v>
      </c>
      <c r="F7384" s="47">
        <v>17720</v>
      </c>
      <c r="G7384" s="47">
        <v>15333</v>
      </c>
    </row>
    <row r="7385" spans="3:7">
      <c r="C7385" s="49">
        <f t="shared" si="117"/>
        <v>11</v>
      </c>
      <c r="D7385" s="48">
        <v>42677</v>
      </c>
      <c r="E7385" s="47">
        <v>15</v>
      </c>
      <c r="F7385" s="47">
        <v>17687</v>
      </c>
      <c r="G7385" s="47">
        <v>15405</v>
      </c>
    </row>
    <row r="7386" spans="3:7">
      <c r="C7386" s="49">
        <f t="shared" si="117"/>
        <v>11</v>
      </c>
      <c r="D7386" s="48">
        <v>42677</v>
      </c>
      <c r="E7386" s="47">
        <v>16</v>
      </c>
      <c r="F7386" s="47">
        <v>18000</v>
      </c>
      <c r="G7386" s="47">
        <v>15840</v>
      </c>
    </row>
    <row r="7387" spans="3:7">
      <c r="C7387" s="49">
        <f t="shared" si="117"/>
        <v>11</v>
      </c>
      <c r="D7387" s="48">
        <v>42677</v>
      </c>
      <c r="E7387" s="47">
        <v>17</v>
      </c>
      <c r="F7387" s="47">
        <v>18403</v>
      </c>
      <c r="G7387" s="47">
        <v>16387</v>
      </c>
    </row>
    <row r="7388" spans="3:7">
      <c r="C7388" s="49">
        <f t="shared" si="117"/>
        <v>11</v>
      </c>
      <c r="D7388" s="48">
        <v>42677</v>
      </c>
      <c r="E7388" s="47">
        <v>18</v>
      </c>
      <c r="F7388" s="47">
        <v>18645</v>
      </c>
      <c r="G7388" s="47">
        <v>16864</v>
      </c>
    </row>
    <row r="7389" spans="3:7">
      <c r="C7389" s="49">
        <f t="shared" si="117"/>
        <v>11</v>
      </c>
      <c r="D7389" s="48">
        <v>42677</v>
      </c>
      <c r="E7389" s="47">
        <v>19</v>
      </c>
      <c r="F7389" s="47">
        <v>19133</v>
      </c>
      <c r="G7389" s="47">
        <v>17010</v>
      </c>
    </row>
    <row r="7390" spans="3:7">
      <c r="C7390" s="49">
        <f t="shared" si="117"/>
        <v>11</v>
      </c>
      <c r="D7390" s="48">
        <v>42677</v>
      </c>
      <c r="E7390" s="47">
        <v>20</v>
      </c>
      <c r="F7390" s="47">
        <v>19038</v>
      </c>
      <c r="G7390" s="47">
        <v>16753</v>
      </c>
    </row>
    <row r="7391" spans="3:7">
      <c r="C7391" s="49">
        <f t="shared" si="117"/>
        <v>11</v>
      </c>
      <c r="D7391" s="48">
        <v>42677</v>
      </c>
      <c r="E7391" s="47">
        <v>21</v>
      </c>
      <c r="F7391" s="47">
        <v>17987</v>
      </c>
      <c r="G7391" s="47">
        <v>15891</v>
      </c>
    </row>
    <row r="7392" spans="3:7">
      <c r="C7392" s="49">
        <f t="shared" si="117"/>
        <v>11</v>
      </c>
      <c r="D7392" s="48">
        <v>42677</v>
      </c>
      <c r="E7392" s="47">
        <v>22</v>
      </c>
      <c r="F7392" s="47">
        <v>17170</v>
      </c>
      <c r="G7392" s="47">
        <v>14961</v>
      </c>
    </row>
    <row r="7393" spans="3:7">
      <c r="C7393" s="49">
        <f t="shared" si="117"/>
        <v>11</v>
      </c>
      <c r="D7393" s="48">
        <v>42677</v>
      </c>
      <c r="E7393" s="47">
        <v>23</v>
      </c>
      <c r="F7393" s="47">
        <v>15800</v>
      </c>
      <c r="G7393" s="47">
        <v>13785</v>
      </c>
    </row>
    <row r="7394" spans="3:7">
      <c r="C7394" s="49">
        <f t="shared" si="117"/>
        <v>11</v>
      </c>
      <c r="D7394" s="48">
        <v>42677</v>
      </c>
      <c r="E7394" s="47">
        <v>24</v>
      </c>
      <c r="F7394" s="47">
        <v>15208</v>
      </c>
      <c r="G7394" s="47">
        <v>12897</v>
      </c>
    </row>
    <row r="7395" spans="3:7">
      <c r="C7395" s="49">
        <f t="shared" si="117"/>
        <v>11</v>
      </c>
      <c r="D7395" s="48">
        <v>42678</v>
      </c>
      <c r="E7395" s="47">
        <v>1</v>
      </c>
      <c r="F7395" s="47">
        <v>14852</v>
      </c>
      <c r="G7395" s="47">
        <v>12480</v>
      </c>
    </row>
    <row r="7396" spans="3:7">
      <c r="C7396" s="49">
        <f t="shared" si="117"/>
        <v>11</v>
      </c>
      <c r="D7396" s="48">
        <v>42678</v>
      </c>
      <c r="E7396" s="47">
        <v>2</v>
      </c>
      <c r="F7396" s="47">
        <v>14838</v>
      </c>
      <c r="G7396" s="47">
        <v>12163</v>
      </c>
    </row>
    <row r="7397" spans="3:7">
      <c r="C7397" s="49">
        <f t="shared" si="117"/>
        <v>11</v>
      </c>
      <c r="D7397" s="48">
        <v>42678</v>
      </c>
      <c r="E7397" s="47">
        <v>3</v>
      </c>
      <c r="F7397" s="47">
        <v>14644</v>
      </c>
      <c r="G7397" s="47">
        <v>12071</v>
      </c>
    </row>
    <row r="7398" spans="3:7">
      <c r="C7398" s="49">
        <f t="shared" si="117"/>
        <v>11</v>
      </c>
      <c r="D7398" s="48">
        <v>42678</v>
      </c>
      <c r="E7398" s="47">
        <v>4</v>
      </c>
      <c r="F7398" s="47">
        <v>14696</v>
      </c>
      <c r="G7398" s="47">
        <v>12178</v>
      </c>
    </row>
    <row r="7399" spans="3:7">
      <c r="C7399" s="49">
        <f t="shared" si="117"/>
        <v>11</v>
      </c>
      <c r="D7399" s="48">
        <v>42678</v>
      </c>
      <c r="E7399" s="47">
        <v>5</v>
      </c>
      <c r="F7399" s="47">
        <v>15259</v>
      </c>
      <c r="G7399" s="47">
        <v>12709</v>
      </c>
    </row>
    <row r="7400" spans="3:7">
      <c r="C7400" s="49">
        <f t="shared" si="117"/>
        <v>11</v>
      </c>
      <c r="D7400" s="48">
        <v>42678</v>
      </c>
      <c r="E7400" s="47">
        <v>6</v>
      </c>
      <c r="F7400" s="47">
        <v>16090</v>
      </c>
      <c r="G7400" s="47">
        <v>14157</v>
      </c>
    </row>
    <row r="7401" spans="3:7">
      <c r="C7401" s="49">
        <f t="shared" si="117"/>
        <v>11</v>
      </c>
      <c r="D7401" s="48">
        <v>42678</v>
      </c>
      <c r="E7401" s="47">
        <v>7</v>
      </c>
      <c r="F7401" s="47">
        <v>17270</v>
      </c>
      <c r="G7401" s="47">
        <v>15906</v>
      </c>
    </row>
    <row r="7402" spans="3:7">
      <c r="C7402" s="49">
        <f t="shared" si="117"/>
        <v>11</v>
      </c>
      <c r="D7402" s="48">
        <v>42678</v>
      </c>
      <c r="E7402" s="47">
        <v>8</v>
      </c>
      <c r="F7402" s="47">
        <v>17335</v>
      </c>
      <c r="G7402" s="47">
        <v>16147</v>
      </c>
    </row>
    <row r="7403" spans="3:7">
      <c r="C7403" s="49">
        <f t="shared" si="117"/>
        <v>11</v>
      </c>
      <c r="D7403" s="48">
        <v>42678</v>
      </c>
      <c r="E7403" s="47">
        <v>9</v>
      </c>
      <c r="F7403" s="47">
        <v>17150</v>
      </c>
      <c r="G7403" s="47">
        <v>15546</v>
      </c>
    </row>
    <row r="7404" spans="3:7">
      <c r="C7404" s="49">
        <f t="shared" si="117"/>
        <v>11</v>
      </c>
      <c r="D7404" s="48">
        <v>42678</v>
      </c>
      <c r="E7404" s="47">
        <v>10</v>
      </c>
      <c r="F7404" s="47">
        <v>17226</v>
      </c>
      <c r="G7404" s="47">
        <v>15353</v>
      </c>
    </row>
    <row r="7405" spans="3:7">
      <c r="C7405" s="49">
        <f t="shared" si="117"/>
        <v>11</v>
      </c>
      <c r="D7405" s="48">
        <v>42678</v>
      </c>
      <c r="E7405" s="47">
        <v>11</v>
      </c>
      <c r="F7405" s="47">
        <v>17410</v>
      </c>
      <c r="G7405" s="47">
        <v>15053</v>
      </c>
    </row>
    <row r="7406" spans="3:7">
      <c r="C7406" s="49">
        <f t="shared" si="117"/>
        <v>11</v>
      </c>
      <c r="D7406" s="48">
        <v>42678</v>
      </c>
      <c r="E7406" s="47">
        <v>12</v>
      </c>
      <c r="F7406" s="47">
        <v>17037</v>
      </c>
      <c r="G7406" s="47">
        <v>14727</v>
      </c>
    </row>
    <row r="7407" spans="3:7">
      <c r="C7407" s="49">
        <f t="shared" si="117"/>
        <v>11</v>
      </c>
      <c r="D7407" s="48">
        <v>42678</v>
      </c>
      <c r="E7407" s="47">
        <v>13</v>
      </c>
      <c r="F7407" s="47">
        <v>16940</v>
      </c>
      <c r="G7407" s="47">
        <v>14723</v>
      </c>
    </row>
    <row r="7408" spans="3:7">
      <c r="C7408" s="49">
        <f t="shared" si="117"/>
        <v>11</v>
      </c>
      <c r="D7408" s="48">
        <v>42678</v>
      </c>
      <c r="E7408" s="47">
        <v>14</v>
      </c>
      <c r="F7408" s="47">
        <v>16920</v>
      </c>
      <c r="G7408" s="47">
        <v>14555</v>
      </c>
    </row>
    <row r="7409" spans="3:7">
      <c r="C7409" s="49">
        <f t="shared" si="117"/>
        <v>11</v>
      </c>
      <c r="D7409" s="48">
        <v>42678</v>
      </c>
      <c r="E7409" s="47">
        <v>15</v>
      </c>
      <c r="F7409" s="47">
        <v>16834</v>
      </c>
      <c r="G7409" s="47">
        <v>14490</v>
      </c>
    </row>
    <row r="7410" spans="3:7">
      <c r="C7410" s="49">
        <f t="shared" si="117"/>
        <v>11</v>
      </c>
      <c r="D7410" s="48">
        <v>42678</v>
      </c>
      <c r="E7410" s="47">
        <v>16</v>
      </c>
      <c r="F7410" s="47">
        <v>17293</v>
      </c>
      <c r="G7410" s="47">
        <v>14889</v>
      </c>
    </row>
    <row r="7411" spans="3:7">
      <c r="C7411" s="49">
        <f t="shared" si="117"/>
        <v>11</v>
      </c>
      <c r="D7411" s="48">
        <v>42678</v>
      </c>
      <c r="E7411" s="47">
        <v>17</v>
      </c>
      <c r="F7411" s="47">
        <v>17644</v>
      </c>
      <c r="G7411" s="47">
        <v>15551</v>
      </c>
    </row>
    <row r="7412" spans="3:7">
      <c r="C7412" s="49">
        <f t="shared" si="117"/>
        <v>11</v>
      </c>
      <c r="D7412" s="48">
        <v>42678</v>
      </c>
      <c r="E7412" s="47">
        <v>18</v>
      </c>
      <c r="F7412" s="47">
        <v>18312</v>
      </c>
      <c r="G7412" s="47">
        <v>16301</v>
      </c>
    </row>
    <row r="7413" spans="3:7">
      <c r="C7413" s="49">
        <f t="shared" si="117"/>
        <v>11</v>
      </c>
      <c r="D7413" s="48">
        <v>42678</v>
      </c>
      <c r="E7413" s="47">
        <v>19</v>
      </c>
      <c r="F7413" s="47">
        <v>18601</v>
      </c>
      <c r="G7413" s="47">
        <v>16534</v>
      </c>
    </row>
    <row r="7414" spans="3:7">
      <c r="C7414" s="49">
        <f t="shared" si="117"/>
        <v>11</v>
      </c>
      <c r="D7414" s="48">
        <v>42678</v>
      </c>
      <c r="E7414" s="47">
        <v>20</v>
      </c>
      <c r="F7414" s="47">
        <v>18425</v>
      </c>
      <c r="G7414" s="47">
        <v>16311</v>
      </c>
    </row>
    <row r="7415" spans="3:7">
      <c r="C7415" s="49">
        <f t="shared" si="117"/>
        <v>11</v>
      </c>
      <c r="D7415" s="48">
        <v>42678</v>
      </c>
      <c r="E7415" s="47">
        <v>21</v>
      </c>
      <c r="F7415" s="47">
        <v>17705</v>
      </c>
      <c r="G7415" s="47">
        <v>15641</v>
      </c>
    </row>
    <row r="7416" spans="3:7">
      <c r="C7416" s="49">
        <f t="shared" si="117"/>
        <v>11</v>
      </c>
      <c r="D7416" s="48">
        <v>42678</v>
      </c>
      <c r="E7416" s="47">
        <v>22</v>
      </c>
      <c r="F7416" s="47">
        <v>16806</v>
      </c>
      <c r="G7416" s="47">
        <v>14714</v>
      </c>
    </row>
    <row r="7417" spans="3:7">
      <c r="C7417" s="49">
        <f t="shared" si="117"/>
        <v>11</v>
      </c>
      <c r="D7417" s="48">
        <v>42678</v>
      </c>
      <c r="E7417" s="47">
        <v>23</v>
      </c>
      <c r="F7417" s="47">
        <v>15756</v>
      </c>
      <c r="G7417" s="47">
        <v>13557</v>
      </c>
    </row>
    <row r="7418" spans="3:7">
      <c r="C7418" s="49">
        <f t="shared" si="117"/>
        <v>11</v>
      </c>
      <c r="D7418" s="48">
        <v>42678</v>
      </c>
      <c r="E7418" s="47">
        <v>24</v>
      </c>
      <c r="F7418" s="47">
        <v>15364</v>
      </c>
      <c r="G7418" s="47">
        <v>12690</v>
      </c>
    </row>
    <row r="7419" spans="3:7">
      <c r="C7419" s="49">
        <f t="shared" si="117"/>
        <v>11</v>
      </c>
      <c r="D7419" s="48">
        <v>42679</v>
      </c>
      <c r="E7419" s="47">
        <v>1</v>
      </c>
      <c r="F7419" s="47">
        <v>14832</v>
      </c>
      <c r="G7419" s="47">
        <v>12127</v>
      </c>
    </row>
    <row r="7420" spans="3:7">
      <c r="C7420" s="49">
        <f t="shared" si="117"/>
        <v>11</v>
      </c>
      <c r="D7420" s="48">
        <v>42679</v>
      </c>
      <c r="E7420" s="47">
        <v>2</v>
      </c>
      <c r="F7420" s="47">
        <v>14551</v>
      </c>
      <c r="G7420" s="47">
        <v>11831</v>
      </c>
    </row>
    <row r="7421" spans="3:7">
      <c r="C7421" s="49">
        <f t="shared" si="117"/>
        <v>11</v>
      </c>
      <c r="D7421" s="48">
        <v>42679</v>
      </c>
      <c r="E7421" s="47">
        <v>3</v>
      </c>
      <c r="F7421" s="47">
        <v>14125</v>
      </c>
      <c r="G7421" s="47">
        <v>11641</v>
      </c>
    </row>
    <row r="7422" spans="3:7">
      <c r="C7422" s="49">
        <f t="shared" si="117"/>
        <v>11</v>
      </c>
      <c r="D7422" s="48">
        <v>42679</v>
      </c>
      <c r="E7422" s="47">
        <v>4</v>
      </c>
      <c r="F7422" s="47">
        <v>13876</v>
      </c>
      <c r="G7422" s="47">
        <v>11611</v>
      </c>
    </row>
    <row r="7423" spans="3:7">
      <c r="C7423" s="49">
        <f t="shared" si="117"/>
        <v>11</v>
      </c>
      <c r="D7423" s="48">
        <v>42679</v>
      </c>
      <c r="E7423" s="47">
        <v>5</v>
      </c>
      <c r="F7423" s="47">
        <v>14161</v>
      </c>
      <c r="G7423" s="47">
        <v>11881</v>
      </c>
    </row>
    <row r="7424" spans="3:7">
      <c r="C7424" s="49">
        <f t="shared" si="117"/>
        <v>11</v>
      </c>
      <c r="D7424" s="48">
        <v>42679</v>
      </c>
      <c r="E7424" s="47">
        <v>6</v>
      </c>
      <c r="F7424" s="47">
        <v>14444</v>
      </c>
      <c r="G7424" s="47">
        <v>12495</v>
      </c>
    </row>
    <row r="7425" spans="3:7">
      <c r="C7425" s="49">
        <f t="shared" si="117"/>
        <v>11</v>
      </c>
      <c r="D7425" s="48">
        <v>42679</v>
      </c>
      <c r="E7425" s="47">
        <v>7</v>
      </c>
      <c r="F7425" s="47">
        <v>15624</v>
      </c>
      <c r="G7425" s="47">
        <v>13222</v>
      </c>
    </row>
    <row r="7426" spans="3:7">
      <c r="C7426" s="49">
        <f t="shared" si="117"/>
        <v>11</v>
      </c>
      <c r="D7426" s="48">
        <v>42679</v>
      </c>
      <c r="E7426" s="47">
        <v>8</v>
      </c>
      <c r="F7426" s="47">
        <v>15883</v>
      </c>
      <c r="G7426" s="47">
        <v>13829</v>
      </c>
    </row>
    <row r="7427" spans="3:7">
      <c r="C7427" s="49">
        <f t="shared" si="117"/>
        <v>11</v>
      </c>
      <c r="D7427" s="48">
        <v>42679</v>
      </c>
      <c r="E7427" s="47">
        <v>9</v>
      </c>
      <c r="F7427" s="47">
        <v>15886</v>
      </c>
      <c r="G7427" s="47">
        <v>14217</v>
      </c>
    </row>
    <row r="7428" spans="3:7">
      <c r="C7428" s="49">
        <f t="shared" ref="C7428:C7491" si="118">MONTH(D7428)</f>
        <v>11</v>
      </c>
      <c r="D7428" s="48">
        <v>42679</v>
      </c>
      <c r="E7428" s="47">
        <v>10</v>
      </c>
      <c r="F7428" s="47">
        <v>15786</v>
      </c>
      <c r="G7428" s="47">
        <v>14251</v>
      </c>
    </row>
    <row r="7429" spans="3:7">
      <c r="C7429" s="49">
        <f t="shared" si="118"/>
        <v>11</v>
      </c>
      <c r="D7429" s="48">
        <v>42679</v>
      </c>
      <c r="E7429" s="47">
        <v>11</v>
      </c>
      <c r="F7429" s="47">
        <v>15835</v>
      </c>
      <c r="G7429" s="47">
        <v>14069</v>
      </c>
    </row>
    <row r="7430" spans="3:7">
      <c r="C7430" s="49">
        <f t="shared" si="118"/>
        <v>11</v>
      </c>
      <c r="D7430" s="48">
        <v>42679</v>
      </c>
      <c r="E7430" s="47">
        <v>12</v>
      </c>
      <c r="F7430" s="47">
        <v>16072</v>
      </c>
      <c r="G7430" s="47">
        <v>14010</v>
      </c>
    </row>
    <row r="7431" spans="3:7">
      <c r="C7431" s="49">
        <f t="shared" si="118"/>
        <v>11</v>
      </c>
      <c r="D7431" s="48">
        <v>42679</v>
      </c>
      <c r="E7431" s="47">
        <v>13</v>
      </c>
      <c r="F7431" s="47">
        <v>16325</v>
      </c>
      <c r="G7431" s="47">
        <v>13794</v>
      </c>
    </row>
    <row r="7432" spans="3:7">
      <c r="C7432" s="49">
        <f t="shared" si="118"/>
        <v>11</v>
      </c>
      <c r="D7432" s="48">
        <v>42679</v>
      </c>
      <c r="E7432" s="47">
        <v>14</v>
      </c>
      <c r="F7432" s="47">
        <v>16029</v>
      </c>
      <c r="G7432" s="47">
        <v>13345</v>
      </c>
    </row>
    <row r="7433" spans="3:7">
      <c r="C7433" s="49">
        <f t="shared" si="118"/>
        <v>11</v>
      </c>
      <c r="D7433" s="48">
        <v>42679</v>
      </c>
      <c r="E7433" s="47">
        <v>15</v>
      </c>
      <c r="F7433" s="47">
        <v>15739</v>
      </c>
      <c r="G7433" s="47">
        <v>13189</v>
      </c>
    </row>
    <row r="7434" spans="3:7">
      <c r="C7434" s="49">
        <f t="shared" si="118"/>
        <v>11</v>
      </c>
      <c r="D7434" s="48">
        <v>42679</v>
      </c>
      <c r="E7434" s="47">
        <v>16</v>
      </c>
      <c r="F7434" s="47">
        <v>16037</v>
      </c>
      <c r="G7434" s="47">
        <v>13675</v>
      </c>
    </row>
    <row r="7435" spans="3:7">
      <c r="C7435" s="49">
        <f t="shared" si="118"/>
        <v>11</v>
      </c>
      <c r="D7435" s="48">
        <v>42679</v>
      </c>
      <c r="E7435" s="47">
        <v>17</v>
      </c>
      <c r="F7435" s="47">
        <v>16853</v>
      </c>
      <c r="G7435" s="47">
        <v>14556</v>
      </c>
    </row>
    <row r="7436" spans="3:7">
      <c r="C7436" s="49">
        <f t="shared" si="118"/>
        <v>11</v>
      </c>
      <c r="D7436" s="48">
        <v>42679</v>
      </c>
      <c r="E7436" s="47">
        <v>18</v>
      </c>
      <c r="F7436" s="47">
        <v>17616</v>
      </c>
      <c r="G7436" s="47">
        <v>15269</v>
      </c>
    </row>
    <row r="7437" spans="3:7">
      <c r="C7437" s="49">
        <f t="shared" si="118"/>
        <v>11</v>
      </c>
      <c r="D7437" s="48">
        <v>42679</v>
      </c>
      <c r="E7437" s="47">
        <v>19</v>
      </c>
      <c r="F7437" s="47">
        <v>16974</v>
      </c>
      <c r="G7437" s="47">
        <v>15108</v>
      </c>
    </row>
    <row r="7438" spans="3:7">
      <c r="C7438" s="49">
        <f t="shared" si="118"/>
        <v>11</v>
      </c>
      <c r="D7438" s="48">
        <v>42679</v>
      </c>
      <c r="E7438" s="47">
        <v>20</v>
      </c>
      <c r="F7438" s="47">
        <v>17033</v>
      </c>
      <c r="G7438" s="47">
        <v>14798</v>
      </c>
    </row>
    <row r="7439" spans="3:7">
      <c r="C7439" s="49">
        <f t="shared" si="118"/>
        <v>11</v>
      </c>
      <c r="D7439" s="48">
        <v>42679</v>
      </c>
      <c r="E7439" s="47">
        <v>21</v>
      </c>
      <c r="F7439" s="47">
        <v>16527</v>
      </c>
      <c r="G7439" s="47">
        <v>14275</v>
      </c>
    </row>
    <row r="7440" spans="3:7">
      <c r="C7440" s="49">
        <f t="shared" si="118"/>
        <v>11</v>
      </c>
      <c r="D7440" s="48">
        <v>42679</v>
      </c>
      <c r="E7440" s="47">
        <v>22</v>
      </c>
      <c r="F7440" s="47">
        <v>16230</v>
      </c>
      <c r="G7440" s="47">
        <v>13672</v>
      </c>
    </row>
    <row r="7441" spans="3:7">
      <c r="C7441" s="49">
        <f t="shared" si="118"/>
        <v>11</v>
      </c>
      <c r="D7441" s="48">
        <v>42679</v>
      </c>
      <c r="E7441" s="47">
        <v>23</v>
      </c>
      <c r="F7441" s="47">
        <v>15118</v>
      </c>
      <c r="G7441" s="47">
        <v>12860</v>
      </c>
    </row>
    <row r="7442" spans="3:7">
      <c r="C7442" s="49">
        <f t="shared" si="118"/>
        <v>11</v>
      </c>
      <c r="D7442" s="48">
        <v>42679</v>
      </c>
      <c r="E7442" s="47">
        <v>24</v>
      </c>
      <c r="F7442" s="47">
        <v>14370</v>
      </c>
      <c r="G7442" s="47">
        <v>12165</v>
      </c>
    </row>
    <row r="7443" spans="3:7">
      <c r="C7443" s="49">
        <f t="shared" si="118"/>
        <v>11</v>
      </c>
      <c r="D7443" s="48">
        <v>42680</v>
      </c>
      <c r="E7443" s="47">
        <v>1</v>
      </c>
      <c r="F7443" s="47">
        <v>13986</v>
      </c>
      <c r="G7443" s="47">
        <v>11601</v>
      </c>
    </row>
    <row r="7444" spans="3:7">
      <c r="C7444" s="49">
        <f t="shared" si="118"/>
        <v>11</v>
      </c>
      <c r="D7444" s="48">
        <v>42680</v>
      </c>
      <c r="E7444" s="47">
        <v>2</v>
      </c>
      <c r="F7444" s="47">
        <v>13741</v>
      </c>
      <c r="G7444" s="47">
        <v>11314</v>
      </c>
    </row>
    <row r="7445" spans="3:7">
      <c r="C7445" s="49">
        <f t="shared" si="118"/>
        <v>11</v>
      </c>
      <c r="D7445" s="48">
        <v>42680</v>
      </c>
      <c r="E7445" s="47">
        <v>3</v>
      </c>
      <c r="F7445" s="47">
        <v>13432</v>
      </c>
      <c r="G7445" s="47">
        <v>11211</v>
      </c>
    </row>
    <row r="7446" spans="3:7">
      <c r="C7446" s="49">
        <f t="shared" si="118"/>
        <v>11</v>
      </c>
      <c r="D7446" s="48">
        <v>42680</v>
      </c>
      <c r="E7446" s="47">
        <v>4</v>
      </c>
      <c r="F7446" s="47">
        <v>13650</v>
      </c>
      <c r="G7446" s="47">
        <v>11211</v>
      </c>
    </row>
    <row r="7447" spans="3:7">
      <c r="C7447" s="49">
        <f t="shared" si="118"/>
        <v>11</v>
      </c>
      <c r="D7447" s="48">
        <v>42680</v>
      </c>
      <c r="E7447" s="47">
        <v>5</v>
      </c>
      <c r="F7447" s="47">
        <v>13717</v>
      </c>
      <c r="G7447" s="47">
        <v>11283</v>
      </c>
    </row>
    <row r="7448" spans="3:7">
      <c r="C7448" s="49">
        <f t="shared" si="118"/>
        <v>11</v>
      </c>
      <c r="D7448" s="48">
        <v>42680</v>
      </c>
      <c r="E7448" s="47">
        <v>6</v>
      </c>
      <c r="F7448" s="47">
        <v>13957</v>
      </c>
      <c r="G7448" s="47">
        <v>11539</v>
      </c>
    </row>
    <row r="7449" spans="3:7">
      <c r="C7449" s="49">
        <f t="shared" si="118"/>
        <v>11</v>
      </c>
      <c r="D7449" s="48">
        <v>42680</v>
      </c>
      <c r="E7449" s="47">
        <v>7</v>
      </c>
      <c r="F7449" s="47">
        <v>14222</v>
      </c>
      <c r="G7449" s="47">
        <v>12095</v>
      </c>
    </row>
    <row r="7450" spans="3:7">
      <c r="C7450" s="49">
        <f t="shared" si="118"/>
        <v>11</v>
      </c>
      <c r="D7450" s="48">
        <v>42680</v>
      </c>
      <c r="E7450" s="47">
        <v>8</v>
      </c>
      <c r="F7450" s="47">
        <v>14974</v>
      </c>
      <c r="G7450" s="47">
        <v>12721</v>
      </c>
    </row>
    <row r="7451" spans="3:7">
      <c r="C7451" s="49">
        <f t="shared" si="118"/>
        <v>11</v>
      </c>
      <c r="D7451" s="48">
        <v>42680</v>
      </c>
      <c r="E7451" s="47">
        <v>9</v>
      </c>
      <c r="F7451" s="47">
        <v>15439</v>
      </c>
      <c r="G7451" s="47">
        <v>12964</v>
      </c>
    </row>
    <row r="7452" spans="3:7">
      <c r="C7452" s="49">
        <f t="shared" si="118"/>
        <v>11</v>
      </c>
      <c r="D7452" s="48">
        <v>42680</v>
      </c>
      <c r="E7452" s="47">
        <v>10</v>
      </c>
      <c r="F7452" s="47">
        <v>15283</v>
      </c>
      <c r="G7452" s="47">
        <v>13131</v>
      </c>
    </row>
    <row r="7453" spans="3:7">
      <c r="C7453" s="49">
        <f t="shared" si="118"/>
        <v>11</v>
      </c>
      <c r="D7453" s="48">
        <v>42680</v>
      </c>
      <c r="E7453" s="47">
        <v>11</v>
      </c>
      <c r="F7453" s="47">
        <v>15187</v>
      </c>
      <c r="G7453" s="47">
        <v>12975</v>
      </c>
    </row>
    <row r="7454" spans="3:7">
      <c r="C7454" s="49">
        <f t="shared" si="118"/>
        <v>11</v>
      </c>
      <c r="D7454" s="48">
        <v>42680</v>
      </c>
      <c r="E7454" s="47">
        <v>12</v>
      </c>
      <c r="F7454" s="47">
        <v>15431</v>
      </c>
      <c r="G7454" s="47">
        <v>12976</v>
      </c>
    </row>
    <row r="7455" spans="3:7">
      <c r="C7455" s="49">
        <f t="shared" si="118"/>
        <v>11</v>
      </c>
      <c r="D7455" s="48">
        <v>42680</v>
      </c>
      <c r="E7455" s="47">
        <v>13</v>
      </c>
      <c r="F7455" s="47">
        <v>15298</v>
      </c>
      <c r="G7455" s="47">
        <v>12769</v>
      </c>
    </row>
    <row r="7456" spans="3:7">
      <c r="C7456" s="49">
        <f t="shared" si="118"/>
        <v>11</v>
      </c>
      <c r="D7456" s="48">
        <v>42680</v>
      </c>
      <c r="E7456" s="47">
        <v>14</v>
      </c>
      <c r="F7456" s="47">
        <v>15267</v>
      </c>
      <c r="G7456" s="47">
        <v>12782</v>
      </c>
    </row>
    <row r="7457" spans="3:7">
      <c r="C7457" s="49">
        <f t="shared" si="118"/>
        <v>11</v>
      </c>
      <c r="D7457" s="48">
        <v>42680</v>
      </c>
      <c r="E7457" s="47">
        <v>15</v>
      </c>
      <c r="F7457" s="47">
        <v>15434</v>
      </c>
      <c r="G7457" s="47">
        <v>12903</v>
      </c>
    </row>
    <row r="7458" spans="3:7">
      <c r="C7458" s="49">
        <f t="shared" si="118"/>
        <v>11</v>
      </c>
      <c r="D7458" s="48">
        <v>42680</v>
      </c>
      <c r="E7458" s="47">
        <v>16</v>
      </c>
      <c r="F7458" s="47">
        <v>16043</v>
      </c>
      <c r="G7458" s="47">
        <v>13473</v>
      </c>
    </row>
    <row r="7459" spans="3:7">
      <c r="C7459" s="49">
        <f t="shared" si="118"/>
        <v>11</v>
      </c>
      <c r="D7459" s="48">
        <v>42680</v>
      </c>
      <c r="E7459" s="47">
        <v>17</v>
      </c>
      <c r="F7459" s="47">
        <v>16984</v>
      </c>
      <c r="G7459" s="47">
        <v>14683</v>
      </c>
    </row>
    <row r="7460" spans="3:7">
      <c r="C7460" s="49">
        <f t="shared" si="118"/>
        <v>11</v>
      </c>
      <c r="D7460" s="48">
        <v>42680</v>
      </c>
      <c r="E7460" s="47">
        <v>18</v>
      </c>
      <c r="F7460" s="47">
        <v>17702</v>
      </c>
      <c r="G7460" s="47">
        <v>15910</v>
      </c>
    </row>
    <row r="7461" spans="3:7">
      <c r="C7461" s="49">
        <f t="shared" si="118"/>
        <v>11</v>
      </c>
      <c r="D7461" s="48">
        <v>42680</v>
      </c>
      <c r="E7461" s="47">
        <v>19</v>
      </c>
      <c r="F7461" s="47">
        <v>18102</v>
      </c>
      <c r="G7461" s="47">
        <v>15950</v>
      </c>
    </row>
    <row r="7462" spans="3:7">
      <c r="C7462" s="49">
        <f t="shared" si="118"/>
        <v>11</v>
      </c>
      <c r="D7462" s="48">
        <v>42680</v>
      </c>
      <c r="E7462" s="47">
        <v>20</v>
      </c>
      <c r="F7462" s="47">
        <v>17616</v>
      </c>
      <c r="G7462" s="47">
        <v>15583</v>
      </c>
    </row>
    <row r="7463" spans="3:7">
      <c r="C7463" s="49">
        <f t="shared" si="118"/>
        <v>11</v>
      </c>
      <c r="D7463" s="48">
        <v>42680</v>
      </c>
      <c r="E7463" s="47">
        <v>21</v>
      </c>
      <c r="F7463" s="47">
        <v>17141</v>
      </c>
      <c r="G7463" s="47">
        <v>15171</v>
      </c>
    </row>
    <row r="7464" spans="3:7">
      <c r="C7464" s="49">
        <f t="shared" si="118"/>
        <v>11</v>
      </c>
      <c r="D7464" s="48">
        <v>42680</v>
      </c>
      <c r="E7464" s="47">
        <v>22</v>
      </c>
      <c r="F7464" s="47">
        <v>16621</v>
      </c>
      <c r="G7464" s="47">
        <v>14526</v>
      </c>
    </row>
    <row r="7465" spans="3:7">
      <c r="C7465" s="49">
        <f t="shared" si="118"/>
        <v>11</v>
      </c>
      <c r="D7465" s="48">
        <v>42680</v>
      </c>
      <c r="E7465" s="47">
        <v>23</v>
      </c>
      <c r="F7465" s="47">
        <v>15491</v>
      </c>
      <c r="G7465" s="47">
        <v>13650</v>
      </c>
    </row>
    <row r="7466" spans="3:7">
      <c r="C7466" s="49">
        <f t="shared" si="118"/>
        <v>11</v>
      </c>
      <c r="D7466" s="48">
        <v>42680</v>
      </c>
      <c r="E7466" s="47">
        <v>24</v>
      </c>
      <c r="F7466" s="47">
        <v>14854</v>
      </c>
      <c r="G7466" s="47">
        <v>12750</v>
      </c>
    </row>
    <row r="7467" spans="3:7">
      <c r="C7467" s="49">
        <f t="shared" si="118"/>
        <v>11</v>
      </c>
      <c r="D7467" s="48">
        <v>42681</v>
      </c>
      <c r="E7467" s="47">
        <v>1</v>
      </c>
      <c r="F7467" s="47">
        <v>14800</v>
      </c>
      <c r="G7467" s="47">
        <v>12261</v>
      </c>
    </row>
    <row r="7468" spans="3:7">
      <c r="C7468" s="49">
        <f t="shared" si="118"/>
        <v>11</v>
      </c>
      <c r="D7468" s="48">
        <v>42681</v>
      </c>
      <c r="E7468" s="47">
        <v>2</v>
      </c>
      <c r="F7468" s="47">
        <v>14620</v>
      </c>
      <c r="G7468" s="47">
        <v>11949</v>
      </c>
    </row>
    <row r="7469" spans="3:7">
      <c r="C7469" s="49">
        <f t="shared" si="118"/>
        <v>11</v>
      </c>
      <c r="D7469" s="48">
        <v>42681</v>
      </c>
      <c r="E7469" s="47">
        <v>3</v>
      </c>
      <c r="F7469" s="47">
        <v>14347</v>
      </c>
      <c r="G7469" s="47">
        <v>11800</v>
      </c>
    </row>
    <row r="7470" spans="3:7">
      <c r="C7470" s="49">
        <f t="shared" si="118"/>
        <v>11</v>
      </c>
      <c r="D7470" s="48">
        <v>42681</v>
      </c>
      <c r="E7470" s="47">
        <v>4</v>
      </c>
      <c r="F7470" s="47">
        <v>14398</v>
      </c>
      <c r="G7470" s="47">
        <v>11721</v>
      </c>
    </row>
    <row r="7471" spans="3:7">
      <c r="C7471" s="49">
        <f t="shared" si="118"/>
        <v>11</v>
      </c>
      <c r="D7471" s="48">
        <v>42681</v>
      </c>
      <c r="E7471" s="47">
        <v>5</v>
      </c>
      <c r="F7471" s="47">
        <v>14720</v>
      </c>
      <c r="G7471" s="47">
        <v>11985</v>
      </c>
    </row>
    <row r="7472" spans="3:7">
      <c r="C7472" s="49">
        <f t="shared" si="118"/>
        <v>11</v>
      </c>
      <c r="D7472" s="48">
        <v>42681</v>
      </c>
      <c r="E7472" s="47">
        <v>6</v>
      </c>
      <c r="F7472" s="47">
        <v>15227</v>
      </c>
      <c r="G7472" s="47">
        <v>12719</v>
      </c>
    </row>
    <row r="7473" spans="3:7">
      <c r="C7473" s="49">
        <f t="shared" si="118"/>
        <v>11</v>
      </c>
      <c r="D7473" s="48">
        <v>42681</v>
      </c>
      <c r="E7473" s="47">
        <v>7</v>
      </c>
      <c r="F7473" s="47">
        <v>16339</v>
      </c>
      <c r="G7473" s="47">
        <v>14182</v>
      </c>
    </row>
    <row r="7474" spans="3:7">
      <c r="C7474" s="49">
        <f t="shared" si="118"/>
        <v>11</v>
      </c>
      <c r="D7474" s="48">
        <v>42681</v>
      </c>
      <c r="E7474" s="47">
        <v>8</v>
      </c>
      <c r="F7474" s="47">
        <v>17368</v>
      </c>
      <c r="G7474" s="47">
        <v>15490</v>
      </c>
    </row>
    <row r="7475" spans="3:7">
      <c r="C7475" s="49">
        <f t="shared" si="118"/>
        <v>11</v>
      </c>
      <c r="D7475" s="48">
        <v>42681</v>
      </c>
      <c r="E7475" s="47">
        <v>9</v>
      </c>
      <c r="F7475" s="47">
        <v>17293</v>
      </c>
      <c r="G7475" s="47">
        <v>15192</v>
      </c>
    </row>
    <row r="7476" spans="3:7">
      <c r="C7476" s="49">
        <f t="shared" si="118"/>
        <v>11</v>
      </c>
      <c r="D7476" s="48">
        <v>42681</v>
      </c>
      <c r="E7476" s="47">
        <v>10</v>
      </c>
      <c r="F7476" s="47">
        <v>16957</v>
      </c>
      <c r="G7476" s="47">
        <v>14776</v>
      </c>
    </row>
    <row r="7477" spans="3:7">
      <c r="C7477" s="49">
        <f t="shared" si="118"/>
        <v>11</v>
      </c>
      <c r="D7477" s="48">
        <v>42681</v>
      </c>
      <c r="E7477" s="47">
        <v>11</v>
      </c>
      <c r="F7477" s="47">
        <v>17095</v>
      </c>
      <c r="G7477" s="47">
        <v>14688</v>
      </c>
    </row>
    <row r="7478" spans="3:7">
      <c r="C7478" s="49">
        <f t="shared" si="118"/>
        <v>11</v>
      </c>
      <c r="D7478" s="48">
        <v>42681</v>
      </c>
      <c r="E7478" s="47">
        <v>12</v>
      </c>
      <c r="F7478" s="47">
        <v>16903</v>
      </c>
      <c r="G7478" s="47">
        <v>14635</v>
      </c>
    </row>
    <row r="7479" spans="3:7">
      <c r="C7479" s="49">
        <f t="shared" si="118"/>
        <v>11</v>
      </c>
      <c r="D7479" s="48">
        <v>42681</v>
      </c>
      <c r="E7479" s="47">
        <v>13</v>
      </c>
      <c r="F7479" s="47">
        <v>16730</v>
      </c>
      <c r="G7479" s="47">
        <v>14653</v>
      </c>
    </row>
    <row r="7480" spans="3:7">
      <c r="C7480" s="49">
        <f t="shared" si="118"/>
        <v>11</v>
      </c>
      <c r="D7480" s="48">
        <v>42681</v>
      </c>
      <c r="E7480" s="47">
        <v>14</v>
      </c>
      <c r="F7480" s="47">
        <v>16876</v>
      </c>
      <c r="G7480" s="47">
        <v>14617</v>
      </c>
    </row>
    <row r="7481" spans="3:7">
      <c r="C7481" s="49">
        <f t="shared" si="118"/>
        <v>11</v>
      </c>
      <c r="D7481" s="48">
        <v>42681</v>
      </c>
      <c r="E7481" s="47">
        <v>15</v>
      </c>
      <c r="F7481" s="47">
        <v>16820</v>
      </c>
      <c r="G7481" s="47">
        <v>14542</v>
      </c>
    </row>
    <row r="7482" spans="3:7">
      <c r="C7482" s="49">
        <f t="shared" si="118"/>
        <v>11</v>
      </c>
      <c r="D7482" s="48">
        <v>42681</v>
      </c>
      <c r="E7482" s="47">
        <v>16</v>
      </c>
      <c r="F7482" s="47">
        <v>17266</v>
      </c>
      <c r="G7482" s="47">
        <v>15043</v>
      </c>
    </row>
    <row r="7483" spans="3:7">
      <c r="C7483" s="49">
        <f t="shared" si="118"/>
        <v>11</v>
      </c>
      <c r="D7483" s="48">
        <v>42681</v>
      </c>
      <c r="E7483" s="47">
        <v>17</v>
      </c>
      <c r="F7483" s="47">
        <v>18058</v>
      </c>
      <c r="G7483" s="47">
        <v>16183</v>
      </c>
    </row>
    <row r="7484" spans="3:7">
      <c r="C7484" s="49">
        <f t="shared" si="118"/>
        <v>11</v>
      </c>
      <c r="D7484" s="48">
        <v>42681</v>
      </c>
      <c r="E7484" s="47">
        <v>18</v>
      </c>
      <c r="F7484" s="47">
        <v>18576</v>
      </c>
      <c r="G7484" s="47">
        <v>17058</v>
      </c>
    </row>
    <row r="7485" spans="3:7">
      <c r="C7485" s="49">
        <f t="shared" si="118"/>
        <v>11</v>
      </c>
      <c r="D7485" s="48">
        <v>42681</v>
      </c>
      <c r="E7485" s="47">
        <v>19</v>
      </c>
      <c r="F7485" s="47">
        <v>18978</v>
      </c>
      <c r="G7485" s="47">
        <v>17070</v>
      </c>
    </row>
    <row r="7486" spans="3:7">
      <c r="C7486" s="49">
        <f t="shared" si="118"/>
        <v>11</v>
      </c>
      <c r="D7486" s="48">
        <v>42681</v>
      </c>
      <c r="E7486" s="47">
        <v>20</v>
      </c>
      <c r="F7486" s="47">
        <v>18918</v>
      </c>
      <c r="G7486" s="47">
        <v>16822</v>
      </c>
    </row>
    <row r="7487" spans="3:7">
      <c r="C7487" s="49">
        <f t="shared" si="118"/>
        <v>11</v>
      </c>
      <c r="D7487" s="48">
        <v>42681</v>
      </c>
      <c r="E7487" s="47">
        <v>21</v>
      </c>
      <c r="F7487" s="47">
        <v>18926</v>
      </c>
      <c r="G7487" s="47">
        <v>16468</v>
      </c>
    </row>
    <row r="7488" spans="3:7">
      <c r="C7488" s="49">
        <f t="shared" si="118"/>
        <v>11</v>
      </c>
      <c r="D7488" s="48">
        <v>42681</v>
      </c>
      <c r="E7488" s="47">
        <v>22</v>
      </c>
      <c r="F7488" s="47">
        <v>18285</v>
      </c>
      <c r="G7488" s="47">
        <v>15637</v>
      </c>
    </row>
    <row r="7489" spans="3:7">
      <c r="C7489" s="49">
        <f t="shared" si="118"/>
        <v>11</v>
      </c>
      <c r="D7489" s="48">
        <v>42681</v>
      </c>
      <c r="E7489" s="47">
        <v>23</v>
      </c>
      <c r="F7489" s="47">
        <v>16974</v>
      </c>
      <c r="G7489" s="47">
        <v>14523</v>
      </c>
    </row>
    <row r="7490" spans="3:7">
      <c r="C7490" s="49">
        <f t="shared" si="118"/>
        <v>11</v>
      </c>
      <c r="D7490" s="48">
        <v>42681</v>
      </c>
      <c r="E7490" s="47">
        <v>24</v>
      </c>
      <c r="F7490" s="47">
        <v>15953</v>
      </c>
      <c r="G7490" s="47">
        <v>13360</v>
      </c>
    </row>
    <row r="7491" spans="3:7">
      <c r="C7491" s="49">
        <f t="shared" si="118"/>
        <v>11</v>
      </c>
      <c r="D7491" s="48">
        <v>42682</v>
      </c>
      <c r="E7491" s="47">
        <v>1</v>
      </c>
      <c r="F7491" s="47">
        <v>15268</v>
      </c>
      <c r="G7491" s="47">
        <v>12602</v>
      </c>
    </row>
    <row r="7492" spans="3:7">
      <c r="C7492" s="49">
        <f t="shared" ref="C7492:C7555" si="119">MONTH(D7492)</f>
        <v>11</v>
      </c>
      <c r="D7492" s="48">
        <v>42682</v>
      </c>
      <c r="E7492" s="47">
        <v>2</v>
      </c>
      <c r="F7492" s="47">
        <v>14959</v>
      </c>
      <c r="G7492" s="47">
        <v>12202</v>
      </c>
    </row>
    <row r="7493" spans="3:7">
      <c r="C7493" s="49">
        <f t="shared" si="119"/>
        <v>11</v>
      </c>
      <c r="D7493" s="48">
        <v>42682</v>
      </c>
      <c r="E7493" s="47">
        <v>3</v>
      </c>
      <c r="F7493" s="47">
        <v>14683</v>
      </c>
      <c r="G7493" s="47">
        <v>11971</v>
      </c>
    </row>
    <row r="7494" spans="3:7">
      <c r="C7494" s="49">
        <f t="shared" si="119"/>
        <v>11</v>
      </c>
      <c r="D7494" s="48">
        <v>42682</v>
      </c>
      <c r="E7494" s="47">
        <v>4</v>
      </c>
      <c r="F7494" s="47">
        <v>14627</v>
      </c>
      <c r="G7494" s="47">
        <v>11881</v>
      </c>
    </row>
    <row r="7495" spans="3:7">
      <c r="C7495" s="49">
        <f t="shared" si="119"/>
        <v>11</v>
      </c>
      <c r="D7495" s="48">
        <v>42682</v>
      </c>
      <c r="E7495" s="47">
        <v>5</v>
      </c>
      <c r="F7495" s="47">
        <v>14787</v>
      </c>
      <c r="G7495" s="47">
        <v>12072</v>
      </c>
    </row>
    <row r="7496" spans="3:7">
      <c r="C7496" s="49">
        <f t="shared" si="119"/>
        <v>11</v>
      </c>
      <c r="D7496" s="48">
        <v>42682</v>
      </c>
      <c r="E7496" s="47">
        <v>6</v>
      </c>
      <c r="F7496" s="47">
        <v>15351</v>
      </c>
      <c r="G7496" s="47">
        <v>12739</v>
      </c>
    </row>
    <row r="7497" spans="3:7">
      <c r="C7497" s="49">
        <f t="shared" si="119"/>
        <v>11</v>
      </c>
      <c r="D7497" s="48">
        <v>42682</v>
      </c>
      <c r="E7497" s="47">
        <v>7</v>
      </c>
      <c r="F7497" s="47">
        <v>16570</v>
      </c>
      <c r="G7497" s="47">
        <v>14227</v>
      </c>
    </row>
    <row r="7498" spans="3:7">
      <c r="C7498" s="49">
        <f t="shared" si="119"/>
        <v>11</v>
      </c>
      <c r="D7498" s="48">
        <v>42682</v>
      </c>
      <c r="E7498" s="47">
        <v>8</v>
      </c>
      <c r="F7498" s="47">
        <v>17146</v>
      </c>
      <c r="G7498" s="47">
        <v>15317</v>
      </c>
    </row>
    <row r="7499" spans="3:7">
      <c r="C7499" s="49">
        <f t="shared" si="119"/>
        <v>11</v>
      </c>
      <c r="D7499" s="48">
        <v>42682</v>
      </c>
      <c r="E7499" s="47">
        <v>9</v>
      </c>
      <c r="F7499" s="47">
        <v>17410</v>
      </c>
      <c r="G7499" s="47">
        <v>15278</v>
      </c>
    </row>
    <row r="7500" spans="3:7">
      <c r="C7500" s="49">
        <f t="shared" si="119"/>
        <v>11</v>
      </c>
      <c r="D7500" s="48">
        <v>42682</v>
      </c>
      <c r="E7500" s="47">
        <v>10</v>
      </c>
      <c r="F7500" s="47">
        <v>17007</v>
      </c>
      <c r="G7500" s="47">
        <v>15026</v>
      </c>
    </row>
    <row r="7501" spans="3:7">
      <c r="C7501" s="49">
        <f t="shared" si="119"/>
        <v>11</v>
      </c>
      <c r="D7501" s="48">
        <v>42682</v>
      </c>
      <c r="E7501" s="47">
        <v>11</v>
      </c>
      <c r="F7501" s="47">
        <v>17428</v>
      </c>
      <c r="G7501" s="47">
        <v>14951</v>
      </c>
    </row>
    <row r="7502" spans="3:7">
      <c r="C7502" s="49">
        <f t="shared" si="119"/>
        <v>11</v>
      </c>
      <c r="D7502" s="48">
        <v>42682</v>
      </c>
      <c r="E7502" s="47">
        <v>12</v>
      </c>
      <c r="F7502" s="47">
        <v>17333</v>
      </c>
      <c r="G7502" s="47">
        <v>14860</v>
      </c>
    </row>
    <row r="7503" spans="3:7">
      <c r="C7503" s="49">
        <f t="shared" si="119"/>
        <v>11</v>
      </c>
      <c r="D7503" s="48">
        <v>42682</v>
      </c>
      <c r="E7503" s="47">
        <v>13</v>
      </c>
      <c r="F7503" s="47">
        <v>16894</v>
      </c>
      <c r="G7503" s="47">
        <v>14804</v>
      </c>
    </row>
    <row r="7504" spans="3:7">
      <c r="C7504" s="49">
        <f t="shared" si="119"/>
        <v>11</v>
      </c>
      <c r="D7504" s="48">
        <v>42682</v>
      </c>
      <c r="E7504" s="47">
        <v>14</v>
      </c>
      <c r="F7504" s="47">
        <v>16377</v>
      </c>
      <c r="G7504" s="47">
        <v>15178</v>
      </c>
    </row>
    <row r="7505" spans="3:7">
      <c r="C7505" s="49">
        <f t="shared" si="119"/>
        <v>11</v>
      </c>
      <c r="D7505" s="48">
        <v>42682</v>
      </c>
      <c r="E7505" s="47">
        <v>15</v>
      </c>
      <c r="F7505" s="47">
        <v>16626</v>
      </c>
      <c r="G7505" s="47">
        <v>15402</v>
      </c>
    </row>
    <row r="7506" spans="3:7">
      <c r="C7506" s="49">
        <f t="shared" si="119"/>
        <v>11</v>
      </c>
      <c r="D7506" s="48">
        <v>42682</v>
      </c>
      <c r="E7506" s="47">
        <v>16</v>
      </c>
      <c r="F7506" s="47">
        <v>17666</v>
      </c>
      <c r="G7506" s="47">
        <v>15771</v>
      </c>
    </row>
    <row r="7507" spans="3:7">
      <c r="C7507" s="49">
        <f t="shared" si="119"/>
        <v>11</v>
      </c>
      <c r="D7507" s="48">
        <v>42682</v>
      </c>
      <c r="E7507" s="47">
        <v>17</v>
      </c>
      <c r="F7507" s="47">
        <v>19175</v>
      </c>
      <c r="G7507" s="47">
        <v>16727</v>
      </c>
    </row>
    <row r="7508" spans="3:7">
      <c r="C7508" s="49">
        <f t="shared" si="119"/>
        <v>11</v>
      </c>
      <c r="D7508" s="48">
        <v>42682</v>
      </c>
      <c r="E7508" s="47">
        <v>18</v>
      </c>
      <c r="F7508" s="47">
        <v>20190</v>
      </c>
      <c r="G7508" s="47">
        <v>17522</v>
      </c>
    </row>
    <row r="7509" spans="3:7">
      <c r="C7509" s="49">
        <f t="shared" si="119"/>
        <v>11</v>
      </c>
      <c r="D7509" s="48">
        <v>42682</v>
      </c>
      <c r="E7509" s="47">
        <v>19</v>
      </c>
      <c r="F7509" s="47">
        <v>19723</v>
      </c>
      <c r="G7509" s="47">
        <v>17008</v>
      </c>
    </row>
    <row r="7510" spans="3:7">
      <c r="C7510" s="49">
        <f t="shared" si="119"/>
        <v>11</v>
      </c>
      <c r="D7510" s="48">
        <v>42682</v>
      </c>
      <c r="E7510" s="47">
        <v>20</v>
      </c>
      <c r="F7510" s="47">
        <v>19335</v>
      </c>
      <c r="G7510" s="47">
        <v>16765</v>
      </c>
    </row>
    <row r="7511" spans="3:7">
      <c r="C7511" s="49">
        <f t="shared" si="119"/>
        <v>11</v>
      </c>
      <c r="D7511" s="48">
        <v>42682</v>
      </c>
      <c r="E7511" s="47">
        <v>21</v>
      </c>
      <c r="F7511" s="47">
        <v>18410</v>
      </c>
      <c r="G7511" s="47">
        <v>16168</v>
      </c>
    </row>
    <row r="7512" spans="3:7">
      <c r="C7512" s="49">
        <f t="shared" si="119"/>
        <v>11</v>
      </c>
      <c r="D7512" s="48">
        <v>42682</v>
      </c>
      <c r="E7512" s="47">
        <v>22</v>
      </c>
      <c r="F7512" s="47">
        <v>17738</v>
      </c>
      <c r="G7512" s="47">
        <v>15521</v>
      </c>
    </row>
    <row r="7513" spans="3:7">
      <c r="C7513" s="49">
        <f t="shared" si="119"/>
        <v>11</v>
      </c>
      <c r="D7513" s="48">
        <v>42682</v>
      </c>
      <c r="E7513" s="47">
        <v>23</v>
      </c>
      <c r="F7513" s="47">
        <v>17015</v>
      </c>
      <c r="G7513" s="47">
        <v>14572</v>
      </c>
    </row>
    <row r="7514" spans="3:7">
      <c r="C7514" s="49">
        <f t="shared" si="119"/>
        <v>11</v>
      </c>
      <c r="D7514" s="48">
        <v>42682</v>
      </c>
      <c r="E7514" s="47">
        <v>24</v>
      </c>
      <c r="F7514" s="47">
        <v>16116</v>
      </c>
      <c r="G7514" s="47">
        <v>13459</v>
      </c>
    </row>
    <row r="7515" spans="3:7">
      <c r="C7515" s="49">
        <f t="shared" si="119"/>
        <v>11</v>
      </c>
      <c r="D7515" s="48">
        <v>42683</v>
      </c>
      <c r="E7515" s="47">
        <v>1</v>
      </c>
      <c r="F7515" s="47">
        <v>15549</v>
      </c>
      <c r="G7515" s="47">
        <v>12776</v>
      </c>
    </row>
    <row r="7516" spans="3:7">
      <c r="C7516" s="49">
        <f t="shared" si="119"/>
        <v>11</v>
      </c>
      <c r="D7516" s="48">
        <v>42683</v>
      </c>
      <c r="E7516" s="47">
        <v>2</v>
      </c>
      <c r="F7516" s="47">
        <v>15047</v>
      </c>
      <c r="G7516" s="47">
        <v>12414</v>
      </c>
    </row>
    <row r="7517" spans="3:7">
      <c r="C7517" s="49">
        <f t="shared" si="119"/>
        <v>11</v>
      </c>
      <c r="D7517" s="48">
        <v>42683</v>
      </c>
      <c r="E7517" s="47">
        <v>3</v>
      </c>
      <c r="F7517" s="47">
        <v>14708</v>
      </c>
      <c r="G7517" s="47">
        <v>12052</v>
      </c>
    </row>
    <row r="7518" spans="3:7">
      <c r="C7518" s="49">
        <f t="shared" si="119"/>
        <v>11</v>
      </c>
      <c r="D7518" s="48">
        <v>42683</v>
      </c>
      <c r="E7518" s="47">
        <v>4</v>
      </c>
      <c r="F7518" s="47">
        <v>14590</v>
      </c>
      <c r="G7518" s="47">
        <v>11930</v>
      </c>
    </row>
    <row r="7519" spans="3:7">
      <c r="C7519" s="49">
        <f t="shared" si="119"/>
        <v>11</v>
      </c>
      <c r="D7519" s="48">
        <v>42683</v>
      </c>
      <c r="E7519" s="47">
        <v>5</v>
      </c>
      <c r="F7519" s="47">
        <v>14678</v>
      </c>
      <c r="G7519" s="47">
        <v>12007</v>
      </c>
    </row>
    <row r="7520" spans="3:7">
      <c r="C7520" s="49">
        <f t="shared" si="119"/>
        <v>11</v>
      </c>
      <c r="D7520" s="48">
        <v>42683</v>
      </c>
      <c r="E7520" s="47">
        <v>6</v>
      </c>
      <c r="F7520" s="47">
        <v>15262</v>
      </c>
      <c r="G7520" s="47">
        <v>12549</v>
      </c>
    </row>
    <row r="7521" spans="3:7">
      <c r="C7521" s="49">
        <f t="shared" si="119"/>
        <v>11</v>
      </c>
      <c r="D7521" s="48">
        <v>42683</v>
      </c>
      <c r="E7521" s="47">
        <v>7</v>
      </c>
      <c r="F7521" s="47">
        <v>16679</v>
      </c>
      <c r="G7521" s="47">
        <v>14014</v>
      </c>
    </row>
    <row r="7522" spans="3:7">
      <c r="C7522" s="49">
        <f t="shared" si="119"/>
        <v>11</v>
      </c>
      <c r="D7522" s="48">
        <v>42683</v>
      </c>
      <c r="E7522" s="47">
        <v>8</v>
      </c>
      <c r="F7522" s="47">
        <v>17464</v>
      </c>
      <c r="G7522" s="47">
        <v>15398</v>
      </c>
    </row>
    <row r="7523" spans="3:7">
      <c r="C7523" s="49">
        <f t="shared" si="119"/>
        <v>11</v>
      </c>
      <c r="D7523" s="48">
        <v>42683</v>
      </c>
      <c r="E7523" s="47">
        <v>9</v>
      </c>
      <c r="F7523" s="47">
        <v>17816</v>
      </c>
      <c r="G7523" s="47">
        <v>15466</v>
      </c>
    </row>
    <row r="7524" spans="3:7">
      <c r="C7524" s="49">
        <f t="shared" si="119"/>
        <v>11</v>
      </c>
      <c r="D7524" s="48">
        <v>42683</v>
      </c>
      <c r="E7524" s="47">
        <v>10</v>
      </c>
      <c r="F7524" s="47">
        <v>17849</v>
      </c>
      <c r="G7524" s="47">
        <v>15351</v>
      </c>
    </row>
    <row r="7525" spans="3:7">
      <c r="C7525" s="49">
        <f t="shared" si="119"/>
        <v>11</v>
      </c>
      <c r="D7525" s="48">
        <v>42683</v>
      </c>
      <c r="E7525" s="47">
        <v>11</v>
      </c>
      <c r="F7525" s="47">
        <v>17309</v>
      </c>
      <c r="G7525" s="47">
        <v>15118</v>
      </c>
    </row>
    <row r="7526" spans="3:7">
      <c r="C7526" s="49">
        <f t="shared" si="119"/>
        <v>11</v>
      </c>
      <c r="D7526" s="48">
        <v>42683</v>
      </c>
      <c r="E7526" s="47">
        <v>12</v>
      </c>
      <c r="F7526" s="47">
        <v>17300</v>
      </c>
      <c r="G7526" s="47">
        <v>14994</v>
      </c>
    </row>
    <row r="7527" spans="3:7">
      <c r="C7527" s="49">
        <f t="shared" si="119"/>
        <v>11</v>
      </c>
      <c r="D7527" s="48">
        <v>42683</v>
      </c>
      <c r="E7527" s="47">
        <v>13</v>
      </c>
      <c r="F7527" s="47">
        <v>16325</v>
      </c>
      <c r="G7527" s="47">
        <v>14693</v>
      </c>
    </row>
    <row r="7528" spans="3:7">
      <c r="C7528" s="49">
        <f t="shared" si="119"/>
        <v>11</v>
      </c>
      <c r="D7528" s="48">
        <v>42683</v>
      </c>
      <c r="E7528" s="47">
        <v>14</v>
      </c>
      <c r="F7528" s="47">
        <v>16121</v>
      </c>
      <c r="G7528" s="47">
        <v>14608</v>
      </c>
    </row>
    <row r="7529" spans="3:7">
      <c r="C7529" s="49">
        <f t="shared" si="119"/>
        <v>11</v>
      </c>
      <c r="D7529" s="48">
        <v>42683</v>
      </c>
      <c r="E7529" s="47">
        <v>15</v>
      </c>
      <c r="F7529" s="47">
        <v>16232</v>
      </c>
      <c r="G7529" s="47">
        <v>14660</v>
      </c>
    </row>
    <row r="7530" spans="3:7">
      <c r="C7530" s="49">
        <f t="shared" si="119"/>
        <v>11</v>
      </c>
      <c r="D7530" s="48">
        <v>42683</v>
      </c>
      <c r="E7530" s="47">
        <v>16</v>
      </c>
      <c r="F7530" s="47">
        <v>16963</v>
      </c>
      <c r="G7530" s="47">
        <v>15167</v>
      </c>
    </row>
    <row r="7531" spans="3:7">
      <c r="C7531" s="49">
        <f t="shared" si="119"/>
        <v>11</v>
      </c>
      <c r="D7531" s="48">
        <v>42683</v>
      </c>
      <c r="E7531" s="47">
        <v>17</v>
      </c>
      <c r="F7531" s="47">
        <v>18661</v>
      </c>
      <c r="G7531" s="47">
        <v>16318</v>
      </c>
    </row>
    <row r="7532" spans="3:7">
      <c r="C7532" s="49">
        <f t="shared" si="119"/>
        <v>11</v>
      </c>
      <c r="D7532" s="48">
        <v>42683</v>
      </c>
      <c r="E7532" s="47">
        <v>18</v>
      </c>
      <c r="F7532" s="47">
        <v>19657</v>
      </c>
      <c r="G7532" s="47">
        <v>17485</v>
      </c>
    </row>
    <row r="7533" spans="3:7">
      <c r="C7533" s="49">
        <f t="shared" si="119"/>
        <v>11</v>
      </c>
      <c r="D7533" s="48">
        <v>42683</v>
      </c>
      <c r="E7533" s="47">
        <v>19</v>
      </c>
      <c r="F7533" s="47">
        <v>19772</v>
      </c>
      <c r="G7533" s="47">
        <v>17594</v>
      </c>
    </row>
    <row r="7534" spans="3:7">
      <c r="C7534" s="49">
        <f t="shared" si="119"/>
        <v>11</v>
      </c>
      <c r="D7534" s="48">
        <v>42683</v>
      </c>
      <c r="E7534" s="47">
        <v>20</v>
      </c>
      <c r="F7534" s="47">
        <v>19477</v>
      </c>
      <c r="G7534" s="47">
        <v>17468</v>
      </c>
    </row>
    <row r="7535" spans="3:7">
      <c r="C7535" s="49">
        <f t="shared" si="119"/>
        <v>11</v>
      </c>
      <c r="D7535" s="48">
        <v>42683</v>
      </c>
      <c r="E7535" s="47">
        <v>21</v>
      </c>
      <c r="F7535" s="47">
        <v>19170</v>
      </c>
      <c r="G7535" s="47">
        <v>17063</v>
      </c>
    </row>
    <row r="7536" spans="3:7">
      <c r="C7536" s="49">
        <f t="shared" si="119"/>
        <v>11</v>
      </c>
      <c r="D7536" s="48">
        <v>42683</v>
      </c>
      <c r="E7536" s="47">
        <v>22</v>
      </c>
      <c r="F7536" s="47">
        <v>18554</v>
      </c>
      <c r="G7536" s="47">
        <v>16376</v>
      </c>
    </row>
    <row r="7537" spans="3:7">
      <c r="C7537" s="49">
        <f t="shared" si="119"/>
        <v>11</v>
      </c>
      <c r="D7537" s="48">
        <v>42683</v>
      </c>
      <c r="E7537" s="47">
        <v>23</v>
      </c>
      <c r="F7537" s="47">
        <v>17680</v>
      </c>
      <c r="G7537" s="47">
        <v>15329</v>
      </c>
    </row>
    <row r="7538" spans="3:7">
      <c r="C7538" s="49">
        <f t="shared" si="119"/>
        <v>11</v>
      </c>
      <c r="D7538" s="48">
        <v>42683</v>
      </c>
      <c r="E7538" s="47">
        <v>24</v>
      </c>
      <c r="F7538" s="47">
        <v>16652</v>
      </c>
      <c r="G7538" s="47">
        <v>14137</v>
      </c>
    </row>
    <row r="7539" spans="3:7">
      <c r="C7539" s="49">
        <f t="shared" si="119"/>
        <v>11</v>
      </c>
      <c r="D7539" s="48">
        <v>42684</v>
      </c>
      <c r="E7539" s="47">
        <v>1</v>
      </c>
      <c r="F7539" s="47">
        <v>15805</v>
      </c>
      <c r="G7539" s="47">
        <v>13418</v>
      </c>
    </row>
    <row r="7540" spans="3:7">
      <c r="C7540" s="49">
        <f t="shared" si="119"/>
        <v>11</v>
      </c>
      <c r="D7540" s="48">
        <v>42684</v>
      </c>
      <c r="E7540" s="47">
        <v>2</v>
      </c>
      <c r="F7540" s="47">
        <v>15339</v>
      </c>
      <c r="G7540" s="47">
        <v>12939</v>
      </c>
    </row>
    <row r="7541" spans="3:7">
      <c r="C7541" s="49">
        <f t="shared" si="119"/>
        <v>11</v>
      </c>
      <c r="D7541" s="48">
        <v>42684</v>
      </c>
      <c r="E7541" s="47">
        <v>3</v>
      </c>
      <c r="F7541" s="47">
        <v>15197</v>
      </c>
      <c r="G7541" s="47">
        <v>12658</v>
      </c>
    </row>
    <row r="7542" spans="3:7">
      <c r="C7542" s="49">
        <f t="shared" si="119"/>
        <v>11</v>
      </c>
      <c r="D7542" s="48">
        <v>42684</v>
      </c>
      <c r="E7542" s="47">
        <v>4</v>
      </c>
      <c r="F7542" s="47">
        <v>15275</v>
      </c>
      <c r="G7542" s="47">
        <v>12576</v>
      </c>
    </row>
    <row r="7543" spans="3:7">
      <c r="C7543" s="49">
        <f t="shared" si="119"/>
        <v>11</v>
      </c>
      <c r="D7543" s="48">
        <v>42684</v>
      </c>
      <c r="E7543" s="47">
        <v>5</v>
      </c>
      <c r="F7543" s="47">
        <v>15210</v>
      </c>
      <c r="G7543" s="47">
        <v>12603</v>
      </c>
    </row>
    <row r="7544" spans="3:7">
      <c r="C7544" s="49">
        <f t="shared" si="119"/>
        <v>11</v>
      </c>
      <c r="D7544" s="48">
        <v>42684</v>
      </c>
      <c r="E7544" s="47">
        <v>6</v>
      </c>
      <c r="F7544" s="47">
        <v>15866</v>
      </c>
      <c r="G7544" s="47">
        <v>13235</v>
      </c>
    </row>
    <row r="7545" spans="3:7">
      <c r="C7545" s="49">
        <f t="shared" si="119"/>
        <v>11</v>
      </c>
      <c r="D7545" s="48">
        <v>42684</v>
      </c>
      <c r="E7545" s="47">
        <v>7</v>
      </c>
      <c r="F7545" s="47">
        <v>17198</v>
      </c>
      <c r="G7545" s="47">
        <v>14559</v>
      </c>
    </row>
    <row r="7546" spans="3:7">
      <c r="C7546" s="49">
        <f t="shared" si="119"/>
        <v>11</v>
      </c>
      <c r="D7546" s="48">
        <v>42684</v>
      </c>
      <c r="E7546" s="47">
        <v>8</v>
      </c>
      <c r="F7546" s="47">
        <v>18307</v>
      </c>
      <c r="G7546" s="47">
        <v>15842</v>
      </c>
    </row>
    <row r="7547" spans="3:7">
      <c r="C7547" s="49">
        <f t="shared" si="119"/>
        <v>11</v>
      </c>
      <c r="D7547" s="48">
        <v>42684</v>
      </c>
      <c r="E7547" s="47">
        <v>9</v>
      </c>
      <c r="F7547" s="47">
        <v>18065</v>
      </c>
      <c r="G7547" s="47">
        <v>15562</v>
      </c>
    </row>
    <row r="7548" spans="3:7">
      <c r="C7548" s="49">
        <f t="shared" si="119"/>
        <v>11</v>
      </c>
      <c r="D7548" s="48">
        <v>42684</v>
      </c>
      <c r="E7548" s="47">
        <v>10</v>
      </c>
      <c r="F7548" s="47">
        <v>17459</v>
      </c>
      <c r="G7548" s="47">
        <v>15076</v>
      </c>
    </row>
    <row r="7549" spans="3:7">
      <c r="C7549" s="49">
        <f t="shared" si="119"/>
        <v>11</v>
      </c>
      <c r="D7549" s="48">
        <v>42684</v>
      </c>
      <c r="E7549" s="47">
        <v>11</v>
      </c>
      <c r="F7549" s="47">
        <v>17537</v>
      </c>
      <c r="G7549" s="47">
        <v>14798</v>
      </c>
    </row>
    <row r="7550" spans="3:7">
      <c r="C7550" s="49">
        <f t="shared" si="119"/>
        <v>11</v>
      </c>
      <c r="D7550" s="48">
        <v>42684</v>
      </c>
      <c r="E7550" s="47">
        <v>12</v>
      </c>
      <c r="F7550" s="47">
        <v>17535</v>
      </c>
      <c r="G7550" s="47">
        <v>14740</v>
      </c>
    </row>
    <row r="7551" spans="3:7">
      <c r="C7551" s="49">
        <f t="shared" si="119"/>
        <v>11</v>
      </c>
      <c r="D7551" s="48">
        <v>42684</v>
      </c>
      <c r="E7551" s="47">
        <v>13</v>
      </c>
      <c r="F7551" s="47">
        <v>17137</v>
      </c>
      <c r="G7551" s="47">
        <v>14497</v>
      </c>
    </row>
    <row r="7552" spans="3:7">
      <c r="C7552" s="49">
        <f t="shared" si="119"/>
        <v>11</v>
      </c>
      <c r="D7552" s="48">
        <v>42684</v>
      </c>
      <c r="E7552" s="47">
        <v>14</v>
      </c>
      <c r="F7552" s="47">
        <v>16768</v>
      </c>
      <c r="G7552" s="47">
        <v>14482</v>
      </c>
    </row>
    <row r="7553" spans="3:7">
      <c r="C7553" s="49">
        <f t="shared" si="119"/>
        <v>11</v>
      </c>
      <c r="D7553" s="48">
        <v>42684</v>
      </c>
      <c r="E7553" s="47">
        <v>15</v>
      </c>
      <c r="F7553" s="47">
        <v>17468</v>
      </c>
      <c r="G7553" s="47">
        <v>14672</v>
      </c>
    </row>
    <row r="7554" spans="3:7">
      <c r="C7554" s="49">
        <f t="shared" si="119"/>
        <v>11</v>
      </c>
      <c r="D7554" s="48">
        <v>42684</v>
      </c>
      <c r="E7554" s="47">
        <v>16</v>
      </c>
      <c r="F7554" s="47">
        <v>17847</v>
      </c>
      <c r="G7554" s="47">
        <v>15016</v>
      </c>
    </row>
    <row r="7555" spans="3:7">
      <c r="C7555" s="49">
        <f t="shared" si="119"/>
        <v>11</v>
      </c>
      <c r="D7555" s="48">
        <v>42684</v>
      </c>
      <c r="E7555" s="47">
        <v>17</v>
      </c>
      <c r="F7555" s="47">
        <v>18481</v>
      </c>
      <c r="G7555" s="47">
        <v>15885</v>
      </c>
    </row>
    <row r="7556" spans="3:7">
      <c r="C7556" s="49">
        <f t="shared" ref="C7556:C7619" si="120">MONTH(D7556)</f>
        <v>11</v>
      </c>
      <c r="D7556" s="48">
        <v>42684</v>
      </c>
      <c r="E7556" s="47">
        <v>18</v>
      </c>
      <c r="F7556" s="47">
        <v>19281</v>
      </c>
      <c r="G7556" s="47">
        <v>16890</v>
      </c>
    </row>
    <row r="7557" spans="3:7">
      <c r="C7557" s="49">
        <f t="shared" si="120"/>
        <v>11</v>
      </c>
      <c r="D7557" s="48">
        <v>42684</v>
      </c>
      <c r="E7557" s="47">
        <v>19</v>
      </c>
      <c r="F7557" s="47">
        <v>19539</v>
      </c>
      <c r="G7557" s="47">
        <v>16886</v>
      </c>
    </row>
    <row r="7558" spans="3:7">
      <c r="C7558" s="49">
        <f t="shared" si="120"/>
        <v>11</v>
      </c>
      <c r="D7558" s="48">
        <v>42684</v>
      </c>
      <c r="E7558" s="47">
        <v>20</v>
      </c>
      <c r="F7558" s="47">
        <v>19299</v>
      </c>
      <c r="G7558" s="47">
        <v>16732</v>
      </c>
    </row>
    <row r="7559" spans="3:7">
      <c r="C7559" s="49">
        <f t="shared" si="120"/>
        <v>11</v>
      </c>
      <c r="D7559" s="48">
        <v>42684</v>
      </c>
      <c r="E7559" s="47">
        <v>21</v>
      </c>
      <c r="F7559" s="47">
        <v>18929</v>
      </c>
      <c r="G7559" s="47">
        <v>16280</v>
      </c>
    </row>
    <row r="7560" spans="3:7">
      <c r="C7560" s="49">
        <f t="shared" si="120"/>
        <v>11</v>
      </c>
      <c r="D7560" s="48">
        <v>42684</v>
      </c>
      <c r="E7560" s="47">
        <v>22</v>
      </c>
      <c r="F7560" s="47">
        <v>18148</v>
      </c>
      <c r="G7560" s="47">
        <v>15539</v>
      </c>
    </row>
    <row r="7561" spans="3:7">
      <c r="C7561" s="49">
        <f t="shared" si="120"/>
        <v>11</v>
      </c>
      <c r="D7561" s="48">
        <v>42684</v>
      </c>
      <c r="E7561" s="47">
        <v>23</v>
      </c>
      <c r="F7561" s="47">
        <v>17271</v>
      </c>
      <c r="G7561" s="47">
        <v>14273</v>
      </c>
    </row>
    <row r="7562" spans="3:7">
      <c r="C7562" s="49">
        <f t="shared" si="120"/>
        <v>11</v>
      </c>
      <c r="D7562" s="48">
        <v>42684</v>
      </c>
      <c r="E7562" s="47">
        <v>24</v>
      </c>
      <c r="F7562" s="47">
        <v>16956</v>
      </c>
      <c r="G7562" s="47">
        <v>13275</v>
      </c>
    </row>
    <row r="7563" spans="3:7">
      <c r="C7563" s="49">
        <f t="shared" si="120"/>
        <v>11</v>
      </c>
      <c r="D7563" s="48">
        <v>42685</v>
      </c>
      <c r="E7563" s="47">
        <v>1</v>
      </c>
      <c r="F7563" s="47">
        <v>16497</v>
      </c>
      <c r="G7563" s="47">
        <v>12623</v>
      </c>
    </row>
    <row r="7564" spans="3:7">
      <c r="C7564" s="49">
        <f t="shared" si="120"/>
        <v>11</v>
      </c>
      <c r="D7564" s="48">
        <v>42685</v>
      </c>
      <c r="E7564" s="47">
        <v>2</v>
      </c>
      <c r="F7564" s="47">
        <v>15952</v>
      </c>
      <c r="G7564" s="47">
        <v>12185</v>
      </c>
    </row>
    <row r="7565" spans="3:7">
      <c r="C7565" s="49">
        <f t="shared" si="120"/>
        <v>11</v>
      </c>
      <c r="D7565" s="48">
        <v>42685</v>
      </c>
      <c r="E7565" s="47">
        <v>3</v>
      </c>
      <c r="F7565" s="47">
        <v>15003</v>
      </c>
      <c r="G7565" s="47">
        <v>11881</v>
      </c>
    </row>
    <row r="7566" spans="3:7">
      <c r="C7566" s="49">
        <f t="shared" si="120"/>
        <v>11</v>
      </c>
      <c r="D7566" s="48">
        <v>42685</v>
      </c>
      <c r="E7566" s="47">
        <v>4</v>
      </c>
      <c r="F7566" s="47">
        <v>14488</v>
      </c>
      <c r="G7566" s="47">
        <v>11721</v>
      </c>
    </row>
    <row r="7567" spans="3:7">
      <c r="C7567" s="49">
        <f t="shared" si="120"/>
        <v>11</v>
      </c>
      <c r="D7567" s="48">
        <v>42685</v>
      </c>
      <c r="E7567" s="47">
        <v>5</v>
      </c>
      <c r="F7567" s="47">
        <v>14448</v>
      </c>
      <c r="G7567" s="47">
        <v>11849</v>
      </c>
    </row>
    <row r="7568" spans="3:7">
      <c r="C7568" s="49">
        <f t="shared" si="120"/>
        <v>11</v>
      </c>
      <c r="D7568" s="48">
        <v>42685</v>
      </c>
      <c r="E7568" s="47">
        <v>6</v>
      </c>
      <c r="F7568" s="47">
        <v>15285</v>
      </c>
      <c r="G7568" s="47">
        <v>12536</v>
      </c>
    </row>
    <row r="7569" spans="3:7">
      <c r="C7569" s="49">
        <f t="shared" si="120"/>
        <v>11</v>
      </c>
      <c r="D7569" s="48">
        <v>42685</v>
      </c>
      <c r="E7569" s="47">
        <v>7</v>
      </c>
      <c r="F7569" s="47">
        <v>16486</v>
      </c>
      <c r="G7569" s="47">
        <v>13901</v>
      </c>
    </row>
    <row r="7570" spans="3:7">
      <c r="C7570" s="49">
        <f t="shared" si="120"/>
        <v>11</v>
      </c>
      <c r="D7570" s="48">
        <v>42685</v>
      </c>
      <c r="E7570" s="47">
        <v>8</v>
      </c>
      <c r="F7570" s="47">
        <v>17808</v>
      </c>
      <c r="G7570" s="47">
        <v>15095</v>
      </c>
    </row>
    <row r="7571" spans="3:7">
      <c r="C7571" s="49">
        <f t="shared" si="120"/>
        <v>11</v>
      </c>
      <c r="D7571" s="48">
        <v>42685</v>
      </c>
      <c r="E7571" s="47">
        <v>9</v>
      </c>
      <c r="F7571" s="47">
        <v>17824</v>
      </c>
      <c r="G7571" s="47">
        <v>15143</v>
      </c>
    </row>
    <row r="7572" spans="3:7">
      <c r="C7572" s="49">
        <f t="shared" si="120"/>
        <v>11</v>
      </c>
      <c r="D7572" s="48">
        <v>42685</v>
      </c>
      <c r="E7572" s="47">
        <v>10</v>
      </c>
      <c r="F7572" s="47">
        <v>17621</v>
      </c>
      <c r="G7572" s="47">
        <v>14896</v>
      </c>
    </row>
    <row r="7573" spans="3:7">
      <c r="C7573" s="49">
        <f t="shared" si="120"/>
        <v>11</v>
      </c>
      <c r="D7573" s="48">
        <v>42685</v>
      </c>
      <c r="E7573" s="47">
        <v>11</v>
      </c>
      <c r="F7573" s="47">
        <v>17529</v>
      </c>
      <c r="G7573" s="47">
        <v>14841</v>
      </c>
    </row>
    <row r="7574" spans="3:7">
      <c r="C7574" s="49">
        <f t="shared" si="120"/>
        <v>11</v>
      </c>
      <c r="D7574" s="48">
        <v>42685</v>
      </c>
      <c r="E7574" s="47">
        <v>12</v>
      </c>
      <c r="F7574" s="47">
        <v>17497</v>
      </c>
      <c r="G7574" s="47">
        <v>14761</v>
      </c>
    </row>
    <row r="7575" spans="3:7">
      <c r="C7575" s="49">
        <f t="shared" si="120"/>
        <v>11</v>
      </c>
      <c r="D7575" s="48">
        <v>42685</v>
      </c>
      <c r="E7575" s="47">
        <v>13</v>
      </c>
      <c r="F7575" s="47">
        <v>17545</v>
      </c>
      <c r="G7575" s="47">
        <v>14771</v>
      </c>
    </row>
    <row r="7576" spans="3:7">
      <c r="C7576" s="49">
        <f t="shared" si="120"/>
        <v>11</v>
      </c>
      <c r="D7576" s="48">
        <v>42685</v>
      </c>
      <c r="E7576" s="47">
        <v>14</v>
      </c>
      <c r="F7576" s="47">
        <v>17339</v>
      </c>
      <c r="G7576" s="47">
        <v>14667</v>
      </c>
    </row>
    <row r="7577" spans="3:7">
      <c r="C7577" s="49">
        <f t="shared" si="120"/>
        <v>11</v>
      </c>
      <c r="D7577" s="48">
        <v>42685</v>
      </c>
      <c r="E7577" s="47">
        <v>15</v>
      </c>
      <c r="F7577" s="47">
        <v>17454</v>
      </c>
      <c r="G7577" s="47">
        <v>14795</v>
      </c>
    </row>
    <row r="7578" spans="3:7">
      <c r="C7578" s="49">
        <f t="shared" si="120"/>
        <v>11</v>
      </c>
      <c r="D7578" s="48">
        <v>42685</v>
      </c>
      <c r="E7578" s="47">
        <v>16</v>
      </c>
      <c r="F7578" s="47">
        <v>17956</v>
      </c>
      <c r="G7578" s="47">
        <v>15202</v>
      </c>
    </row>
    <row r="7579" spans="3:7">
      <c r="C7579" s="49">
        <f t="shared" si="120"/>
        <v>11</v>
      </c>
      <c r="D7579" s="48">
        <v>42685</v>
      </c>
      <c r="E7579" s="47">
        <v>17</v>
      </c>
      <c r="F7579" s="47">
        <v>18756</v>
      </c>
      <c r="G7579" s="47">
        <v>16050</v>
      </c>
    </row>
    <row r="7580" spans="3:7">
      <c r="C7580" s="49">
        <f t="shared" si="120"/>
        <v>11</v>
      </c>
      <c r="D7580" s="48">
        <v>42685</v>
      </c>
      <c r="E7580" s="47">
        <v>18</v>
      </c>
      <c r="F7580" s="47">
        <v>19722</v>
      </c>
      <c r="G7580" s="47">
        <v>17171</v>
      </c>
    </row>
    <row r="7581" spans="3:7">
      <c r="C7581" s="49">
        <f t="shared" si="120"/>
        <v>11</v>
      </c>
      <c r="D7581" s="48">
        <v>42685</v>
      </c>
      <c r="E7581" s="47">
        <v>19</v>
      </c>
      <c r="F7581" s="47">
        <v>19609</v>
      </c>
      <c r="G7581" s="47">
        <v>17132</v>
      </c>
    </row>
    <row r="7582" spans="3:7">
      <c r="C7582" s="49">
        <f t="shared" si="120"/>
        <v>11</v>
      </c>
      <c r="D7582" s="48">
        <v>42685</v>
      </c>
      <c r="E7582" s="47">
        <v>20</v>
      </c>
      <c r="F7582" s="47">
        <v>19221</v>
      </c>
      <c r="G7582" s="47">
        <v>16963</v>
      </c>
    </row>
    <row r="7583" spans="3:7">
      <c r="C7583" s="49">
        <f t="shared" si="120"/>
        <v>11</v>
      </c>
      <c r="D7583" s="48">
        <v>42685</v>
      </c>
      <c r="E7583" s="47">
        <v>21</v>
      </c>
      <c r="F7583" s="47">
        <v>18839</v>
      </c>
      <c r="G7583" s="47">
        <v>16613</v>
      </c>
    </row>
    <row r="7584" spans="3:7">
      <c r="C7584" s="49">
        <f t="shared" si="120"/>
        <v>11</v>
      </c>
      <c r="D7584" s="48">
        <v>42685</v>
      </c>
      <c r="E7584" s="47">
        <v>22</v>
      </c>
      <c r="F7584" s="47">
        <v>18560</v>
      </c>
      <c r="G7584" s="47">
        <v>16000</v>
      </c>
    </row>
    <row r="7585" spans="3:7">
      <c r="C7585" s="49">
        <f t="shared" si="120"/>
        <v>11</v>
      </c>
      <c r="D7585" s="48">
        <v>42685</v>
      </c>
      <c r="E7585" s="47">
        <v>23</v>
      </c>
      <c r="F7585" s="47">
        <v>17679</v>
      </c>
      <c r="G7585" s="47">
        <v>15056</v>
      </c>
    </row>
    <row r="7586" spans="3:7">
      <c r="C7586" s="49">
        <f t="shared" si="120"/>
        <v>11</v>
      </c>
      <c r="D7586" s="48">
        <v>42685</v>
      </c>
      <c r="E7586" s="47">
        <v>24</v>
      </c>
      <c r="F7586" s="47">
        <v>17417</v>
      </c>
      <c r="G7586" s="47">
        <v>14009</v>
      </c>
    </row>
    <row r="7587" spans="3:7">
      <c r="C7587" s="49">
        <f t="shared" si="120"/>
        <v>11</v>
      </c>
      <c r="D7587" s="48">
        <v>42686</v>
      </c>
      <c r="E7587" s="47">
        <v>1</v>
      </c>
      <c r="F7587" s="47">
        <v>16822</v>
      </c>
      <c r="G7587" s="47">
        <v>13185</v>
      </c>
    </row>
    <row r="7588" spans="3:7">
      <c r="C7588" s="49">
        <f t="shared" si="120"/>
        <v>11</v>
      </c>
      <c r="D7588" s="48">
        <v>42686</v>
      </c>
      <c r="E7588" s="47">
        <v>2</v>
      </c>
      <c r="F7588" s="47">
        <v>15928</v>
      </c>
      <c r="G7588" s="47">
        <v>12892</v>
      </c>
    </row>
    <row r="7589" spans="3:7">
      <c r="C7589" s="49">
        <f t="shared" si="120"/>
        <v>11</v>
      </c>
      <c r="D7589" s="48">
        <v>42686</v>
      </c>
      <c r="E7589" s="47">
        <v>3</v>
      </c>
      <c r="F7589" s="47">
        <v>15464</v>
      </c>
      <c r="G7589" s="47">
        <v>12523</v>
      </c>
    </row>
    <row r="7590" spans="3:7">
      <c r="C7590" s="49">
        <f t="shared" si="120"/>
        <v>11</v>
      </c>
      <c r="D7590" s="48">
        <v>42686</v>
      </c>
      <c r="E7590" s="47">
        <v>4</v>
      </c>
      <c r="F7590" s="47">
        <v>15060</v>
      </c>
      <c r="G7590" s="47">
        <v>12401</v>
      </c>
    </row>
    <row r="7591" spans="3:7">
      <c r="C7591" s="49">
        <f t="shared" si="120"/>
        <v>11</v>
      </c>
      <c r="D7591" s="48">
        <v>42686</v>
      </c>
      <c r="E7591" s="47">
        <v>5</v>
      </c>
      <c r="F7591" s="47">
        <v>14955</v>
      </c>
      <c r="G7591" s="47">
        <v>12425</v>
      </c>
    </row>
    <row r="7592" spans="3:7">
      <c r="C7592" s="49">
        <f t="shared" si="120"/>
        <v>11</v>
      </c>
      <c r="D7592" s="48">
        <v>42686</v>
      </c>
      <c r="E7592" s="47">
        <v>6</v>
      </c>
      <c r="F7592" s="47">
        <v>15230</v>
      </c>
      <c r="G7592" s="47">
        <v>12674</v>
      </c>
    </row>
    <row r="7593" spans="3:7">
      <c r="C7593" s="49">
        <f t="shared" si="120"/>
        <v>11</v>
      </c>
      <c r="D7593" s="48">
        <v>42686</v>
      </c>
      <c r="E7593" s="47">
        <v>7</v>
      </c>
      <c r="F7593" s="47">
        <v>16015</v>
      </c>
      <c r="G7593" s="47">
        <v>13436</v>
      </c>
    </row>
    <row r="7594" spans="3:7">
      <c r="C7594" s="49">
        <f t="shared" si="120"/>
        <v>11</v>
      </c>
      <c r="D7594" s="48">
        <v>42686</v>
      </c>
      <c r="E7594" s="47">
        <v>8</v>
      </c>
      <c r="F7594" s="47">
        <v>16144</v>
      </c>
      <c r="G7594" s="47">
        <v>13909</v>
      </c>
    </row>
    <row r="7595" spans="3:7">
      <c r="C7595" s="49">
        <f t="shared" si="120"/>
        <v>11</v>
      </c>
      <c r="D7595" s="48">
        <v>42686</v>
      </c>
      <c r="E7595" s="47">
        <v>9</v>
      </c>
      <c r="F7595" s="47">
        <v>16539</v>
      </c>
      <c r="G7595" s="47">
        <v>14130</v>
      </c>
    </row>
    <row r="7596" spans="3:7">
      <c r="C7596" s="49">
        <f t="shared" si="120"/>
        <v>11</v>
      </c>
      <c r="D7596" s="48">
        <v>42686</v>
      </c>
      <c r="E7596" s="47">
        <v>10</v>
      </c>
      <c r="F7596" s="47">
        <v>16770</v>
      </c>
      <c r="G7596" s="47">
        <v>14144</v>
      </c>
    </row>
    <row r="7597" spans="3:7">
      <c r="C7597" s="49">
        <f t="shared" si="120"/>
        <v>11</v>
      </c>
      <c r="D7597" s="48">
        <v>42686</v>
      </c>
      <c r="E7597" s="47">
        <v>11</v>
      </c>
      <c r="F7597" s="47">
        <v>16752</v>
      </c>
      <c r="G7597" s="47">
        <v>14002</v>
      </c>
    </row>
    <row r="7598" spans="3:7">
      <c r="C7598" s="49">
        <f t="shared" si="120"/>
        <v>11</v>
      </c>
      <c r="D7598" s="48">
        <v>42686</v>
      </c>
      <c r="E7598" s="47">
        <v>12</v>
      </c>
      <c r="F7598" s="47">
        <v>16364</v>
      </c>
      <c r="G7598" s="47">
        <v>13601</v>
      </c>
    </row>
    <row r="7599" spans="3:7">
      <c r="C7599" s="49">
        <f t="shared" si="120"/>
        <v>11</v>
      </c>
      <c r="D7599" s="48">
        <v>42686</v>
      </c>
      <c r="E7599" s="47">
        <v>13</v>
      </c>
      <c r="F7599" s="47">
        <v>16137</v>
      </c>
      <c r="G7599" s="47">
        <v>13518</v>
      </c>
    </row>
    <row r="7600" spans="3:7">
      <c r="C7600" s="49">
        <f t="shared" si="120"/>
        <v>11</v>
      </c>
      <c r="D7600" s="48">
        <v>42686</v>
      </c>
      <c r="E7600" s="47">
        <v>14</v>
      </c>
      <c r="F7600" s="47">
        <v>16405</v>
      </c>
      <c r="G7600" s="47">
        <v>13714</v>
      </c>
    </row>
    <row r="7601" spans="3:7">
      <c r="C7601" s="49">
        <f t="shared" si="120"/>
        <v>11</v>
      </c>
      <c r="D7601" s="48">
        <v>42686</v>
      </c>
      <c r="E7601" s="47">
        <v>15</v>
      </c>
      <c r="F7601" s="47">
        <v>16243</v>
      </c>
      <c r="G7601" s="47">
        <v>13686</v>
      </c>
    </row>
    <row r="7602" spans="3:7">
      <c r="C7602" s="49">
        <f t="shared" si="120"/>
        <v>11</v>
      </c>
      <c r="D7602" s="48">
        <v>42686</v>
      </c>
      <c r="E7602" s="47">
        <v>16</v>
      </c>
      <c r="F7602" s="47">
        <v>16600</v>
      </c>
      <c r="G7602" s="47">
        <v>13939</v>
      </c>
    </row>
    <row r="7603" spans="3:7">
      <c r="C7603" s="49">
        <f t="shared" si="120"/>
        <v>11</v>
      </c>
      <c r="D7603" s="48">
        <v>42686</v>
      </c>
      <c r="E7603" s="47">
        <v>17</v>
      </c>
      <c r="F7603" s="47">
        <v>17117</v>
      </c>
      <c r="G7603" s="47">
        <v>14843</v>
      </c>
    </row>
    <row r="7604" spans="3:7">
      <c r="C7604" s="49">
        <f t="shared" si="120"/>
        <v>11</v>
      </c>
      <c r="D7604" s="48">
        <v>42686</v>
      </c>
      <c r="E7604" s="47">
        <v>18</v>
      </c>
      <c r="F7604" s="47">
        <v>18463</v>
      </c>
      <c r="G7604" s="47">
        <v>16128</v>
      </c>
    </row>
    <row r="7605" spans="3:7">
      <c r="C7605" s="49">
        <f t="shared" si="120"/>
        <v>11</v>
      </c>
      <c r="D7605" s="48">
        <v>42686</v>
      </c>
      <c r="E7605" s="47">
        <v>19</v>
      </c>
      <c r="F7605" s="47">
        <v>18382</v>
      </c>
      <c r="G7605" s="47">
        <v>15919</v>
      </c>
    </row>
    <row r="7606" spans="3:7">
      <c r="C7606" s="49">
        <f t="shared" si="120"/>
        <v>11</v>
      </c>
      <c r="D7606" s="48">
        <v>42686</v>
      </c>
      <c r="E7606" s="47">
        <v>20</v>
      </c>
      <c r="F7606" s="47">
        <v>17783</v>
      </c>
      <c r="G7606" s="47">
        <v>15360</v>
      </c>
    </row>
    <row r="7607" spans="3:7">
      <c r="C7607" s="49">
        <f t="shared" si="120"/>
        <v>11</v>
      </c>
      <c r="D7607" s="48">
        <v>42686</v>
      </c>
      <c r="E7607" s="47">
        <v>21</v>
      </c>
      <c r="F7607" s="47">
        <v>17508</v>
      </c>
      <c r="G7607" s="47">
        <v>14948</v>
      </c>
    </row>
    <row r="7608" spans="3:7">
      <c r="C7608" s="49">
        <f t="shared" si="120"/>
        <v>11</v>
      </c>
      <c r="D7608" s="48">
        <v>42686</v>
      </c>
      <c r="E7608" s="47">
        <v>22</v>
      </c>
      <c r="F7608" s="47">
        <v>17099</v>
      </c>
      <c r="G7608" s="47">
        <v>14352</v>
      </c>
    </row>
    <row r="7609" spans="3:7">
      <c r="C7609" s="49">
        <f t="shared" si="120"/>
        <v>11</v>
      </c>
      <c r="D7609" s="48">
        <v>42686</v>
      </c>
      <c r="E7609" s="47">
        <v>23</v>
      </c>
      <c r="F7609" s="47">
        <v>16453</v>
      </c>
      <c r="G7609" s="47">
        <v>13584</v>
      </c>
    </row>
    <row r="7610" spans="3:7">
      <c r="C7610" s="49">
        <f t="shared" si="120"/>
        <v>11</v>
      </c>
      <c r="D7610" s="48">
        <v>42686</v>
      </c>
      <c r="E7610" s="47">
        <v>24</v>
      </c>
      <c r="F7610" s="47">
        <v>15788</v>
      </c>
      <c r="G7610" s="47">
        <v>12853</v>
      </c>
    </row>
    <row r="7611" spans="3:7">
      <c r="C7611" s="49">
        <f t="shared" si="120"/>
        <v>11</v>
      </c>
      <c r="D7611" s="48">
        <v>42687</v>
      </c>
      <c r="E7611" s="47">
        <v>1</v>
      </c>
      <c r="F7611" s="47">
        <v>14830</v>
      </c>
      <c r="G7611" s="47">
        <v>12089</v>
      </c>
    </row>
    <row r="7612" spans="3:7">
      <c r="C7612" s="49">
        <f t="shared" si="120"/>
        <v>11</v>
      </c>
      <c r="D7612" s="48">
        <v>42687</v>
      </c>
      <c r="E7612" s="47">
        <v>2</v>
      </c>
      <c r="F7612" s="47">
        <v>14657</v>
      </c>
      <c r="G7612" s="47">
        <v>11694</v>
      </c>
    </row>
    <row r="7613" spans="3:7">
      <c r="C7613" s="49">
        <f t="shared" si="120"/>
        <v>11</v>
      </c>
      <c r="D7613" s="48">
        <v>42687</v>
      </c>
      <c r="E7613" s="47">
        <v>3</v>
      </c>
      <c r="F7613" s="47">
        <v>14286</v>
      </c>
      <c r="G7613" s="47">
        <v>11379</v>
      </c>
    </row>
    <row r="7614" spans="3:7">
      <c r="C7614" s="49">
        <f t="shared" si="120"/>
        <v>11</v>
      </c>
      <c r="D7614" s="48">
        <v>42687</v>
      </c>
      <c r="E7614" s="47">
        <v>4</v>
      </c>
      <c r="F7614" s="47">
        <v>14195</v>
      </c>
      <c r="G7614" s="47">
        <v>11250</v>
      </c>
    </row>
    <row r="7615" spans="3:7">
      <c r="C7615" s="49">
        <f t="shared" si="120"/>
        <v>11</v>
      </c>
      <c r="D7615" s="48">
        <v>42687</v>
      </c>
      <c r="E7615" s="47">
        <v>5</v>
      </c>
      <c r="F7615" s="47">
        <v>14328</v>
      </c>
      <c r="G7615" s="47">
        <v>11324</v>
      </c>
    </row>
    <row r="7616" spans="3:7">
      <c r="C7616" s="49">
        <f t="shared" si="120"/>
        <v>11</v>
      </c>
      <c r="D7616" s="48">
        <v>42687</v>
      </c>
      <c r="E7616" s="47">
        <v>6</v>
      </c>
      <c r="F7616" s="47">
        <v>14574</v>
      </c>
      <c r="G7616" s="47">
        <v>11553</v>
      </c>
    </row>
    <row r="7617" spans="3:7">
      <c r="C7617" s="49">
        <f t="shared" si="120"/>
        <v>11</v>
      </c>
      <c r="D7617" s="48">
        <v>42687</v>
      </c>
      <c r="E7617" s="47">
        <v>7</v>
      </c>
      <c r="F7617" s="47">
        <v>14800</v>
      </c>
      <c r="G7617" s="47">
        <v>11882</v>
      </c>
    </row>
    <row r="7618" spans="3:7">
      <c r="C7618" s="49">
        <f t="shared" si="120"/>
        <v>11</v>
      </c>
      <c r="D7618" s="48">
        <v>42687</v>
      </c>
      <c r="E7618" s="47">
        <v>8</v>
      </c>
      <c r="F7618" s="47">
        <v>15358</v>
      </c>
      <c r="G7618" s="47">
        <v>12489</v>
      </c>
    </row>
    <row r="7619" spans="3:7">
      <c r="C7619" s="49">
        <f t="shared" si="120"/>
        <v>11</v>
      </c>
      <c r="D7619" s="48">
        <v>42687</v>
      </c>
      <c r="E7619" s="47">
        <v>9</v>
      </c>
      <c r="F7619" s="47">
        <v>15330</v>
      </c>
      <c r="G7619" s="47">
        <v>12751</v>
      </c>
    </row>
    <row r="7620" spans="3:7">
      <c r="C7620" s="49">
        <f t="shared" ref="C7620:C7683" si="121">MONTH(D7620)</f>
        <v>11</v>
      </c>
      <c r="D7620" s="48">
        <v>42687</v>
      </c>
      <c r="E7620" s="47">
        <v>10</v>
      </c>
      <c r="F7620" s="47">
        <v>15355</v>
      </c>
      <c r="G7620" s="47">
        <v>12694</v>
      </c>
    </row>
    <row r="7621" spans="3:7">
      <c r="C7621" s="49">
        <f t="shared" si="121"/>
        <v>11</v>
      </c>
      <c r="D7621" s="48">
        <v>42687</v>
      </c>
      <c r="E7621" s="47">
        <v>11</v>
      </c>
      <c r="F7621" s="47">
        <v>15529</v>
      </c>
      <c r="G7621" s="47">
        <v>12856</v>
      </c>
    </row>
    <row r="7622" spans="3:7">
      <c r="C7622" s="49">
        <f t="shared" si="121"/>
        <v>11</v>
      </c>
      <c r="D7622" s="48">
        <v>42687</v>
      </c>
      <c r="E7622" s="47">
        <v>12</v>
      </c>
      <c r="F7622" s="47">
        <v>15593</v>
      </c>
      <c r="G7622" s="47">
        <v>12837</v>
      </c>
    </row>
    <row r="7623" spans="3:7">
      <c r="C7623" s="49">
        <f t="shared" si="121"/>
        <v>11</v>
      </c>
      <c r="D7623" s="48">
        <v>42687</v>
      </c>
      <c r="E7623" s="47">
        <v>13</v>
      </c>
      <c r="F7623" s="47">
        <v>15478</v>
      </c>
      <c r="G7623" s="47">
        <v>12768</v>
      </c>
    </row>
    <row r="7624" spans="3:7">
      <c r="C7624" s="49">
        <f t="shared" si="121"/>
        <v>11</v>
      </c>
      <c r="D7624" s="48">
        <v>42687</v>
      </c>
      <c r="E7624" s="47">
        <v>14</v>
      </c>
      <c r="F7624" s="47">
        <v>15172</v>
      </c>
      <c r="G7624" s="47">
        <v>12573</v>
      </c>
    </row>
    <row r="7625" spans="3:7">
      <c r="C7625" s="49">
        <f t="shared" si="121"/>
        <v>11</v>
      </c>
      <c r="D7625" s="48">
        <v>42687</v>
      </c>
      <c r="E7625" s="47">
        <v>15</v>
      </c>
      <c r="F7625" s="47">
        <v>15512</v>
      </c>
      <c r="G7625" s="47">
        <v>12747</v>
      </c>
    </row>
    <row r="7626" spans="3:7">
      <c r="C7626" s="49">
        <f t="shared" si="121"/>
        <v>11</v>
      </c>
      <c r="D7626" s="48">
        <v>42687</v>
      </c>
      <c r="E7626" s="47">
        <v>16</v>
      </c>
      <c r="F7626" s="47">
        <v>16120</v>
      </c>
      <c r="G7626" s="47">
        <v>13327</v>
      </c>
    </row>
    <row r="7627" spans="3:7">
      <c r="C7627" s="49">
        <f t="shared" si="121"/>
        <v>11</v>
      </c>
      <c r="D7627" s="48">
        <v>42687</v>
      </c>
      <c r="E7627" s="47">
        <v>17</v>
      </c>
      <c r="F7627" s="47">
        <v>17446</v>
      </c>
      <c r="G7627" s="47">
        <v>14573</v>
      </c>
    </row>
    <row r="7628" spans="3:7">
      <c r="C7628" s="49">
        <f t="shared" si="121"/>
        <v>11</v>
      </c>
      <c r="D7628" s="48">
        <v>42687</v>
      </c>
      <c r="E7628" s="47">
        <v>18</v>
      </c>
      <c r="F7628" s="47">
        <v>18709</v>
      </c>
      <c r="G7628" s="47">
        <v>16000</v>
      </c>
    </row>
    <row r="7629" spans="3:7">
      <c r="C7629" s="49">
        <f t="shared" si="121"/>
        <v>11</v>
      </c>
      <c r="D7629" s="48">
        <v>42687</v>
      </c>
      <c r="E7629" s="47">
        <v>19</v>
      </c>
      <c r="F7629" s="47">
        <v>18509</v>
      </c>
      <c r="G7629" s="47">
        <v>15965</v>
      </c>
    </row>
    <row r="7630" spans="3:7">
      <c r="C7630" s="49">
        <f t="shared" si="121"/>
        <v>11</v>
      </c>
      <c r="D7630" s="48">
        <v>42687</v>
      </c>
      <c r="E7630" s="47">
        <v>20</v>
      </c>
      <c r="F7630" s="47">
        <v>18092</v>
      </c>
      <c r="G7630" s="47">
        <v>15588</v>
      </c>
    </row>
    <row r="7631" spans="3:7">
      <c r="C7631" s="49">
        <f t="shared" si="121"/>
        <v>11</v>
      </c>
      <c r="D7631" s="48">
        <v>42687</v>
      </c>
      <c r="E7631" s="47">
        <v>21</v>
      </c>
      <c r="F7631" s="47">
        <v>17677</v>
      </c>
      <c r="G7631" s="47">
        <v>15063</v>
      </c>
    </row>
    <row r="7632" spans="3:7">
      <c r="C7632" s="49">
        <f t="shared" si="121"/>
        <v>11</v>
      </c>
      <c r="D7632" s="48">
        <v>42687</v>
      </c>
      <c r="E7632" s="47">
        <v>22</v>
      </c>
      <c r="F7632" s="47">
        <v>17268</v>
      </c>
      <c r="G7632" s="47">
        <v>14478</v>
      </c>
    </row>
    <row r="7633" spans="3:7">
      <c r="C7633" s="49">
        <f t="shared" si="121"/>
        <v>11</v>
      </c>
      <c r="D7633" s="48">
        <v>42687</v>
      </c>
      <c r="E7633" s="47">
        <v>23</v>
      </c>
      <c r="F7633" s="47">
        <v>16143</v>
      </c>
      <c r="G7633" s="47">
        <v>13463</v>
      </c>
    </row>
    <row r="7634" spans="3:7">
      <c r="C7634" s="49">
        <f t="shared" si="121"/>
        <v>11</v>
      </c>
      <c r="D7634" s="48">
        <v>42687</v>
      </c>
      <c r="E7634" s="47">
        <v>24</v>
      </c>
      <c r="F7634" s="47">
        <v>15404</v>
      </c>
      <c r="G7634" s="47">
        <v>12660</v>
      </c>
    </row>
    <row r="7635" spans="3:7">
      <c r="C7635" s="49">
        <f t="shared" si="121"/>
        <v>11</v>
      </c>
      <c r="D7635" s="48">
        <v>42688</v>
      </c>
      <c r="E7635" s="47">
        <v>1</v>
      </c>
      <c r="F7635" s="47">
        <v>14803</v>
      </c>
      <c r="G7635" s="47">
        <v>12118</v>
      </c>
    </row>
    <row r="7636" spans="3:7">
      <c r="C7636" s="49">
        <f t="shared" si="121"/>
        <v>11</v>
      </c>
      <c r="D7636" s="48">
        <v>42688</v>
      </c>
      <c r="E7636" s="47">
        <v>2</v>
      </c>
      <c r="F7636" s="47">
        <v>14741</v>
      </c>
      <c r="G7636" s="47">
        <v>11822</v>
      </c>
    </row>
    <row r="7637" spans="3:7">
      <c r="C7637" s="49">
        <f t="shared" si="121"/>
        <v>11</v>
      </c>
      <c r="D7637" s="48">
        <v>42688</v>
      </c>
      <c r="E7637" s="47">
        <v>3</v>
      </c>
      <c r="F7637" s="47">
        <v>14524</v>
      </c>
      <c r="G7637" s="47">
        <v>11672</v>
      </c>
    </row>
    <row r="7638" spans="3:7">
      <c r="C7638" s="49">
        <f t="shared" si="121"/>
        <v>11</v>
      </c>
      <c r="D7638" s="48">
        <v>42688</v>
      </c>
      <c r="E7638" s="47">
        <v>4</v>
      </c>
      <c r="F7638" s="47">
        <v>14491</v>
      </c>
      <c r="G7638" s="47">
        <v>11632</v>
      </c>
    </row>
    <row r="7639" spans="3:7">
      <c r="C7639" s="49">
        <f t="shared" si="121"/>
        <v>11</v>
      </c>
      <c r="D7639" s="48">
        <v>42688</v>
      </c>
      <c r="E7639" s="47">
        <v>5</v>
      </c>
      <c r="F7639" s="47">
        <v>14586</v>
      </c>
      <c r="G7639" s="47">
        <v>11855</v>
      </c>
    </row>
    <row r="7640" spans="3:7">
      <c r="C7640" s="49">
        <f t="shared" si="121"/>
        <v>11</v>
      </c>
      <c r="D7640" s="48">
        <v>42688</v>
      </c>
      <c r="E7640" s="47">
        <v>6</v>
      </c>
      <c r="F7640" s="47">
        <v>15037</v>
      </c>
      <c r="G7640" s="47">
        <v>12541</v>
      </c>
    </row>
    <row r="7641" spans="3:7">
      <c r="C7641" s="49">
        <f t="shared" si="121"/>
        <v>11</v>
      </c>
      <c r="D7641" s="48">
        <v>42688</v>
      </c>
      <c r="E7641" s="47">
        <v>7</v>
      </c>
      <c r="F7641" s="47">
        <v>16436</v>
      </c>
      <c r="G7641" s="47">
        <v>14014</v>
      </c>
    </row>
    <row r="7642" spans="3:7">
      <c r="C7642" s="49">
        <f t="shared" si="121"/>
        <v>11</v>
      </c>
      <c r="D7642" s="48">
        <v>42688</v>
      </c>
      <c r="E7642" s="47">
        <v>8</v>
      </c>
      <c r="F7642" s="47">
        <v>17704</v>
      </c>
      <c r="G7642" s="47">
        <v>15384</v>
      </c>
    </row>
    <row r="7643" spans="3:7">
      <c r="C7643" s="49">
        <f t="shared" si="121"/>
        <v>11</v>
      </c>
      <c r="D7643" s="48">
        <v>42688</v>
      </c>
      <c r="E7643" s="47">
        <v>9</v>
      </c>
      <c r="F7643" s="47">
        <v>17649</v>
      </c>
      <c r="G7643" s="47">
        <v>15309</v>
      </c>
    </row>
    <row r="7644" spans="3:7">
      <c r="C7644" s="49">
        <f t="shared" si="121"/>
        <v>11</v>
      </c>
      <c r="D7644" s="48">
        <v>42688</v>
      </c>
      <c r="E7644" s="47">
        <v>10</v>
      </c>
      <c r="F7644" s="47">
        <v>17184</v>
      </c>
      <c r="G7644" s="47">
        <v>14927</v>
      </c>
    </row>
    <row r="7645" spans="3:7">
      <c r="C7645" s="49">
        <f t="shared" si="121"/>
        <v>11</v>
      </c>
      <c r="D7645" s="48">
        <v>42688</v>
      </c>
      <c r="E7645" s="47">
        <v>11</v>
      </c>
      <c r="F7645" s="47">
        <v>17031</v>
      </c>
      <c r="G7645" s="47">
        <v>14723</v>
      </c>
    </row>
    <row r="7646" spans="3:7">
      <c r="C7646" s="49">
        <f t="shared" si="121"/>
        <v>11</v>
      </c>
      <c r="D7646" s="48">
        <v>42688</v>
      </c>
      <c r="E7646" s="47">
        <v>12</v>
      </c>
      <c r="F7646" s="47">
        <v>16905</v>
      </c>
      <c r="G7646" s="47">
        <v>14616</v>
      </c>
    </row>
    <row r="7647" spans="3:7">
      <c r="C7647" s="49">
        <f t="shared" si="121"/>
        <v>11</v>
      </c>
      <c r="D7647" s="48">
        <v>42688</v>
      </c>
      <c r="E7647" s="47">
        <v>13</v>
      </c>
      <c r="F7647" s="47">
        <v>16779</v>
      </c>
      <c r="G7647" s="47">
        <v>14517</v>
      </c>
    </row>
    <row r="7648" spans="3:7">
      <c r="C7648" s="49">
        <f t="shared" si="121"/>
        <v>11</v>
      </c>
      <c r="D7648" s="48">
        <v>42688</v>
      </c>
      <c r="E7648" s="47">
        <v>14</v>
      </c>
      <c r="F7648" s="47">
        <v>16969</v>
      </c>
      <c r="G7648" s="47">
        <v>14624</v>
      </c>
    </row>
    <row r="7649" spans="3:7">
      <c r="C7649" s="49">
        <f t="shared" si="121"/>
        <v>11</v>
      </c>
      <c r="D7649" s="48">
        <v>42688</v>
      </c>
      <c r="E7649" s="47">
        <v>15</v>
      </c>
      <c r="F7649" s="47">
        <v>17196</v>
      </c>
      <c r="G7649" s="47">
        <v>14792</v>
      </c>
    </row>
    <row r="7650" spans="3:7">
      <c r="C7650" s="49">
        <f t="shared" si="121"/>
        <v>11</v>
      </c>
      <c r="D7650" s="48">
        <v>42688</v>
      </c>
      <c r="E7650" s="47">
        <v>16</v>
      </c>
      <c r="F7650" s="47">
        <v>17495</v>
      </c>
      <c r="G7650" s="47">
        <v>15252</v>
      </c>
    </row>
    <row r="7651" spans="3:7">
      <c r="C7651" s="49">
        <f t="shared" si="121"/>
        <v>11</v>
      </c>
      <c r="D7651" s="48">
        <v>42688</v>
      </c>
      <c r="E7651" s="47">
        <v>17</v>
      </c>
      <c r="F7651" s="47">
        <v>18306</v>
      </c>
      <c r="G7651" s="47">
        <v>16216</v>
      </c>
    </row>
    <row r="7652" spans="3:7">
      <c r="C7652" s="49">
        <f t="shared" si="121"/>
        <v>11</v>
      </c>
      <c r="D7652" s="48">
        <v>42688</v>
      </c>
      <c r="E7652" s="47">
        <v>18</v>
      </c>
      <c r="F7652" s="47">
        <v>19256</v>
      </c>
      <c r="G7652" s="47">
        <v>17302</v>
      </c>
    </row>
    <row r="7653" spans="3:7">
      <c r="C7653" s="49">
        <f t="shared" si="121"/>
        <v>11</v>
      </c>
      <c r="D7653" s="48">
        <v>42688</v>
      </c>
      <c r="E7653" s="47">
        <v>19</v>
      </c>
      <c r="F7653" s="47">
        <v>19036</v>
      </c>
      <c r="G7653" s="47">
        <v>17007</v>
      </c>
    </row>
    <row r="7654" spans="3:7">
      <c r="C7654" s="49">
        <f t="shared" si="121"/>
        <v>11</v>
      </c>
      <c r="D7654" s="48">
        <v>42688</v>
      </c>
      <c r="E7654" s="47">
        <v>20</v>
      </c>
      <c r="F7654" s="47">
        <v>18868</v>
      </c>
      <c r="G7654" s="47">
        <v>16868</v>
      </c>
    </row>
    <row r="7655" spans="3:7">
      <c r="C7655" s="49">
        <f t="shared" si="121"/>
        <v>11</v>
      </c>
      <c r="D7655" s="48">
        <v>42688</v>
      </c>
      <c r="E7655" s="47">
        <v>21</v>
      </c>
      <c r="F7655" s="47">
        <v>18810</v>
      </c>
      <c r="G7655" s="47">
        <v>16564</v>
      </c>
    </row>
    <row r="7656" spans="3:7">
      <c r="C7656" s="49">
        <f t="shared" si="121"/>
        <v>11</v>
      </c>
      <c r="D7656" s="48">
        <v>42688</v>
      </c>
      <c r="E7656" s="47">
        <v>22</v>
      </c>
      <c r="F7656" s="47">
        <v>18110</v>
      </c>
      <c r="G7656" s="47">
        <v>15789</v>
      </c>
    </row>
    <row r="7657" spans="3:7">
      <c r="C7657" s="49">
        <f t="shared" si="121"/>
        <v>11</v>
      </c>
      <c r="D7657" s="48">
        <v>42688</v>
      </c>
      <c r="E7657" s="47">
        <v>23</v>
      </c>
      <c r="F7657" s="47">
        <v>17076</v>
      </c>
      <c r="G7657" s="47">
        <v>14727</v>
      </c>
    </row>
    <row r="7658" spans="3:7">
      <c r="C7658" s="49">
        <f t="shared" si="121"/>
        <v>11</v>
      </c>
      <c r="D7658" s="48">
        <v>42688</v>
      </c>
      <c r="E7658" s="47">
        <v>24</v>
      </c>
      <c r="F7658" s="47">
        <v>15922</v>
      </c>
      <c r="G7658" s="47">
        <v>13623</v>
      </c>
    </row>
    <row r="7659" spans="3:7">
      <c r="C7659" s="49">
        <f t="shared" si="121"/>
        <v>11</v>
      </c>
      <c r="D7659" s="48">
        <v>42689</v>
      </c>
      <c r="E7659" s="47">
        <v>1</v>
      </c>
      <c r="F7659" s="47">
        <v>15326</v>
      </c>
      <c r="G7659" s="47">
        <v>12962</v>
      </c>
    </row>
    <row r="7660" spans="3:7">
      <c r="C7660" s="49">
        <f t="shared" si="121"/>
        <v>11</v>
      </c>
      <c r="D7660" s="48">
        <v>42689</v>
      </c>
      <c r="E7660" s="47">
        <v>2</v>
      </c>
      <c r="F7660" s="47">
        <v>15051</v>
      </c>
      <c r="G7660" s="47">
        <v>12542</v>
      </c>
    </row>
    <row r="7661" spans="3:7">
      <c r="C7661" s="49">
        <f t="shared" si="121"/>
        <v>11</v>
      </c>
      <c r="D7661" s="48">
        <v>42689</v>
      </c>
      <c r="E7661" s="47">
        <v>3</v>
      </c>
      <c r="F7661" s="47">
        <v>14654</v>
      </c>
      <c r="G7661" s="47">
        <v>12325</v>
      </c>
    </row>
    <row r="7662" spans="3:7">
      <c r="C7662" s="49">
        <f t="shared" si="121"/>
        <v>11</v>
      </c>
      <c r="D7662" s="48">
        <v>42689</v>
      </c>
      <c r="E7662" s="47">
        <v>4</v>
      </c>
      <c r="F7662" s="47">
        <v>14669</v>
      </c>
      <c r="G7662" s="47">
        <v>12314</v>
      </c>
    </row>
    <row r="7663" spans="3:7">
      <c r="C7663" s="49">
        <f t="shared" si="121"/>
        <v>11</v>
      </c>
      <c r="D7663" s="48">
        <v>42689</v>
      </c>
      <c r="E7663" s="47">
        <v>5</v>
      </c>
      <c r="F7663" s="47">
        <v>14786</v>
      </c>
      <c r="G7663" s="47">
        <v>12466</v>
      </c>
    </row>
    <row r="7664" spans="3:7">
      <c r="C7664" s="49">
        <f t="shared" si="121"/>
        <v>11</v>
      </c>
      <c r="D7664" s="48">
        <v>42689</v>
      </c>
      <c r="E7664" s="47">
        <v>6</v>
      </c>
      <c r="F7664" s="47">
        <v>15172</v>
      </c>
      <c r="G7664" s="47">
        <v>13088</v>
      </c>
    </row>
    <row r="7665" spans="3:7">
      <c r="C7665" s="49">
        <f t="shared" si="121"/>
        <v>11</v>
      </c>
      <c r="D7665" s="48">
        <v>42689</v>
      </c>
      <c r="E7665" s="47">
        <v>7</v>
      </c>
      <c r="F7665" s="47">
        <v>16775</v>
      </c>
      <c r="G7665" s="47">
        <v>14593</v>
      </c>
    </row>
    <row r="7666" spans="3:7">
      <c r="C7666" s="49">
        <f t="shared" si="121"/>
        <v>11</v>
      </c>
      <c r="D7666" s="48">
        <v>42689</v>
      </c>
      <c r="E7666" s="47">
        <v>8</v>
      </c>
      <c r="F7666" s="47">
        <v>18020</v>
      </c>
      <c r="G7666" s="47">
        <v>15989</v>
      </c>
    </row>
    <row r="7667" spans="3:7">
      <c r="C7667" s="49">
        <f t="shared" si="121"/>
        <v>11</v>
      </c>
      <c r="D7667" s="48">
        <v>42689</v>
      </c>
      <c r="E7667" s="47">
        <v>9</v>
      </c>
      <c r="F7667" s="47">
        <v>17764</v>
      </c>
      <c r="G7667" s="47">
        <v>15900</v>
      </c>
    </row>
    <row r="7668" spans="3:7">
      <c r="C7668" s="49">
        <f t="shared" si="121"/>
        <v>11</v>
      </c>
      <c r="D7668" s="48">
        <v>42689</v>
      </c>
      <c r="E7668" s="47">
        <v>10</v>
      </c>
      <c r="F7668" s="47">
        <v>17530</v>
      </c>
      <c r="G7668" s="47">
        <v>15640</v>
      </c>
    </row>
    <row r="7669" spans="3:7">
      <c r="C7669" s="49">
        <f t="shared" si="121"/>
        <v>11</v>
      </c>
      <c r="D7669" s="48">
        <v>42689</v>
      </c>
      <c r="E7669" s="47">
        <v>11</v>
      </c>
      <c r="F7669" s="47">
        <v>17475</v>
      </c>
      <c r="G7669" s="47">
        <v>15340</v>
      </c>
    </row>
    <row r="7670" spans="3:7">
      <c r="C7670" s="49">
        <f t="shared" si="121"/>
        <v>11</v>
      </c>
      <c r="D7670" s="48">
        <v>42689</v>
      </c>
      <c r="E7670" s="47">
        <v>12</v>
      </c>
      <c r="F7670" s="47">
        <v>17281</v>
      </c>
      <c r="G7670" s="47">
        <v>15084</v>
      </c>
    </row>
    <row r="7671" spans="3:7">
      <c r="C7671" s="49">
        <f t="shared" si="121"/>
        <v>11</v>
      </c>
      <c r="D7671" s="48">
        <v>42689</v>
      </c>
      <c r="E7671" s="47">
        <v>13</v>
      </c>
      <c r="F7671" s="47">
        <v>17150</v>
      </c>
      <c r="G7671" s="47">
        <v>14893</v>
      </c>
    </row>
    <row r="7672" spans="3:7">
      <c r="C7672" s="49">
        <f t="shared" si="121"/>
        <v>11</v>
      </c>
      <c r="D7672" s="48">
        <v>42689</v>
      </c>
      <c r="E7672" s="47">
        <v>14</v>
      </c>
      <c r="F7672" s="47">
        <v>17314</v>
      </c>
      <c r="G7672" s="47">
        <v>14901</v>
      </c>
    </row>
    <row r="7673" spans="3:7">
      <c r="C7673" s="49">
        <f t="shared" si="121"/>
        <v>11</v>
      </c>
      <c r="D7673" s="48">
        <v>42689</v>
      </c>
      <c r="E7673" s="47">
        <v>15</v>
      </c>
      <c r="F7673" s="47">
        <v>17316</v>
      </c>
      <c r="G7673" s="47">
        <v>14921</v>
      </c>
    </row>
    <row r="7674" spans="3:7">
      <c r="C7674" s="49">
        <f t="shared" si="121"/>
        <v>11</v>
      </c>
      <c r="D7674" s="48">
        <v>42689</v>
      </c>
      <c r="E7674" s="47">
        <v>16</v>
      </c>
      <c r="F7674" s="47">
        <v>17662</v>
      </c>
      <c r="G7674" s="47">
        <v>15518</v>
      </c>
    </row>
    <row r="7675" spans="3:7">
      <c r="C7675" s="49">
        <f t="shared" si="121"/>
        <v>11</v>
      </c>
      <c r="D7675" s="48">
        <v>42689</v>
      </c>
      <c r="E7675" s="47">
        <v>17</v>
      </c>
      <c r="F7675" s="47">
        <v>18858</v>
      </c>
      <c r="G7675" s="47">
        <v>16485</v>
      </c>
    </row>
    <row r="7676" spans="3:7">
      <c r="C7676" s="49">
        <f t="shared" si="121"/>
        <v>11</v>
      </c>
      <c r="D7676" s="48">
        <v>42689</v>
      </c>
      <c r="E7676" s="47">
        <v>18</v>
      </c>
      <c r="F7676" s="47">
        <v>19617</v>
      </c>
      <c r="G7676" s="47">
        <v>17499</v>
      </c>
    </row>
    <row r="7677" spans="3:7">
      <c r="C7677" s="49">
        <f t="shared" si="121"/>
        <v>11</v>
      </c>
      <c r="D7677" s="48">
        <v>42689</v>
      </c>
      <c r="E7677" s="47">
        <v>19</v>
      </c>
      <c r="F7677" s="47">
        <v>19482</v>
      </c>
      <c r="G7677" s="47">
        <v>17342</v>
      </c>
    </row>
    <row r="7678" spans="3:7">
      <c r="C7678" s="49">
        <f t="shared" si="121"/>
        <v>11</v>
      </c>
      <c r="D7678" s="48">
        <v>42689</v>
      </c>
      <c r="E7678" s="47">
        <v>20</v>
      </c>
      <c r="F7678" s="47">
        <v>19127</v>
      </c>
      <c r="G7678" s="47">
        <v>17159</v>
      </c>
    </row>
    <row r="7679" spans="3:7">
      <c r="C7679" s="49">
        <f t="shared" si="121"/>
        <v>11</v>
      </c>
      <c r="D7679" s="48">
        <v>42689</v>
      </c>
      <c r="E7679" s="47">
        <v>21</v>
      </c>
      <c r="F7679" s="47">
        <v>19053</v>
      </c>
      <c r="G7679" s="47">
        <v>16817</v>
      </c>
    </row>
    <row r="7680" spans="3:7">
      <c r="C7680" s="49">
        <f t="shared" si="121"/>
        <v>11</v>
      </c>
      <c r="D7680" s="48">
        <v>42689</v>
      </c>
      <c r="E7680" s="47">
        <v>22</v>
      </c>
      <c r="F7680" s="47">
        <v>17980</v>
      </c>
      <c r="G7680" s="47">
        <v>16106</v>
      </c>
    </row>
    <row r="7681" spans="3:7">
      <c r="C7681" s="49">
        <f t="shared" si="121"/>
        <v>11</v>
      </c>
      <c r="D7681" s="48">
        <v>42689</v>
      </c>
      <c r="E7681" s="47">
        <v>23</v>
      </c>
      <c r="F7681" s="47">
        <v>16755</v>
      </c>
      <c r="G7681" s="47">
        <v>15012</v>
      </c>
    </row>
    <row r="7682" spans="3:7">
      <c r="C7682" s="49">
        <f t="shared" si="121"/>
        <v>11</v>
      </c>
      <c r="D7682" s="48">
        <v>42689</v>
      </c>
      <c r="E7682" s="47">
        <v>24</v>
      </c>
      <c r="F7682" s="47">
        <v>15769</v>
      </c>
      <c r="G7682" s="47">
        <v>13826</v>
      </c>
    </row>
    <row r="7683" spans="3:7">
      <c r="C7683" s="49">
        <f t="shared" si="121"/>
        <v>11</v>
      </c>
      <c r="D7683" s="48">
        <v>42690</v>
      </c>
      <c r="E7683" s="47">
        <v>1</v>
      </c>
      <c r="F7683" s="47">
        <v>15348</v>
      </c>
      <c r="G7683" s="47">
        <v>13048</v>
      </c>
    </row>
    <row r="7684" spans="3:7">
      <c r="C7684" s="49">
        <f t="shared" ref="C7684:C7747" si="122">MONTH(D7684)</f>
        <v>11</v>
      </c>
      <c r="D7684" s="48">
        <v>42690</v>
      </c>
      <c r="E7684" s="47">
        <v>2</v>
      </c>
      <c r="F7684" s="47">
        <v>14836</v>
      </c>
      <c r="G7684" s="47">
        <v>12646</v>
      </c>
    </row>
    <row r="7685" spans="3:7">
      <c r="C7685" s="49">
        <f t="shared" si="122"/>
        <v>11</v>
      </c>
      <c r="D7685" s="48">
        <v>42690</v>
      </c>
      <c r="E7685" s="47">
        <v>3</v>
      </c>
      <c r="F7685" s="47">
        <v>14699</v>
      </c>
      <c r="G7685" s="47">
        <v>12381</v>
      </c>
    </row>
    <row r="7686" spans="3:7">
      <c r="C7686" s="49">
        <f t="shared" si="122"/>
        <v>11</v>
      </c>
      <c r="D7686" s="48">
        <v>42690</v>
      </c>
      <c r="E7686" s="47">
        <v>4</v>
      </c>
      <c r="F7686" s="47">
        <v>14597</v>
      </c>
      <c r="G7686" s="47">
        <v>12292</v>
      </c>
    </row>
    <row r="7687" spans="3:7">
      <c r="C7687" s="49">
        <f t="shared" si="122"/>
        <v>11</v>
      </c>
      <c r="D7687" s="48">
        <v>42690</v>
      </c>
      <c r="E7687" s="47">
        <v>5</v>
      </c>
      <c r="F7687" s="47">
        <v>14885</v>
      </c>
      <c r="G7687" s="47">
        <v>12444</v>
      </c>
    </row>
    <row r="7688" spans="3:7">
      <c r="C7688" s="49">
        <f t="shared" si="122"/>
        <v>11</v>
      </c>
      <c r="D7688" s="48">
        <v>42690</v>
      </c>
      <c r="E7688" s="47">
        <v>6</v>
      </c>
      <c r="F7688" s="47">
        <v>15346</v>
      </c>
      <c r="G7688" s="47">
        <v>13121</v>
      </c>
    </row>
    <row r="7689" spans="3:7">
      <c r="C7689" s="49">
        <f t="shared" si="122"/>
        <v>11</v>
      </c>
      <c r="D7689" s="48">
        <v>42690</v>
      </c>
      <c r="E7689" s="47">
        <v>7</v>
      </c>
      <c r="F7689" s="47">
        <v>16603</v>
      </c>
      <c r="G7689" s="47">
        <v>14515</v>
      </c>
    </row>
    <row r="7690" spans="3:7">
      <c r="C7690" s="49">
        <f t="shared" si="122"/>
        <v>11</v>
      </c>
      <c r="D7690" s="48">
        <v>42690</v>
      </c>
      <c r="E7690" s="47">
        <v>8</v>
      </c>
      <c r="F7690" s="47">
        <v>17568</v>
      </c>
      <c r="G7690" s="47">
        <v>15853</v>
      </c>
    </row>
    <row r="7691" spans="3:7">
      <c r="C7691" s="49">
        <f t="shared" si="122"/>
        <v>11</v>
      </c>
      <c r="D7691" s="48">
        <v>42690</v>
      </c>
      <c r="E7691" s="47">
        <v>9</v>
      </c>
      <c r="F7691" s="47">
        <v>17969</v>
      </c>
      <c r="G7691" s="47">
        <v>16096</v>
      </c>
    </row>
    <row r="7692" spans="3:7">
      <c r="C7692" s="49">
        <f t="shared" si="122"/>
        <v>11</v>
      </c>
      <c r="D7692" s="48">
        <v>42690</v>
      </c>
      <c r="E7692" s="47">
        <v>10</v>
      </c>
      <c r="F7692" s="47">
        <v>17979</v>
      </c>
      <c r="G7692" s="47">
        <v>15977</v>
      </c>
    </row>
    <row r="7693" spans="3:7">
      <c r="C7693" s="49">
        <f t="shared" si="122"/>
        <v>11</v>
      </c>
      <c r="D7693" s="48">
        <v>42690</v>
      </c>
      <c r="E7693" s="47">
        <v>11</v>
      </c>
      <c r="F7693" s="47">
        <v>17873</v>
      </c>
      <c r="G7693" s="47">
        <v>15863</v>
      </c>
    </row>
    <row r="7694" spans="3:7">
      <c r="C7694" s="49">
        <f t="shared" si="122"/>
        <v>11</v>
      </c>
      <c r="D7694" s="48">
        <v>42690</v>
      </c>
      <c r="E7694" s="47">
        <v>12</v>
      </c>
      <c r="F7694" s="47">
        <v>17591</v>
      </c>
      <c r="G7694" s="47">
        <v>15723</v>
      </c>
    </row>
    <row r="7695" spans="3:7">
      <c r="C7695" s="49">
        <f t="shared" si="122"/>
        <v>11</v>
      </c>
      <c r="D7695" s="48">
        <v>42690</v>
      </c>
      <c r="E7695" s="47">
        <v>13</v>
      </c>
      <c r="F7695" s="47">
        <v>17358</v>
      </c>
      <c r="G7695" s="47">
        <v>15507</v>
      </c>
    </row>
    <row r="7696" spans="3:7">
      <c r="C7696" s="49">
        <f t="shared" si="122"/>
        <v>11</v>
      </c>
      <c r="D7696" s="48">
        <v>42690</v>
      </c>
      <c r="E7696" s="47">
        <v>14</v>
      </c>
      <c r="F7696" s="47">
        <v>17784</v>
      </c>
      <c r="G7696" s="47">
        <v>15541</v>
      </c>
    </row>
    <row r="7697" spans="3:7">
      <c r="C7697" s="49">
        <f t="shared" si="122"/>
        <v>11</v>
      </c>
      <c r="D7697" s="48">
        <v>42690</v>
      </c>
      <c r="E7697" s="47">
        <v>15</v>
      </c>
      <c r="F7697" s="47">
        <v>18060</v>
      </c>
      <c r="G7697" s="47">
        <v>15736</v>
      </c>
    </row>
    <row r="7698" spans="3:7">
      <c r="C7698" s="49">
        <f t="shared" si="122"/>
        <v>11</v>
      </c>
      <c r="D7698" s="48">
        <v>42690</v>
      </c>
      <c r="E7698" s="47">
        <v>16</v>
      </c>
      <c r="F7698" s="47">
        <v>18326</v>
      </c>
      <c r="G7698" s="47">
        <v>16019</v>
      </c>
    </row>
    <row r="7699" spans="3:7">
      <c r="C7699" s="49">
        <f t="shared" si="122"/>
        <v>11</v>
      </c>
      <c r="D7699" s="48">
        <v>42690</v>
      </c>
      <c r="E7699" s="47">
        <v>17</v>
      </c>
      <c r="F7699" s="47">
        <v>18485</v>
      </c>
      <c r="G7699" s="47">
        <v>16650</v>
      </c>
    </row>
    <row r="7700" spans="3:7">
      <c r="C7700" s="49">
        <f t="shared" si="122"/>
        <v>11</v>
      </c>
      <c r="D7700" s="48">
        <v>42690</v>
      </c>
      <c r="E7700" s="47">
        <v>18</v>
      </c>
      <c r="F7700" s="47">
        <v>19646</v>
      </c>
      <c r="G7700" s="47">
        <v>17648</v>
      </c>
    </row>
    <row r="7701" spans="3:7">
      <c r="C7701" s="49">
        <f t="shared" si="122"/>
        <v>11</v>
      </c>
      <c r="D7701" s="48">
        <v>42690</v>
      </c>
      <c r="E7701" s="47">
        <v>19</v>
      </c>
      <c r="F7701" s="47">
        <v>19365</v>
      </c>
      <c r="G7701" s="47">
        <v>17568</v>
      </c>
    </row>
    <row r="7702" spans="3:7">
      <c r="C7702" s="49">
        <f t="shared" si="122"/>
        <v>11</v>
      </c>
      <c r="D7702" s="48">
        <v>42690</v>
      </c>
      <c r="E7702" s="47">
        <v>20</v>
      </c>
      <c r="F7702" s="47">
        <v>19110</v>
      </c>
      <c r="G7702" s="47">
        <v>17345</v>
      </c>
    </row>
    <row r="7703" spans="3:7">
      <c r="C7703" s="49">
        <f t="shared" si="122"/>
        <v>11</v>
      </c>
      <c r="D7703" s="48">
        <v>42690</v>
      </c>
      <c r="E7703" s="47">
        <v>21</v>
      </c>
      <c r="F7703" s="47">
        <v>18636</v>
      </c>
      <c r="G7703" s="47">
        <v>16977</v>
      </c>
    </row>
    <row r="7704" spans="3:7">
      <c r="C7704" s="49">
        <f t="shared" si="122"/>
        <v>11</v>
      </c>
      <c r="D7704" s="48">
        <v>42690</v>
      </c>
      <c r="E7704" s="47">
        <v>22</v>
      </c>
      <c r="F7704" s="47">
        <v>18023</v>
      </c>
      <c r="G7704" s="47">
        <v>16272</v>
      </c>
    </row>
    <row r="7705" spans="3:7">
      <c r="C7705" s="49">
        <f t="shared" si="122"/>
        <v>11</v>
      </c>
      <c r="D7705" s="48">
        <v>42690</v>
      </c>
      <c r="E7705" s="47">
        <v>23</v>
      </c>
      <c r="F7705" s="47">
        <v>16971</v>
      </c>
      <c r="G7705" s="47">
        <v>15163</v>
      </c>
    </row>
    <row r="7706" spans="3:7">
      <c r="C7706" s="49">
        <f t="shared" si="122"/>
        <v>11</v>
      </c>
      <c r="D7706" s="48">
        <v>42690</v>
      </c>
      <c r="E7706" s="47">
        <v>24</v>
      </c>
      <c r="F7706" s="47">
        <v>15906</v>
      </c>
      <c r="G7706" s="47">
        <v>14023</v>
      </c>
    </row>
    <row r="7707" spans="3:7">
      <c r="C7707" s="49">
        <f t="shared" si="122"/>
        <v>11</v>
      </c>
      <c r="D7707" s="48">
        <v>42691</v>
      </c>
      <c r="E7707" s="47">
        <v>1</v>
      </c>
      <c r="F7707" s="47">
        <v>15513</v>
      </c>
      <c r="G7707" s="47">
        <v>13244</v>
      </c>
    </row>
    <row r="7708" spans="3:7">
      <c r="C7708" s="49">
        <f t="shared" si="122"/>
        <v>11</v>
      </c>
      <c r="D7708" s="48">
        <v>42691</v>
      </c>
      <c r="E7708" s="47">
        <v>2</v>
      </c>
      <c r="F7708" s="47">
        <v>14853</v>
      </c>
      <c r="G7708" s="47">
        <v>12758</v>
      </c>
    </row>
    <row r="7709" spans="3:7">
      <c r="C7709" s="49">
        <f t="shared" si="122"/>
        <v>11</v>
      </c>
      <c r="D7709" s="48">
        <v>42691</v>
      </c>
      <c r="E7709" s="47">
        <v>3</v>
      </c>
      <c r="F7709" s="47">
        <v>14714</v>
      </c>
      <c r="G7709" s="47">
        <v>12545</v>
      </c>
    </row>
    <row r="7710" spans="3:7">
      <c r="C7710" s="49">
        <f t="shared" si="122"/>
        <v>11</v>
      </c>
      <c r="D7710" s="48">
        <v>42691</v>
      </c>
      <c r="E7710" s="47">
        <v>4</v>
      </c>
      <c r="F7710" s="47">
        <v>14517</v>
      </c>
      <c r="G7710" s="47">
        <v>12452</v>
      </c>
    </row>
    <row r="7711" spans="3:7">
      <c r="C7711" s="49">
        <f t="shared" si="122"/>
        <v>11</v>
      </c>
      <c r="D7711" s="48">
        <v>42691</v>
      </c>
      <c r="E7711" s="47">
        <v>5</v>
      </c>
      <c r="F7711" s="47">
        <v>14739</v>
      </c>
      <c r="G7711" s="47">
        <v>12630</v>
      </c>
    </row>
    <row r="7712" spans="3:7">
      <c r="C7712" s="49">
        <f t="shared" si="122"/>
        <v>11</v>
      </c>
      <c r="D7712" s="48">
        <v>42691</v>
      </c>
      <c r="E7712" s="47">
        <v>6</v>
      </c>
      <c r="F7712" s="47">
        <v>15551</v>
      </c>
      <c r="G7712" s="47">
        <v>13256</v>
      </c>
    </row>
    <row r="7713" spans="3:7">
      <c r="C7713" s="49">
        <f t="shared" si="122"/>
        <v>11</v>
      </c>
      <c r="D7713" s="48">
        <v>42691</v>
      </c>
      <c r="E7713" s="47">
        <v>7</v>
      </c>
      <c r="F7713" s="47">
        <v>16656</v>
      </c>
      <c r="G7713" s="47">
        <v>14952</v>
      </c>
    </row>
    <row r="7714" spans="3:7">
      <c r="C7714" s="49">
        <f t="shared" si="122"/>
        <v>11</v>
      </c>
      <c r="D7714" s="48">
        <v>42691</v>
      </c>
      <c r="E7714" s="47">
        <v>8</v>
      </c>
      <c r="F7714" s="47">
        <v>17429</v>
      </c>
      <c r="G7714" s="47">
        <v>16218</v>
      </c>
    </row>
    <row r="7715" spans="3:7">
      <c r="C7715" s="49">
        <f t="shared" si="122"/>
        <v>11</v>
      </c>
      <c r="D7715" s="48">
        <v>42691</v>
      </c>
      <c r="E7715" s="47">
        <v>9</v>
      </c>
      <c r="F7715" s="47">
        <v>17394</v>
      </c>
      <c r="G7715" s="47">
        <v>16109</v>
      </c>
    </row>
    <row r="7716" spans="3:7">
      <c r="C7716" s="49">
        <f t="shared" si="122"/>
        <v>11</v>
      </c>
      <c r="D7716" s="48">
        <v>42691</v>
      </c>
      <c r="E7716" s="47">
        <v>10</v>
      </c>
      <c r="F7716" s="47">
        <v>17021</v>
      </c>
      <c r="G7716" s="47">
        <v>15665</v>
      </c>
    </row>
    <row r="7717" spans="3:7">
      <c r="C7717" s="49">
        <f t="shared" si="122"/>
        <v>11</v>
      </c>
      <c r="D7717" s="48">
        <v>42691</v>
      </c>
      <c r="E7717" s="47">
        <v>11</v>
      </c>
      <c r="F7717" s="47">
        <v>16942</v>
      </c>
      <c r="G7717" s="47">
        <v>15210</v>
      </c>
    </row>
    <row r="7718" spans="3:7">
      <c r="C7718" s="49">
        <f t="shared" si="122"/>
        <v>11</v>
      </c>
      <c r="D7718" s="48">
        <v>42691</v>
      </c>
      <c r="E7718" s="47">
        <v>12</v>
      </c>
      <c r="F7718" s="47">
        <v>17005</v>
      </c>
      <c r="G7718" s="47">
        <v>15166</v>
      </c>
    </row>
    <row r="7719" spans="3:7">
      <c r="C7719" s="49">
        <f t="shared" si="122"/>
        <v>11</v>
      </c>
      <c r="D7719" s="48">
        <v>42691</v>
      </c>
      <c r="E7719" s="47">
        <v>13</v>
      </c>
      <c r="F7719" s="47">
        <v>17401</v>
      </c>
      <c r="G7719" s="47">
        <v>15066</v>
      </c>
    </row>
    <row r="7720" spans="3:7">
      <c r="C7720" s="49">
        <f t="shared" si="122"/>
        <v>11</v>
      </c>
      <c r="D7720" s="48">
        <v>42691</v>
      </c>
      <c r="E7720" s="47">
        <v>14</v>
      </c>
      <c r="F7720" s="47">
        <v>17587</v>
      </c>
      <c r="G7720" s="47">
        <v>15185</v>
      </c>
    </row>
    <row r="7721" spans="3:7">
      <c r="C7721" s="49">
        <f t="shared" si="122"/>
        <v>11</v>
      </c>
      <c r="D7721" s="48">
        <v>42691</v>
      </c>
      <c r="E7721" s="47">
        <v>15</v>
      </c>
      <c r="F7721" s="47">
        <v>17630</v>
      </c>
      <c r="G7721" s="47">
        <v>15219</v>
      </c>
    </row>
    <row r="7722" spans="3:7">
      <c r="C7722" s="49">
        <f t="shared" si="122"/>
        <v>11</v>
      </c>
      <c r="D7722" s="48">
        <v>42691</v>
      </c>
      <c r="E7722" s="47">
        <v>16</v>
      </c>
      <c r="F7722" s="47">
        <v>17873</v>
      </c>
      <c r="G7722" s="47">
        <v>15498</v>
      </c>
    </row>
    <row r="7723" spans="3:7">
      <c r="C7723" s="49">
        <f t="shared" si="122"/>
        <v>11</v>
      </c>
      <c r="D7723" s="48">
        <v>42691</v>
      </c>
      <c r="E7723" s="47">
        <v>17</v>
      </c>
      <c r="F7723" s="47">
        <v>18672</v>
      </c>
      <c r="G7723" s="47">
        <v>16377</v>
      </c>
    </row>
    <row r="7724" spans="3:7">
      <c r="C7724" s="49">
        <f t="shared" si="122"/>
        <v>11</v>
      </c>
      <c r="D7724" s="48">
        <v>42691</v>
      </c>
      <c r="E7724" s="47">
        <v>18</v>
      </c>
      <c r="F7724" s="47">
        <v>19284</v>
      </c>
      <c r="G7724" s="47">
        <v>17310</v>
      </c>
    </row>
    <row r="7725" spans="3:7">
      <c r="C7725" s="49">
        <f t="shared" si="122"/>
        <v>11</v>
      </c>
      <c r="D7725" s="48">
        <v>42691</v>
      </c>
      <c r="E7725" s="47">
        <v>19</v>
      </c>
      <c r="F7725" s="47">
        <v>19441</v>
      </c>
      <c r="G7725" s="47">
        <v>17010</v>
      </c>
    </row>
    <row r="7726" spans="3:7">
      <c r="C7726" s="49">
        <f t="shared" si="122"/>
        <v>11</v>
      </c>
      <c r="D7726" s="48">
        <v>42691</v>
      </c>
      <c r="E7726" s="47">
        <v>20</v>
      </c>
      <c r="F7726" s="47">
        <v>19234</v>
      </c>
      <c r="G7726" s="47">
        <v>16940</v>
      </c>
    </row>
    <row r="7727" spans="3:7">
      <c r="C7727" s="49">
        <f t="shared" si="122"/>
        <v>11</v>
      </c>
      <c r="D7727" s="48">
        <v>42691</v>
      </c>
      <c r="E7727" s="47">
        <v>21</v>
      </c>
      <c r="F7727" s="47">
        <v>19091</v>
      </c>
      <c r="G7727" s="47">
        <v>16664</v>
      </c>
    </row>
    <row r="7728" spans="3:7">
      <c r="C7728" s="49">
        <f t="shared" si="122"/>
        <v>11</v>
      </c>
      <c r="D7728" s="48">
        <v>42691</v>
      </c>
      <c r="E7728" s="47">
        <v>22</v>
      </c>
      <c r="F7728" s="47">
        <v>18372</v>
      </c>
      <c r="G7728" s="47">
        <v>15947</v>
      </c>
    </row>
    <row r="7729" spans="3:7">
      <c r="C7729" s="49">
        <f t="shared" si="122"/>
        <v>11</v>
      </c>
      <c r="D7729" s="48">
        <v>42691</v>
      </c>
      <c r="E7729" s="47">
        <v>23</v>
      </c>
      <c r="F7729" s="47">
        <v>17342</v>
      </c>
      <c r="G7729" s="47">
        <v>14852</v>
      </c>
    </row>
    <row r="7730" spans="3:7">
      <c r="C7730" s="49">
        <f t="shared" si="122"/>
        <v>11</v>
      </c>
      <c r="D7730" s="48">
        <v>42691</v>
      </c>
      <c r="E7730" s="47">
        <v>24</v>
      </c>
      <c r="F7730" s="47">
        <v>16281</v>
      </c>
      <c r="G7730" s="47">
        <v>13725</v>
      </c>
    </row>
    <row r="7731" spans="3:7">
      <c r="C7731" s="49">
        <f t="shared" si="122"/>
        <v>11</v>
      </c>
      <c r="D7731" s="48">
        <v>42692</v>
      </c>
      <c r="E7731" s="47">
        <v>1</v>
      </c>
      <c r="F7731" s="47">
        <v>15502</v>
      </c>
      <c r="G7731" s="47">
        <v>12975</v>
      </c>
    </row>
    <row r="7732" spans="3:7">
      <c r="C7732" s="49">
        <f t="shared" si="122"/>
        <v>11</v>
      </c>
      <c r="D7732" s="48">
        <v>42692</v>
      </c>
      <c r="E7732" s="47">
        <v>2</v>
      </c>
      <c r="F7732" s="47">
        <v>15100</v>
      </c>
      <c r="G7732" s="47">
        <v>12556</v>
      </c>
    </row>
    <row r="7733" spans="3:7">
      <c r="C7733" s="49">
        <f t="shared" si="122"/>
        <v>11</v>
      </c>
      <c r="D7733" s="48">
        <v>42692</v>
      </c>
      <c r="E7733" s="47">
        <v>3</v>
      </c>
      <c r="F7733" s="47">
        <v>14677</v>
      </c>
      <c r="G7733" s="47">
        <v>12244</v>
      </c>
    </row>
    <row r="7734" spans="3:7">
      <c r="C7734" s="49">
        <f t="shared" si="122"/>
        <v>11</v>
      </c>
      <c r="D7734" s="48">
        <v>42692</v>
      </c>
      <c r="E7734" s="47">
        <v>4</v>
      </c>
      <c r="F7734" s="47">
        <v>14662</v>
      </c>
      <c r="G7734" s="47">
        <v>12170</v>
      </c>
    </row>
    <row r="7735" spans="3:7">
      <c r="C7735" s="49">
        <f t="shared" si="122"/>
        <v>11</v>
      </c>
      <c r="D7735" s="48">
        <v>42692</v>
      </c>
      <c r="E7735" s="47">
        <v>5</v>
      </c>
      <c r="F7735" s="47">
        <v>14665</v>
      </c>
      <c r="G7735" s="47">
        <v>12236</v>
      </c>
    </row>
    <row r="7736" spans="3:7">
      <c r="C7736" s="49">
        <f t="shared" si="122"/>
        <v>11</v>
      </c>
      <c r="D7736" s="48">
        <v>42692</v>
      </c>
      <c r="E7736" s="47">
        <v>6</v>
      </c>
      <c r="F7736" s="47">
        <v>15357</v>
      </c>
      <c r="G7736" s="47">
        <v>12844</v>
      </c>
    </row>
    <row r="7737" spans="3:7">
      <c r="C7737" s="49">
        <f t="shared" si="122"/>
        <v>11</v>
      </c>
      <c r="D7737" s="48">
        <v>42692</v>
      </c>
      <c r="E7737" s="47">
        <v>7</v>
      </c>
      <c r="F7737" s="47">
        <v>16609</v>
      </c>
      <c r="G7737" s="47">
        <v>14201</v>
      </c>
    </row>
    <row r="7738" spans="3:7">
      <c r="C7738" s="49">
        <f t="shared" si="122"/>
        <v>11</v>
      </c>
      <c r="D7738" s="48">
        <v>42692</v>
      </c>
      <c r="E7738" s="47">
        <v>8</v>
      </c>
      <c r="F7738" s="47">
        <v>17572</v>
      </c>
      <c r="G7738" s="47">
        <v>15271</v>
      </c>
    </row>
    <row r="7739" spans="3:7">
      <c r="C7739" s="49">
        <f t="shared" si="122"/>
        <v>11</v>
      </c>
      <c r="D7739" s="48">
        <v>42692</v>
      </c>
      <c r="E7739" s="47">
        <v>9</v>
      </c>
      <c r="F7739" s="47">
        <v>17657</v>
      </c>
      <c r="G7739" s="47">
        <v>15405</v>
      </c>
    </row>
    <row r="7740" spans="3:7">
      <c r="C7740" s="49">
        <f t="shared" si="122"/>
        <v>11</v>
      </c>
      <c r="D7740" s="48">
        <v>42692</v>
      </c>
      <c r="E7740" s="47">
        <v>10</v>
      </c>
      <c r="F7740" s="47">
        <v>17427</v>
      </c>
      <c r="G7740" s="47">
        <v>15110</v>
      </c>
    </row>
    <row r="7741" spans="3:7">
      <c r="C7741" s="49">
        <f t="shared" si="122"/>
        <v>11</v>
      </c>
      <c r="D7741" s="48">
        <v>42692</v>
      </c>
      <c r="E7741" s="47">
        <v>11</v>
      </c>
      <c r="F7741" s="47">
        <v>17330</v>
      </c>
      <c r="G7741" s="47">
        <v>15002</v>
      </c>
    </row>
    <row r="7742" spans="3:7">
      <c r="C7742" s="49">
        <f t="shared" si="122"/>
        <v>11</v>
      </c>
      <c r="D7742" s="48">
        <v>42692</v>
      </c>
      <c r="E7742" s="47">
        <v>12</v>
      </c>
      <c r="F7742" s="47">
        <v>17117</v>
      </c>
      <c r="G7742" s="47">
        <v>14794</v>
      </c>
    </row>
    <row r="7743" spans="3:7">
      <c r="C7743" s="49">
        <f t="shared" si="122"/>
        <v>11</v>
      </c>
      <c r="D7743" s="48">
        <v>42692</v>
      </c>
      <c r="E7743" s="47">
        <v>13</v>
      </c>
      <c r="F7743" s="47">
        <v>16969</v>
      </c>
      <c r="G7743" s="47">
        <v>14666</v>
      </c>
    </row>
    <row r="7744" spans="3:7">
      <c r="C7744" s="49">
        <f t="shared" si="122"/>
        <v>11</v>
      </c>
      <c r="D7744" s="48">
        <v>42692</v>
      </c>
      <c r="E7744" s="47">
        <v>14</v>
      </c>
      <c r="F7744" s="47">
        <v>16981</v>
      </c>
      <c r="G7744" s="47">
        <v>14737</v>
      </c>
    </row>
    <row r="7745" spans="3:7">
      <c r="C7745" s="49">
        <f t="shared" si="122"/>
        <v>11</v>
      </c>
      <c r="D7745" s="48">
        <v>42692</v>
      </c>
      <c r="E7745" s="47">
        <v>15</v>
      </c>
      <c r="F7745" s="47">
        <v>17074</v>
      </c>
      <c r="G7745" s="47">
        <v>14744</v>
      </c>
    </row>
    <row r="7746" spans="3:7">
      <c r="C7746" s="49">
        <f t="shared" si="122"/>
        <v>11</v>
      </c>
      <c r="D7746" s="48">
        <v>42692</v>
      </c>
      <c r="E7746" s="47">
        <v>16</v>
      </c>
      <c r="F7746" s="47">
        <v>17412</v>
      </c>
      <c r="G7746" s="47">
        <v>15053</v>
      </c>
    </row>
    <row r="7747" spans="3:7">
      <c r="C7747" s="49">
        <f t="shared" si="122"/>
        <v>11</v>
      </c>
      <c r="D7747" s="48">
        <v>42692</v>
      </c>
      <c r="E7747" s="47">
        <v>17</v>
      </c>
      <c r="F7747" s="47">
        <v>17973</v>
      </c>
      <c r="G7747" s="47">
        <v>15719</v>
      </c>
    </row>
    <row r="7748" spans="3:7">
      <c r="C7748" s="49">
        <f t="shared" ref="C7748:C7811" si="123">MONTH(D7748)</f>
        <v>11</v>
      </c>
      <c r="D7748" s="48">
        <v>42692</v>
      </c>
      <c r="E7748" s="47">
        <v>18</v>
      </c>
      <c r="F7748" s="47">
        <v>18995</v>
      </c>
      <c r="G7748" s="47">
        <v>16635</v>
      </c>
    </row>
    <row r="7749" spans="3:7">
      <c r="C7749" s="49">
        <f t="shared" si="123"/>
        <v>11</v>
      </c>
      <c r="D7749" s="48">
        <v>42692</v>
      </c>
      <c r="E7749" s="47">
        <v>19</v>
      </c>
      <c r="F7749" s="47">
        <v>18660</v>
      </c>
      <c r="G7749" s="47">
        <v>16387</v>
      </c>
    </row>
    <row r="7750" spans="3:7">
      <c r="C7750" s="49">
        <f t="shared" si="123"/>
        <v>11</v>
      </c>
      <c r="D7750" s="48">
        <v>42692</v>
      </c>
      <c r="E7750" s="47">
        <v>20</v>
      </c>
      <c r="F7750" s="47">
        <v>18573</v>
      </c>
      <c r="G7750" s="47">
        <v>16202</v>
      </c>
    </row>
    <row r="7751" spans="3:7">
      <c r="C7751" s="49">
        <f t="shared" si="123"/>
        <v>11</v>
      </c>
      <c r="D7751" s="48">
        <v>42692</v>
      </c>
      <c r="E7751" s="47">
        <v>21</v>
      </c>
      <c r="F7751" s="47">
        <v>18489</v>
      </c>
      <c r="G7751" s="47">
        <v>15791</v>
      </c>
    </row>
    <row r="7752" spans="3:7">
      <c r="C7752" s="49">
        <f t="shared" si="123"/>
        <v>11</v>
      </c>
      <c r="D7752" s="48">
        <v>42692</v>
      </c>
      <c r="E7752" s="47">
        <v>22</v>
      </c>
      <c r="F7752" s="47">
        <v>17991</v>
      </c>
      <c r="G7752" s="47">
        <v>15224</v>
      </c>
    </row>
    <row r="7753" spans="3:7">
      <c r="C7753" s="49">
        <f t="shared" si="123"/>
        <v>11</v>
      </c>
      <c r="D7753" s="48">
        <v>42692</v>
      </c>
      <c r="E7753" s="47">
        <v>23</v>
      </c>
      <c r="F7753" s="47">
        <v>17138</v>
      </c>
      <c r="G7753" s="47">
        <v>14381</v>
      </c>
    </row>
    <row r="7754" spans="3:7">
      <c r="C7754" s="49">
        <f t="shared" si="123"/>
        <v>11</v>
      </c>
      <c r="D7754" s="48">
        <v>42692</v>
      </c>
      <c r="E7754" s="47">
        <v>24</v>
      </c>
      <c r="F7754" s="47">
        <v>15902</v>
      </c>
      <c r="G7754" s="47">
        <v>13255</v>
      </c>
    </row>
    <row r="7755" spans="3:7">
      <c r="C7755" s="49">
        <f t="shared" si="123"/>
        <v>11</v>
      </c>
      <c r="D7755" s="48">
        <v>42693</v>
      </c>
      <c r="E7755" s="47">
        <v>1</v>
      </c>
      <c r="F7755" s="47">
        <v>15265</v>
      </c>
      <c r="G7755" s="47">
        <v>12429</v>
      </c>
    </row>
    <row r="7756" spans="3:7">
      <c r="C7756" s="49">
        <f t="shared" si="123"/>
        <v>11</v>
      </c>
      <c r="D7756" s="48">
        <v>42693</v>
      </c>
      <c r="E7756" s="47">
        <v>2</v>
      </c>
      <c r="F7756" s="47">
        <v>14768</v>
      </c>
      <c r="G7756" s="47">
        <v>11953</v>
      </c>
    </row>
    <row r="7757" spans="3:7">
      <c r="C7757" s="49">
        <f t="shared" si="123"/>
        <v>11</v>
      </c>
      <c r="D7757" s="48">
        <v>42693</v>
      </c>
      <c r="E7757" s="47">
        <v>3</v>
      </c>
      <c r="F7757" s="47">
        <v>14387</v>
      </c>
      <c r="G7757" s="47">
        <v>11584</v>
      </c>
    </row>
    <row r="7758" spans="3:7">
      <c r="C7758" s="49">
        <f t="shared" si="123"/>
        <v>11</v>
      </c>
      <c r="D7758" s="48">
        <v>42693</v>
      </c>
      <c r="E7758" s="47">
        <v>4</v>
      </c>
      <c r="F7758" s="47">
        <v>13901</v>
      </c>
      <c r="G7758" s="47">
        <v>11213</v>
      </c>
    </row>
    <row r="7759" spans="3:7">
      <c r="C7759" s="49">
        <f t="shared" si="123"/>
        <v>11</v>
      </c>
      <c r="D7759" s="48">
        <v>42693</v>
      </c>
      <c r="E7759" s="47">
        <v>5</v>
      </c>
      <c r="F7759" s="47">
        <v>14166</v>
      </c>
      <c r="G7759" s="47">
        <v>11356</v>
      </c>
    </row>
    <row r="7760" spans="3:7">
      <c r="C7760" s="49">
        <f t="shared" si="123"/>
        <v>11</v>
      </c>
      <c r="D7760" s="48">
        <v>42693</v>
      </c>
      <c r="E7760" s="47">
        <v>6</v>
      </c>
      <c r="F7760" s="47">
        <v>14466</v>
      </c>
      <c r="G7760" s="47">
        <v>11557</v>
      </c>
    </row>
    <row r="7761" spans="3:7">
      <c r="C7761" s="49">
        <f t="shared" si="123"/>
        <v>11</v>
      </c>
      <c r="D7761" s="48">
        <v>42693</v>
      </c>
      <c r="E7761" s="47">
        <v>7</v>
      </c>
      <c r="F7761" s="47">
        <v>15193</v>
      </c>
      <c r="G7761" s="47">
        <v>12231</v>
      </c>
    </row>
    <row r="7762" spans="3:7">
      <c r="C7762" s="49">
        <f t="shared" si="123"/>
        <v>11</v>
      </c>
      <c r="D7762" s="48">
        <v>42693</v>
      </c>
      <c r="E7762" s="47">
        <v>8</v>
      </c>
      <c r="F7762" s="47">
        <v>15724</v>
      </c>
      <c r="G7762" s="47">
        <v>12986</v>
      </c>
    </row>
    <row r="7763" spans="3:7">
      <c r="C7763" s="49">
        <f t="shared" si="123"/>
        <v>11</v>
      </c>
      <c r="D7763" s="48">
        <v>42693</v>
      </c>
      <c r="E7763" s="47">
        <v>9</v>
      </c>
      <c r="F7763" s="47">
        <v>16516</v>
      </c>
      <c r="G7763" s="47">
        <v>13733</v>
      </c>
    </row>
    <row r="7764" spans="3:7">
      <c r="C7764" s="49">
        <f t="shared" si="123"/>
        <v>11</v>
      </c>
      <c r="D7764" s="48">
        <v>42693</v>
      </c>
      <c r="E7764" s="47">
        <v>10</v>
      </c>
      <c r="F7764" s="47">
        <v>17148</v>
      </c>
      <c r="G7764" s="47">
        <v>14346</v>
      </c>
    </row>
    <row r="7765" spans="3:7">
      <c r="C7765" s="49">
        <f t="shared" si="123"/>
        <v>11</v>
      </c>
      <c r="D7765" s="48">
        <v>42693</v>
      </c>
      <c r="E7765" s="47">
        <v>11</v>
      </c>
      <c r="F7765" s="47">
        <v>17573</v>
      </c>
      <c r="G7765" s="47">
        <v>14759</v>
      </c>
    </row>
    <row r="7766" spans="3:7">
      <c r="C7766" s="49">
        <f t="shared" si="123"/>
        <v>11</v>
      </c>
      <c r="D7766" s="48">
        <v>42693</v>
      </c>
      <c r="E7766" s="47">
        <v>12</v>
      </c>
      <c r="F7766" s="47">
        <v>17606</v>
      </c>
      <c r="G7766" s="47">
        <v>14886</v>
      </c>
    </row>
    <row r="7767" spans="3:7">
      <c r="C7767" s="49">
        <f t="shared" si="123"/>
        <v>11</v>
      </c>
      <c r="D7767" s="48">
        <v>42693</v>
      </c>
      <c r="E7767" s="47">
        <v>13</v>
      </c>
      <c r="F7767" s="47">
        <v>17811</v>
      </c>
      <c r="G7767" s="47">
        <v>14967</v>
      </c>
    </row>
    <row r="7768" spans="3:7">
      <c r="C7768" s="49">
        <f t="shared" si="123"/>
        <v>11</v>
      </c>
      <c r="D7768" s="48">
        <v>42693</v>
      </c>
      <c r="E7768" s="47">
        <v>14</v>
      </c>
      <c r="F7768" s="47">
        <v>17764</v>
      </c>
      <c r="G7768" s="47">
        <v>15004</v>
      </c>
    </row>
    <row r="7769" spans="3:7">
      <c r="C7769" s="49">
        <f t="shared" si="123"/>
        <v>11</v>
      </c>
      <c r="D7769" s="48">
        <v>42693</v>
      </c>
      <c r="E7769" s="47">
        <v>15</v>
      </c>
      <c r="F7769" s="47">
        <v>17858</v>
      </c>
      <c r="G7769" s="47">
        <v>15010</v>
      </c>
    </row>
    <row r="7770" spans="3:7">
      <c r="C7770" s="49">
        <f t="shared" si="123"/>
        <v>11</v>
      </c>
      <c r="D7770" s="48">
        <v>42693</v>
      </c>
      <c r="E7770" s="47">
        <v>16</v>
      </c>
      <c r="F7770" s="47">
        <v>18014</v>
      </c>
      <c r="G7770" s="47">
        <v>15229</v>
      </c>
    </row>
    <row r="7771" spans="3:7">
      <c r="C7771" s="49">
        <f t="shared" si="123"/>
        <v>11</v>
      </c>
      <c r="D7771" s="48">
        <v>42693</v>
      </c>
      <c r="E7771" s="47">
        <v>17</v>
      </c>
      <c r="F7771" s="47">
        <v>18424</v>
      </c>
      <c r="G7771" s="47">
        <v>15788</v>
      </c>
    </row>
    <row r="7772" spans="3:7">
      <c r="C7772" s="49">
        <f t="shared" si="123"/>
        <v>11</v>
      </c>
      <c r="D7772" s="48">
        <v>42693</v>
      </c>
      <c r="E7772" s="47">
        <v>18</v>
      </c>
      <c r="F7772" s="47">
        <v>19371</v>
      </c>
      <c r="G7772" s="47">
        <v>16640</v>
      </c>
    </row>
    <row r="7773" spans="3:7">
      <c r="C7773" s="49">
        <f t="shared" si="123"/>
        <v>11</v>
      </c>
      <c r="D7773" s="48">
        <v>42693</v>
      </c>
      <c r="E7773" s="47">
        <v>19</v>
      </c>
      <c r="F7773" s="47">
        <v>19033</v>
      </c>
      <c r="G7773" s="47">
        <v>16264</v>
      </c>
    </row>
    <row r="7774" spans="3:7">
      <c r="C7774" s="49">
        <f t="shared" si="123"/>
        <v>11</v>
      </c>
      <c r="D7774" s="48">
        <v>42693</v>
      </c>
      <c r="E7774" s="47">
        <v>20</v>
      </c>
      <c r="F7774" s="47">
        <v>18600</v>
      </c>
      <c r="G7774" s="47">
        <v>15830</v>
      </c>
    </row>
    <row r="7775" spans="3:7">
      <c r="C7775" s="49">
        <f t="shared" si="123"/>
        <v>11</v>
      </c>
      <c r="D7775" s="48">
        <v>42693</v>
      </c>
      <c r="E7775" s="47">
        <v>21</v>
      </c>
      <c r="F7775" s="47">
        <v>18228</v>
      </c>
      <c r="G7775" s="47">
        <v>15451</v>
      </c>
    </row>
    <row r="7776" spans="3:7">
      <c r="C7776" s="49">
        <f t="shared" si="123"/>
        <v>11</v>
      </c>
      <c r="D7776" s="48">
        <v>42693</v>
      </c>
      <c r="E7776" s="47">
        <v>22</v>
      </c>
      <c r="F7776" s="47">
        <v>17776</v>
      </c>
      <c r="G7776" s="47">
        <v>14948</v>
      </c>
    </row>
    <row r="7777" spans="3:7">
      <c r="C7777" s="49">
        <f t="shared" si="123"/>
        <v>11</v>
      </c>
      <c r="D7777" s="48">
        <v>42693</v>
      </c>
      <c r="E7777" s="47">
        <v>23</v>
      </c>
      <c r="F7777" s="47">
        <v>17059</v>
      </c>
      <c r="G7777" s="47">
        <v>14251</v>
      </c>
    </row>
    <row r="7778" spans="3:7">
      <c r="C7778" s="49">
        <f t="shared" si="123"/>
        <v>11</v>
      </c>
      <c r="D7778" s="48">
        <v>42693</v>
      </c>
      <c r="E7778" s="47">
        <v>24</v>
      </c>
      <c r="F7778" s="47">
        <v>16316</v>
      </c>
      <c r="G7778" s="47">
        <v>13447</v>
      </c>
    </row>
    <row r="7779" spans="3:7">
      <c r="C7779" s="49">
        <f t="shared" si="123"/>
        <v>11</v>
      </c>
      <c r="D7779" s="48">
        <v>42694</v>
      </c>
      <c r="E7779" s="47">
        <v>1</v>
      </c>
      <c r="F7779" s="47">
        <v>15749</v>
      </c>
      <c r="G7779" s="47">
        <v>12838</v>
      </c>
    </row>
    <row r="7780" spans="3:7">
      <c r="C7780" s="49">
        <f t="shared" si="123"/>
        <v>11</v>
      </c>
      <c r="D7780" s="48">
        <v>42694</v>
      </c>
      <c r="E7780" s="47">
        <v>2</v>
      </c>
      <c r="F7780" s="47">
        <v>15483</v>
      </c>
      <c r="G7780" s="47">
        <v>12368</v>
      </c>
    </row>
    <row r="7781" spans="3:7">
      <c r="C7781" s="49">
        <f t="shared" si="123"/>
        <v>11</v>
      </c>
      <c r="D7781" s="48">
        <v>42694</v>
      </c>
      <c r="E7781" s="47">
        <v>3</v>
      </c>
      <c r="F7781" s="47">
        <v>15339</v>
      </c>
      <c r="G7781" s="47">
        <v>12000</v>
      </c>
    </row>
    <row r="7782" spans="3:7">
      <c r="C7782" s="49">
        <f t="shared" si="123"/>
        <v>11</v>
      </c>
      <c r="D7782" s="48">
        <v>42694</v>
      </c>
      <c r="E7782" s="47">
        <v>4</v>
      </c>
      <c r="F7782" s="47">
        <v>15127</v>
      </c>
      <c r="G7782" s="47">
        <v>11919</v>
      </c>
    </row>
    <row r="7783" spans="3:7">
      <c r="C7783" s="49">
        <f t="shared" si="123"/>
        <v>11</v>
      </c>
      <c r="D7783" s="48">
        <v>42694</v>
      </c>
      <c r="E7783" s="47">
        <v>5</v>
      </c>
      <c r="F7783" s="47">
        <v>15177</v>
      </c>
      <c r="G7783" s="47">
        <v>11991</v>
      </c>
    </row>
    <row r="7784" spans="3:7">
      <c r="C7784" s="49">
        <f t="shared" si="123"/>
        <v>11</v>
      </c>
      <c r="D7784" s="48">
        <v>42694</v>
      </c>
      <c r="E7784" s="47">
        <v>6</v>
      </c>
      <c r="F7784" s="47">
        <v>15424</v>
      </c>
      <c r="G7784" s="47">
        <v>12214</v>
      </c>
    </row>
    <row r="7785" spans="3:7">
      <c r="C7785" s="49">
        <f t="shared" si="123"/>
        <v>11</v>
      </c>
      <c r="D7785" s="48">
        <v>42694</v>
      </c>
      <c r="E7785" s="47">
        <v>7</v>
      </c>
      <c r="F7785" s="47">
        <v>15786</v>
      </c>
      <c r="G7785" s="47">
        <v>12655</v>
      </c>
    </row>
    <row r="7786" spans="3:7">
      <c r="C7786" s="49">
        <f t="shared" si="123"/>
        <v>11</v>
      </c>
      <c r="D7786" s="48">
        <v>42694</v>
      </c>
      <c r="E7786" s="47">
        <v>8</v>
      </c>
      <c r="F7786" s="47">
        <v>16254</v>
      </c>
      <c r="G7786" s="47">
        <v>13200</v>
      </c>
    </row>
    <row r="7787" spans="3:7">
      <c r="C7787" s="49">
        <f t="shared" si="123"/>
        <v>11</v>
      </c>
      <c r="D7787" s="48">
        <v>42694</v>
      </c>
      <c r="E7787" s="47">
        <v>9</v>
      </c>
      <c r="F7787" s="47">
        <v>16957</v>
      </c>
      <c r="G7787" s="47">
        <v>13981</v>
      </c>
    </row>
    <row r="7788" spans="3:7">
      <c r="C7788" s="49">
        <f t="shared" si="123"/>
        <v>11</v>
      </c>
      <c r="D7788" s="48">
        <v>42694</v>
      </c>
      <c r="E7788" s="47">
        <v>10</v>
      </c>
      <c r="F7788" s="47">
        <v>17301</v>
      </c>
      <c r="G7788" s="47">
        <v>14567</v>
      </c>
    </row>
    <row r="7789" spans="3:7">
      <c r="C7789" s="49">
        <f t="shared" si="123"/>
        <v>11</v>
      </c>
      <c r="D7789" s="48">
        <v>42694</v>
      </c>
      <c r="E7789" s="47">
        <v>11</v>
      </c>
      <c r="F7789" s="47">
        <v>17778</v>
      </c>
      <c r="G7789" s="47">
        <v>14948</v>
      </c>
    </row>
    <row r="7790" spans="3:7">
      <c r="C7790" s="49">
        <f t="shared" si="123"/>
        <v>11</v>
      </c>
      <c r="D7790" s="48">
        <v>42694</v>
      </c>
      <c r="E7790" s="47">
        <v>12</v>
      </c>
      <c r="F7790" s="47">
        <v>18128</v>
      </c>
      <c r="G7790" s="47">
        <v>15280</v>
      </c>
    </row>
    <row r="7791" spans="3:7">
      <c r="C7791" s="49">
        <f t="shared" si="123"/>
        <v>11</v>
      </c>
      <c r="D7791" s="48">
        <v>42694</v>
      </c>
      <c r="E7791" s="47">
        <v>13</v>
      </c>
      <c r="F7791" s="47">
        <v>18354</v>
      </c>
      <c r="G7791" s="47">
        <v>15488</v>
      </c>
    </row>
    <row r="7792" spans="3:7">
      <c r="C7792" s="49">
        <f t="shared" si="123"/>
        <v>11</v>
      </c>
      <c r="D7792" s="48">
        <v>42694</v>
      </c>
      <c r="E7792" s="47">
        <v>14</v>
      </c>
      <c r="F7792" s="47">
        <v>18423</v>
      </c>
      <c r="G7792" s="47">
        <v>15604</v>
      </c>
    </row>
    <row r="7793" spans="3:7">
      <c r="C7793" s="49">
        <f t="shared" si="123"/>
        <v>11</v>
      </c>
      <c r="D7793" s="48">
        <v>42694</v>
      </c>
      <c r="E7793" s="47">
        <v>15</v>
      </c>
      <c r="F7793" s="47">
        <v>18585</v>
      </c>
      <c r="G7793" s="47">
        <v>15723</v>
      </c>
    </row>
    <row r="7794" spans="3:7">
      <c r="C7794" s="49">
        <f t="shared" si="123"/>
        <v>11</v>
      </c>
      <c r="D7794" s="48">
        <v>42694</v>
      </c>
      <c r="E7794" s="47">
        <v>16</v>
      </c>
      <c r="F7794" s="47">
        <v>18891</v>
      </c>
      <c r="G7794" s="47">
        <v>16042</v>
      </c>
    </row>
    <row r="7795" spans="3:7">
      <c r="C7795" s="49">
        <f t="shared" si="123"/>
        <v>11</v>
      </c>
      <c r="D7795" s="48">
        <v>42694</v>
      </c>
      <c r="E7795" s="47">
        <v>17</v>
      </c>
      <c r="F7795" s="47">
        <v>19607</v>
      </c>
      <c r="G7795" s="47">
        <v>16860</v>
      </c>
    </row>
    <row r="7796" spans="3:7">
      <c r="C7796" s="49">
        <f t="shared" si="123"/>
        <v>11</v>
      </c>
      <c r="D7796" s="48">
        <v>42694</v>
      </c>
      <c r="E7796" s="47">
        <v>18</v>
      </c>
      <c r="F7796" s="47">
        <v>20569</v>
      </c>
      <c r="G7796" s="47">
        <v>17934</v>
      </c>
    </row>
    <row r="7797" spans="3:7">
      <c r="C7797" s="49">
        <f t="shared" si="123"/>
        <v>11</v>
      </c>
      <c r="D7797" s="48">
        <v>42694</v>
      </c>
      <c r="E7797" s="47">
        <v>19</v>
      </c>
      <c r="F7797" s="47">
        <v>20233</v>
      </c>
      <c r="G7797" s="47">
        <v>17606</v>
      </c>
    </row>
    <row r="7798" spans="3:7">
      <c r="C7798" s="49">
        <f t="shared" si="123"/>
        <v>11</v>
      </c>
      <c r="D7798" s="48">
        <v>42694</v>
      </c>
      <c r="E7798" s="47">
        <v>20</v>
      </c>
      <c r="F7798" s="47">
        <v>19929</v>
      </c>
      <c r="G7798" s="47">
        <v>17231</v>
      </c>
    </row>
    <row r="7799" spans="3:7">
      <c r="C7799" s="49">
        <f t="shared" si="123"/>
        <v>11</v>
      </c>
      <c r="D7799" s="48">
        <v>42694</v>
      </c>
      <c r="E7799" s="47">
        <v>21</v>
      </c>
      <c r="F7799" s="47">
        <v>19509</v>
      </c>
      <c r="G7799" s="47">
        <v>16848</v>
      </c>
    </row>
    <row r="7800" spans="3:7">
      <c r="C7800" s="49">
        <f t="shared" si="123"/>
        <v>11</v>
      </c>
      <c r="D7800" s="48">
        <v>42694</v>
      </c>
      <c r="E7800" s="47">
        <v>22</v>
      </c>
      <c r="F7800" s="47">
        <v>19088</v>
      </c>
      <c r="G7800" s="47">
        <v>16219</v>
      </c>
    </row>
    <row r="7801" spans="3:7">
      <c r="C7801" s="49">
        <f t="shared" si="123"/>
        <v>11</v>
      </c>
      <c r="D7801" s="48">
        <v>42694</v>
      </c>
      <c r="E7801" s="47">
        <v>23</v>
      </c>
      <c r="F7801" s="47">
        <v>18178</v>
      </c>
      <c r="G7801" s="47">
        <v>15342</v>
      </c>
    </row>
    <row r="7802" spans="3:7">
      <c r="C7802" s="49">
        <f t="shared" si="123"/>
        <v>11</v>
      </c>
      <c r="D7802" s="48">
        <v>42694</v>
      </c>
      <c r="E7802" s="47">
        <v>24</v>
      </c>
      <c r="F7802" s="47">
        <v>17289</v>
      </c>
      <c r="G7802" s="47">
        <v>14378</v>
      </c>
    </row>
    <row r="7803" spans="3:7">
      <c r="C7803" s="49">
        <f t="shared" si="123"/>
        <v>11</v>
      </c>
      <c r="D7803" s="48">
        <v>42695</v>
      </c>
      <c r="E7803" s="47">
        <v>1</v>
      </c>
      <c r="F7803" s="47">
        <v>16610</v>
      </c>
      <c r="G7803" s="47">
        <v>13711</v>
      </c>
    </row>
    <row r="7804" spans="3:7">
      <c r="C7804" s="49">
        <f t="shared" si="123"/>
        <v>11</v>
      </c>
      <c r="D7804" s="48">
        <v>42695</v>
      </c>
      <c r="E7804" s="47">
        <v>2</v>
      </c>
      <c r="F7804" s="47">
        <v>16158</v>
      </c>
      <c r="G7804" s="47">
        <v>13174</v>
      </c>
    </row>
    <row r="7805" spans="3:7">
      <c r="C7805" s="49">
        <f t="shared" si="123"/>
        <v>11</v>
      </c>
      <c r="D7805" s="48">
        <v>42695</v>
      </c>
      <c r="E7805" s="47">
        <v>3</v>
      </c>
      <c r="F7805" s="47">
        <v>15967</v>
      </c>
      <c r="G7805" s="47">
        <v>13084</v>
      </c>
    </row>
    <row r="7806" spans="3:7">
      <c r="C7806" s="49">
        <f t="shared" si="123"/>
        <v>11</v>
      </c>
      <c r="D7806" s="48">
        <v>42695</v>
      </c>
      <c r="E7806" s="47">
        <v>4</v>
      </c>
      <c r="F7806" s="47">
        <v>15949</v>
      </c>
      <c r="G7806" s="47">
        <v>13041</v>
      </c>
    </row>
    <row r="7807" spans="3:7">
      <c r="C7807" s="49">
        <f t="shared" si="123"/>
        <v>11</v>
      </c>
      <c r="D7807" s="48">
        <v>42695</v>
      </c>
      <c r="E7807" s="47">
        <v>5</v>
      </c>
      <c r="F7807" s="47">
        <v>16160</v>
      </c>
      <c r="G7807" s="47">
        <v>13305</v>
      </c>
    </row>
    <row r="7808" spans="3:7">
      <c r="C7808" s="49">
        <f t="shared" si="123"/>
        <v>11</v>
      </c>
      <c r="D7808" s="48">
        <v>42695</v>
      </c>
      <c r="E7808" s="47">
        <v>6</v>
      </c>
      <c r="F7808" s="47">
        <v>16891</v>
      </c>
      <c r="G7808" s="47">
        <v>13997</v>
      </c>
    </row>
    <row r="7809" spans="3:7">
      <c r="C7809" s="49">
        <f t="shared" si="123"/>
        <v>11</v>
      </c>
      <c r="D7809" s="48">
        <v>42695</v>
      </c>
      <c r="E7809" s="47">
        <v>7</v>
      </c>
      <c r="F7809" s="47">
        <v>18005</v>
      </c>
      <c r="G7809" s="47">
        <v>15287</v>
      </c>
    </row>
    <row r="7810" spans="3:7">
      <c r="C7810" s="49">
        <f t="shared" si="123"/>
        <v>11</v>
      </c>
      <c r="D7810" s="48">
        <v>42695</v>
      </c>
      <c r="E7810" s="47">
        <v>8</v>
      </c>
      <c r="F7810" s="47">
        <v>19126</v>
      </c>
      <c r="G7810" s="47">
        <v>16724</v>
      </c>
    </row>
    <row r="7811" spans="3:7">
      <c r="C7811" s="49">
        <f t="shared" si="123"/>
        <v>11</v>
      </c>
      <c r="D7811" s="48">
        <v>42695</v>
      </c>
      <c r="E7811" s="47">
        <v>9</v>
      </c>
      <c r="F7811" s="47">
        <v>19391</v>
      </c>
      <c r="G7811" s="47">
        <v>16992</v>
      </c>
    </row>
    <row r="7812" spans="3:7">
      <c r="C7812" s="49">
        <f t="shared" ref="C7812:C7875" si="124">MONTH(D7812)</f>
        <v>11</v>
      </c>
      <c r="D7812" s="48">
        <v>42695</v>
      </c>
      <c r="E7812" s="47">
        <v>10</v>
      </c>
      <c r="F7812" s="47">
        <v>19081</v>
      </c>
      <c r="G7812" s="47">
        <v>17053</v>
      </c>
    </row>
    <row r="7813" spans="3:7">
      <c r="C7813" s="49">
        <f t="shared" si="124"/>
        <v>11</v>
      </c>
      <c r="D7813" s="48">
        <v>42695</v>
      </c>
      <c r="E7813" s="47">
        <v>11</v>
      </c>
      <c r="F7813" s="47">
        <v>19263</v>
      </c>
      <c r="G7813" s="47">
        <v>17020</v>
      </c>
    </row>
    <row r="7814" spans="3:7">
      <c r="C7814" s="49">
        <f t="shared" si="124"/>
        <v>11</v>
      </c>
      <c r="D7814" s="48">
        <v>42695</v>
      </c>
      <c r="E7814" s="47">
        <v>12</v>
      </c>
      <c r="F7814" s="47">
        <v>19070</v>
      </c>
      <c r="G7814" s="47">
        <v>16869</v>
      </c>
    </row>
    <row r="7815" spans="3:7">
      <c r="C7815" s="49">
        <f t="shared" si="124"/>
        <v>11</v>
      </c>
      <c r="D7815" s="48">
        <v>42695</v>
      </c>
      <c r="E7815" s="47">
        <v>13</v>
      </c>
      <c r="F7815" s="47">
        <v>19023</v>
      </c>
      <c r="G7815" s="47">
        <v>16772</v>
      </c>
    </row>
    <row r="7816" spans="3:7">
      <c r="C7816" s="49">
        <f t="shared" si="124"/>
        <v>11</v>
      </c>
      <c r="D7816" s="48">
        <v>42695</v>
      </c>
      <c r="E7816" s="47">
        <v>14</v>
      </c>
      <c r="F7816" s="47">
        <v>18954</v>
      </c>
      <c r="G7816" s="47">
        <v>16704</v>
      </c>
    </row>
    <row r="7817" spans="3:7">
      <c r="C7817" s="49">
        <f t="shared" si="124"/>
        <v>11</v>
      </c>
      <c r="D7817" s="48">
        <v>42695</v>
      </c>
      <c r="E7817" s="47">
        <v>15</v>
      </c>
      <c r="F7817" s="47">
        <v>19126</v>
      </c>
      <c r="G7817" s="47">
        <v>16837</v>
      </c>
    </row>
    <row r="7818" spans="3:7">
      <c r="C7818" s="49">
        <f t="shared" si="124"/>
        <v>11</v>
      </c>
      <c r="D7818" s="48">
        <v>42695</v>
      </c>
      <c r="E7818" s="47">
        <v>16</v>
      </c>
      <c r="F7818" s="47">
        <v>19588</v>
      </c>
      <c r="G7818" s="47">
        <v>17309</v>
      </c>
    </row>
    <row r="7819" spans="3:7">
      <c r="C7819" s="49">
        <f t="shared" si="124"/>
        <v>11</v>
      </c>
      <c r="D7819" s="48">
        <v>42695</v>
      </c>
      <c r="E7819" s="47">
        <v>17</v>
      </c>
      <c r="F7819" s="47">
        <v>20358</v>
      </c>
      <c r="G7819" s="47">
        <v>18280</v>
      </c>
    </row>
    <row r="7820" spans="3:7">
      <c r="C7820" s="49">
        <f t="shared" si="124"/>
        <v>11</v>
      </c>
      <c r="D7820" s="48">
        <v>42695</v>
      </c>
      <c r="E7820" s="47">
        <v>18</v>
      </c>
      <c r="F7820" s="47">
        <v>21031</v>
      </c>
      <c r="G7820" s="47">
        <v>19297</v>
      </c>
    </row>
    <row r="7821" spans="3:7">
      <c r="C7821" s="49">
        <f t="shared" si="124"/>
        <v>11</v>
      </c>
      <c r="D7821" s="48">
        <v>42695</v>
      </c>
      <c r="E7821" s="47">
        <v>19</v>
      </c>
      <c r="F7821" s="47">
        <v>21092</v>
      </c>
      <c r="G7821" s="47">
        <v>19015</v>
      </c>
    </row>
    <row r="7822" spans="3:7">
      <c r="C7822" s="49">
        <f t="shared" si="124"/>
        <v>11</v>
      </c>
      <c r="D7822" s="48">
        <v>42695</v>
      </c>
      <c r="E7822" s="47">
        <v>20</v>
      </c>
      <c r="F7822" s="47">
        <v>20932</v>
      </c>
      <c r="G7822" s="47">
        <v>18799</v>
      </c>
    </row>
    <row r="7823" spans="3:7">
      <c r="C7823" s="49">
        <f t="shared" si="124"/>
        <v>11</v>
      </c>
      <c r="D7823" s="48">
        <v>42695</v>
      </c>
      <c r="E7823" s="47">
        <v>21</v>
      </c>
      <c r="F7823" s="47">
        <v>20623</v>
      </c>
      <c r="G7823" s="47">
        <v>18400</v>
      </c>
    </row>
    <row r="7824" spans="3:7">
      <c r="C7824" s="49">
        <f t="shared" si="124"/>
        <v>11</v>
      </c>
      <c r="D7824" s="48">
        <v>42695</v>
      </c>
      <c r="E7824" s="47">
        <v>22</v>
      </c>
      <c r="F7824" s="47">
        <v>20003</v>
      </c>
      <c r="G7824" s="47">
        <v>17662</v>
      </c>
    </row>
    <row r="7825" spans="3:7">
      <c r="C7825" s="49">
        <f t="shared" si="124"/>
        <v>11</v>
      </c>
      <c r="D7825" s="48">
        <v>42695</v>
      </c>
      <c r="E7825" s="47">
        <v>23</v>
      </c>
      <c r="F7825" s="47">
        <v>18766</v>
      </c>
      <c r="G7825" s="47">
        <v>16401</v>
      </c>
    </row>
    <row r="7826" spans="3:7">
      <c r="C7826" s="49">
        <f t="shared" si="124"/>
        <v>11</v>
      </c>
      <c r="D7826" s="48">
        <v>42695</v>
      </c>
      <c r="E7826" s="47">
        <v>24</v>
      </c>
      <c r="F7826" s="47">
        <v>17503</v>
      </c>
      <c r="G7826" s="47">
        <v>15237</v>
      </c>
    </row>
    <row r="7827" spans="3:7">
      <c r="C7827" s="49">
        <f t="shared" si="124"/>
        <v>11</v>
      </c>
      <c r="D7827" s="48">
        <v>42696</v>
      </c>
      <c r="E7827" s="47">
        <v>1</v>
      </c>
      <c r="F7827" s="47">
        <v>16689</v>
      </c>
      <c r="G7827" s="47">
        <v>14388</v>
      </c>
    </row>
    <row r="7828" spans="3:7">
      <c r="C7828" s="49">
        <f t="shared" si="124"/>
        <v>11</v>
      </c>
      <c r="D7828" s="48">
        <v>42696</v>
      </c>
      <c r="E7828" s="47">
        <v>2</v>
      </c>
      <c r="F7828" s="47">
        <v>16395</v>
      </c>
      <c r="G7828" s="47">
        <v>13955</v>
      </c>
    </row>
    <row r="7829" spans="3:7">
      <c r="C7829" s="49">
        <f t="shared" si="124"/>
        <v>11</v>
      </c>
      <c r="D7829" s="48">
        <v>42696</v>
      </c>
      <c r="E7829" s="47">
        <v>3</v>
      </c>
      <c r="F7829" s="47">
        <v>16042</v>
      </c>
      <c r="G7829" s="47">
        <v>13663</v>
      </c>
    </row>
    <row r="7830" spans="3:7">
      <c r="C7830" s="49">
        <f t="shared" si="124"/>
        <v>11</v>
      </c>
      <c r="D7830" s="48">
        <v>42696</v>
      </c>
      <c r="E7830" s="47">
        <v>4</v>
      </c>
      <c r="F7830" s="47">
        <v>16222</v>
      </c>
      <c r="G7830" s="47">
        <v>13610</v>
      </c>
    </row>
    <row r="7831" spans="3:7">
      <c r="C7831" s="49">
        <f t="shared" si="124"/>
        <v>11</v>
      </c>
      <c r="D7831" s="48">
        <v>42696</v>
      </c>
      <c r="E7831" s="47">
        <v>5</v>
      </c>
      <c r="F7831" s="47">
        <v>16590</v>
      </c>
      <c r="G7831" s="47">
        <v>13756</v>
      </c>
    </row>
    <row r="7832" spans="3:7">
      <c r="C7832" s="49">
        <f t="shared" si="124"/>
        <v>11</v>
      </c>
      <c r="D7832" s="48">
        <v>42696</v>
      </c>
      <c r="E7832" s="47">
        <v>6</v>
      </c>
      <c r="F7832" s="47">
        <v>17079</v>
      </c>
      <c r="G7832" s="47">
        <v>14389</v>
      </c>
    </row>
    <row r="7833" spans="3:7">
      <c r="C7833" s="49">
        <f t="shared" si="124"/>
        <v>11</v>
      </c>
      <c r="D7833" s="48">
        <v>42696</v>
      </c>
      <c r="E7833" s="47">
        <v>7</v>
      </c>
      <c r="F7833" s="47">
        <v>18064</v>
      </c>
      <c r="G7833" s="47">
        <v>15837</v>
      </c>
    </row>
    <row r="7834" spans="3:7">
      <c r="C7834" s="49">
        <f t="shared" si="124"/>
        <v>11</v>
      </c>
      <c r="D7834" s="48">
        <v>42696</v>
      </c>
      <c r="E7834" s="47">
        <v>8</v>
      </c>
      <c r="F7834" s="47">
        <v>18880</v>
      </c>
      <c r="G7834" s="47">
        <v>17147</v>
      </c>
    </row>
    <row r="7835" spans="3:7">
      <c r="C7835" s="49">
        <f t="shared" si="124"/>
        <v>11</v>
      </c>
      <c r="D7835" s="48">
        <v>42696</v>
      </c>
      <c r="E7835" s="47">
        <v>9</v>
      </c>
      <c r="F7835" s="47">
        <v>18884</v>
      </c>
      <c r="G7835" s="47">
        <v>17248</v>
      </c>
    </row>
    <row r="7836" spans="3:7">
      <c r="C7836" s="49">
        <f t="shared" si="124"/>
        <v>11</v>
      </c>
      <c r="D7836" s="48">
        <v>42696</v>
      </c>
      <c r="E7836" s="47">
        <v>10</v>
      </c>
      <c r="F7836" s="47">
        <v>18718</v>
      </c>
      <c r="G7836" s="47">
        <v>16938</v>
      </c>
    </row>
    <row r="7837" spans="3:7">
      <c r="C7837" s="49">
        <f t="shared" si="124"/>
        <v>11</v>
      </c>
      <c r="D7837" s="48">
        <v>42696</v>
      </c>
      <c r="E7837" s="47">
        <v>11</v>
      </c>
      <c r="F7837" s="47">
        <v>18512</v>
      </c>
      <c r="G7837" s="47">
        <v>16899</v>
      </c>
    </row>
    <row r="7838" spans="3:7">
      <c r="C7838" s="49">
        <f t="shared" si="124"/>
        <v>11</v>
      </c>
      <c r="D7838" s="48">
        <v>42696</v>
      </c>
      <c r="E7838" s="47">
        <v>12</v>
      </c>
      <c r="F7838" s="47">
        <v>18775</v>
      </c>
      <c r="G7838" s="47">
        <v>16771</v>
      </c>
    </row>
    <row r="7839" spans="3:7">
      <c r="C7839" s="49">
        <f t="shared" si="124"/>
        <v>11</v>
      </c>
      <c r="D7839" s="48">
        <v>42696</v>
      </c>
      <c r="E7839" s="47">
        <v>13</v>
      </c>
      <c r="F7839" s="47">
        <v>18611</v>
      </c>
      <c r="G7839" s="47">
        <v>16425</v>
      </c>
    </row>
    <row r="7840" spans="3:7">
      <c r="C7840" s="49">
        <f t="shared" si="124"/>
        <v>11</v>
      </c>
      <c r="D7840" s="48">
        <v>42696</v>
      </c>
      <c r="E7840" s="47">
        <v>14</v>
      </c>
      <c r="F7840" s="47">
        <v>18433</v>
      </c>
      <c r="G7840" s="47">
        <v>16516</v>
      </c>
    </row>
    <row r="7841" spans="3:7">
      <c r="C7841" s="49">
        <f t="shared" si="124"/>
        <v>11</v>
      </c>
      <c r="D7841" s="48">
        <v>42696</v>
      </c>
      <c r="E7841" s="47">
        <v>15</v>
      </c>
      <c r="F7841" s="47">
        <v>18607</v>
      </c>
      <c r="G7841" s="47">
        <v>16640</v>
      </c>
    </row>
    <row r="7842" spans="3:7">
      <c r="C7842" s="49">
        <f t="shared" si="124"/>
        <v>11</v>
      </c>
      <c r="D7842" s="48">
        <v>42696</v>
      </c>
      <c r="E7842" s="47">
        <v>16</v>
      </c>
      <c r="F7842" s="47">
        <v>18932</v>
      </c>
      <c r="G7842" s="47">
        <v>17021</v>
      </c>
    </row>
    <row r="7843" spans="3:7">
      <c r="C7843" s="49">
        <f t="shared" si="124"/>
        <v>11</v>
      </c>
      <c r="D7843" s="48">
        <v>42696</v>
      </c>
      <c r="E7843" s="47">
        <v>17</v>
      </c>
      <c r="F7843" s="47">
        <v>19779</v>
      </c>
      <c r="G7843" s="47">
        <v>17974</v>
      </c>
    </row>
    <row r="7844" spans="3:7">
      <c r="C7844" s="49">
        <f t="shared" si="124"/>
        <v>11</v>
      </c>
      <c r="D7844" s="48">
        <v>42696</v>
      </c>
      <c r="E7844" s="47">
        <v>18</v>
      </c>
      <c r="F7844" s="47">
        <v>20817</v>
      </c>
      <c r="G7844" s="47">
        <v>19141</v>
      </c>
    </row>
    <row r="7845" spans="3:7">
      <c r="C7845" s="49">
        <f t="shared" si="124"/>
        <v>11</v>
      </c>
      <c r="D7845" s="48">
        <v>42696</v>
      </c>
      <c r="E7845" s="47">
        <v>19</v>
      </c>
      <c r="F7845" s="47">
        <v>20691</v>
      </c>
      <c r="G7845" s="47">
        <v>18921</v>
      </c>
    </row>
    <row r="7846" spans="3:7">
      <c r="C7846" s="49">
        <f t="shared" si="124"/>
        <v>11</v>
      </c>
      <c r="D7846" s="48">
        <v>42696</v>
      </c>
      <c r="E7846" s="47">
        <v>20</v>
      </c>
      <c r="F7846" s="47">
        <v>20353</v>
      </c>
      <c r="G7846" s="47">
        <v>18732</v>
      </c>
    </row>
    <row r="7847" spans="3:7">
      <c r="C7847" s="49">
        <f t="shared" si="124"/>
        <v>11</v>
      </c>
      <c r="D7847" s="48">
        <v>42696</v>
      </c>
      <c r="E7847" s="47">
        <v>21</v>
      </c>
      <c r="F7847" s="47">
        <v>19695</v>
      </c>
      <c r="G7847" s="47">
        <v>18337</v>
      </c>
    </row>
    <row r="7848" spans="3:7">
      <c r="C7848" s="49">
        <f t="shared" si="124"/>
        <v>11</v>
      </c>
      <c r="D7848" s="48">
        <v>42696</v>
      </c>
      <c r="E7848" s="47">
        <v>22</v>
      </c>
      <c r="F7848" s="47">
        <v>18797</v>
      </c>
      <c r="G7848" s="47">
        <v>17546</v>
      </c>
    </row>
    <row r="7849" spans="3:7">
      <c r="C7849" s="49">
        <f t="shared" si="124"/>
        <v>11</v>
      </c>
      <c r="D7849" s="48">
        <v>42696</v>
      </c>
      <c r="E7849" s="47">
        <v>23</v>
      </c>
      <c r="F7849" s="47">
        <v>17802</v>
      </c>
      <c r="G7849" s="47">
        <v>16525</v>
      </c>
    </row>
    <row r="7850" spans="3:7">
      <c r="C7850" s="49">
        <f t="shared" si="124"/>
        <v>11</v>
      </c>
      <c r="D7850" s="48">
        <v>42696</v>
      </c>
      <c r="E7850" s="47">
        <v>24</v>
      </c>
      <c r="F7850" s="47">
        <v>16917</v>
      </c>
      <c r="G7850" s="47">
        <v>15284</v>
      </c>
    </row>
    <row r="7851" spans="3:7">
      <c r="C7851" s="49">
        <f t="shared" si="124"/>
        <v>11</v>
      </c>
      <c r="D7851" s="48">
        <v>42697</v>
      </c>
      <c r="E7851" s="47">
        <v>1</v>
      </c>
      <c r="F7851" s="47">
        <v>16323</v>
      </c>
      <c r="G7851" s="47">
        <v>14562</v>
      </c>
    </row>
    <row r="7852" spans="3:7">
      <c r="C7852" s="49">
        <f t="shared" si="124"/>
        <v>11</v>
      </c>
      <c r="D7852" s="48">
        <v>42697</v>
      </c>
      <c r="E7852" s="47">
        <v>2</v>
      </c>
      <c r="F7852" s="47">
        <v>16209</v>
      </c>
      <c r="G7852" s="47">
        <v>14132</v>
      </c>
    </row>
    <row r="7853" spans="3:7">
      <c r="C7853" s="49">
        <f t="shared" si="124"/>
        <v>11</v>
      </c>
      <c r="D7853" s="48">
        <v>42697</v>
      </c>
      <c r="E7853" s="47">
        <v>3</v>
      </c>
      <c r="F7853" s="47">
        <v>16061</v>
      </c>
      <c r="G7853" s="47">
        <v>13868</v>
      </c>
    </row>
    <row r="7854" spans="3:7">
      <c r="C7854" s="49">
        <f t="shared" si="124"/>
        <v>11</v>
      </c>
      <c r="D7854" s="48">
        <v>42697</v>
      </c>
      <c r="E7854" s="47">
        <v>4</v>
      </c>
      <c r="F7854" s="47">
        <v>15929</v>
      </c>
      <c r="G7854" s="47">
        <v>13792</v>
      </c>
    </row>
    <row r="7855" spans="3:7">
      <c r="C7855" s="49">
        <f t="shared" si="124"/>
        <v>11</v>
      </c>
      <c r="D7855" s="48">
        <v>42697</v>
      </c>
      <c r="E7855" s="47">
        <v>5</v>
      </c>
      <c r="F7855" s="47">
        <v>16128</v>
      </c>
      <c r="G7855" s="47">
        <v>13961</v>
      </c>
    </row>
    <row r="7856" spans="3:7">
      <c r="C7856" s="49">
        <f t="shared" si="124"/>
        <v>11</v>
      </c>
      <c r="D7856" s="48">
        <v>42697</v>
      </c>
      <c r="E7856" s="47">
        <v>6</v>
      </c>
      <c r="F7856" s="47">
        <v>16343</v>
      </c>
      <c r="G7856" s="47">
        <v>14597</v>
      </c>
    </row>
    <row r="7857" spans="3:7">
      <c r="C7857" s="49">
        <f t="shared" si="124"/>
        <v>11</v>
      </c>
      <c r="D7857" s="48">
        <v>42697</v>
      </c>
      <c r="E7857" s="47">
        <v>7</v>
      </c>
      <c r="F7857" s="47">
        <v>17581</v>
      </c>
      <c r="G7857" s="47">
        <v>15985</v>
      </c>
    </row>
    <row r="7858" spans="3:7">
      <c r="C7858" s="49">
        <f t="shared" si="124"/>
        <v>11</v>
      </c>
      <c r="D7858" s="48">
        <v>42697</v>
      </c>
      <c r="E7858" s="47">
        <v>8</v>
      </c>
      <c r="F7858" s="47">
        <v>18945</v>
      </c>
      <c r="G7858" s="47">
        <v>17299</v>
      </c>
    </row>
    <row r="7859" spans="3:7">
      <c r="C7859" s="49">
        <f t="shared" si="124"/>
        <v>11</v>
      </c>
      <c r="D7859" s="48">
        <v>42697</v>
      </c>
      <c r="E7859" s="47">
        <v>9</v>
      </c>
      <c r="F7859" s="47">
        <v>18911</v>
      </c>
      <c r="G7859" s="47">
        <v>17366</v>
      </c>
    </row>
    <row r="7860" spans="3:7">
      <c r="C7860" s="49">
        <f t="shared" si="124"/>
        <v>11</v>
      </c>
      <c r="D7860" s="48">
        <v>42697</v>
      </c>
      <c r="E7860" s="47">
        <v>10</v>
      </c>
      <c r="F7860" s="47">
        <v>18897</v>
      </c>
      <c r="G7860" s="47">
        <v>16942</v>
      </c>
    </row>
    <row r="7861" spans="3:7">
      <c r="C7861" s="49">
        <f t="shared" si="124"/>
        <v>11</v>
      </c>
      <c r="D7861" s="48">
        <v>42697</v>
      </c>
      <c r="E7861" s="47">
        <v>11</v>
      </c>
      <c r="F7861" s="47">
        <v>18996</v>
      </c>
      <c r="G7861" s="47">
        <v>17000</v>
      </c>
    </row>
    <row r="7862" spans="3:7">
      <c r="C7862" s="49">
        <f t="shared" si="124"/>
        <v>11</v>
      </c>
      <c r="D7862" s="48">
        <v>42697</v>
      </c>
      <c r="E7862" s="47">
        <v>12</v>
      </c>
      <c r="F7862" s="47">
        <v>19144</v>
      </c>
      <c r="G7862" s="47">
        <v>17058</v>
      </c>
    </row>
    <row r="7863" spans="3:7">
      <c r="C7863" s="49">
        <f t="shared" si="124"/>
        <v>11</v>
      </c>
      <c r="D7863" s="48">
        <v>42697</v>
      </c>
      <c r="E7863" s="47">
        <v>13</v>
      </c>
      <c r="F7863" s="47">
        <v>19072</v>
      </c>
      <c r="G7863" s="47">
        <v>17086</v>
      </c>
    </row>
    <row r="7864" spans="3:7">
      <c r="C7864" s="49">
        <f t="shared" si="124"/>
        <v>11</v>
      </c>
      <c r="D7864" s="48">
        <v>42697</v>
      </c>
      <c r="E7864" s="47">
        <v>14</v>
      </c>
      <c r="F7864" s="47">
        <v>19035</v>
      </c>
      <c r="G7864" s="47">
        <v>17194</v>
      </c>
    </row>
    <row r="7865" spans="3:7">
      <c r="C7865" s="49">
        <f t="shared" si="124"/>
        <v>11</v>
      </c>
      <c r="D7865" s="48">
        <v>42697</v>
      </c>
      <c r="E7865" s="47">
        <v>15</v>
      </c>
      <c r="F7865" s="47">
        <v>18795</v>
      </c>
      <c r="G7865" s="47">
        <v>17354</v>
      </c>
    </row>
    <row r="7866" spans="3:7">
      <c r="C7866" s="49">
        <f t="shared" si="124"/>
        <v>11</v>
      </c>
      <c r="D7866" s="48">
        <v>42697</v>
      </c>
      <c r="E7866" s="47">
        <v>16</v>
      </c>
      <c r="F7866" s="47">
        <v>19347</v>
      </c>
      <c r="G7866" s="47">
        <v>17676</v>
      </c>
    </row>
    <row r="7867" spans="3:7">
      <c r="C7867" s="49">
        <f t="shared" si="124"/>
        <v>11</v>
      </c>
      <c r="D7867" s="48">
        <v>42697</v>
      </c>
      <c r="E7867" s="47">
        <v>17</v>
      </c>
      <c r="F7867" s="47">
        <v>19794</v>
      </c>
      <c r="G7867" s="47">
        <v>18511</v>
      </c>
    </row>
    <row r="7868" spans="3:7">
      <c r="C7868" s="49">
        <f t="shared" si="124"/>
        <v>11</v>
      </c>
      <c r="D7868" s="48">
        <v>42697</v>
      </c>
      <c r="E7868" s="47">
        <v>18</v>
      </c>
      <c r="F7868" s="47">
        <v>20783</v>
      </c>
      <c r="G7868" s="47">
        <v>19369</v>
      </c>
    </row>
    <row r="7869" spans="3:7">
      <c r="C7869" s="49">
        <f t="shared" si="124"/>
        <v>11</v>
      </c>
      <c r="D7869" s="48">
        <v>42697</v>
      </c>
      <c r="E7869" s="47">
        <v>19</v>
      </c>
      <c r="F7869" s="47">
        <v>20508</v>
      </c>
      <c r="G7869" s="47">
        <v>18809</v>
      </c>
    </row>
    <row r="7870" spans="3:7">
      <c r="C7870" s="49">
        <f t="shared" si="124"/>
        <v>11</v>
      </c>
      <c r="D7870" s="48">
        <v>42697</v>
      </c>
      <c r="E7870" s="47">
        <v>20</v>
      </c>
      <c r="F7870" s="47">
        <v>20355</v>
      </c>
      <c r="G7870" s="47">
        <v>18535</v>
      </c>
    </row>
    <row r="7871" spans="3:7">
      <c r="C7871" s="49">
        <f t="shared" si="124"/>
        <v>11</v>
      </c>
      <c r="D7871" s="48">
        <v>42697</v>
      </c>
      <c r="E7871" s="47">
        <v>21</v>
      </c>
      <c r="F7871" s="47">
        <v>20104</v>
      </c>
      <c r="G7871" s="47">
        <v>18261</v>
      </c>
    </row>
    <row r="7872" spans="3:7">
      <c r="C7872" s="49">
        <f t="shared" si="124"/>
        <v>11</v>
      </c>
      <c r="D7872" s="48">
        <v>42697</v>
      </c>
      <c r="E7872" s="47">
        <v>22</v>
      </c>
      <c r="F7872" s="47">
        <v>19342</v>
      </c>
      <c r="G7872" s="47">
        <v>17673</v>
      </c>
    </row>
    <row r="7873" spans="3:7">
      <c r="C7873" s="49">
        <f t="shared" si="124"/>
        <v>11</v>
      </c>
      <c r="D7873" s="48">
        <v>42697</v>
      </c>
      <c r="E7873" s="47">
        <v>23</v>
      </c>
      <c r="F7873" s="47">
        <v>18714</v>
      </c>
      <c r="G7873" s="47">
        <v>16506</v>
      </c>
    </row>
    <row r="7874" spans="3:7">
      <c r="C7874" s="49">
        <f t="shared" si="124"/>
        <v>11</v>
      </c>
      <c r="D7874" s="48">
        <v>42697</v>
      </c>
      <c r="E7874" s="47">
        <v>24</v>
      </c>
      <c r="F7874" s="47">
        <v>17819</v>
      </c>
      <c r="G7874" s="47">
        <v>15227</v>
      </c>
    </row>
    <row r="7875" spans="3:7">
      <c r="C7875" s="49">
        <f t="shared" si="124"/>
        <v>11</v>
      </c>
      <c r="D7875" s="48">
        <v>42698</v>
      </c>
      <c r="E7875" s="47">
        <v>1</v>
      </c>
      <c r="F7875" s="47">
        <v>17145</v>
      </c>
      <c r="G7875" s="47">
        <v>14411</v>
      </c>
    </row>
    <row r="7876" spans="3:7">
      <c r="C7876" s="49">
        <f t="shared" ref="C7876:C7939" si="125">MONTH(D7876)</f>
        <v>11</v>
      </c>
      <c r="D7876" s="48">
        <v>42698</v>
      </c>
      <c r="E7876" s="47">
        <v>2</v>
      </c>
      <c r="F7876" s="47">
        <v>16679</v>
      </c>
      <c r="G7876" s="47">
        <v>14015</v>
      </c>
    </row>
    <row r="7877" spans="3:7">
      <c r="C7877" s="49">
        <f t="shared" si="125"/>
        <v>11</v>
      </c>
      <c r="D7877" s="48">
        <v>42698</v>
      </c>
      <c r="E7877" s="47">
        <v>3</v>
      </c>
      <c r="F7877" s="47">
        <v>16635</v>
      </c>
      <c r="G7877" s="47">
        <v>13809</v>
      </c>
    </row>
    <row r="7878" spans="3:7">
      <c r="C7878" s="49">
        <f t="shared" si="125"/>
        <v>11</v>
      </c>
      <c r="D7878" s="48">
        <v>42698</v>
      </c>
      <c r="E7878" s="47">
        <v>4</v>
      </c>
      <c r="F7878" s="47">
        <v>16607</v>
      </c>
      <c r="G7878" s="47">
        <v>13713</v>
      </c>
    </row>
    <row r="7879" spans="3:7">
      <c r="C7879" s="49">
        <f t="shared" si="125"/>
        <v>11</v>
      </c>
      <c r="D7879" s="48">
        <v>42698</v>
      </c>
      <c r="E7879" s="47">
        <v>5</v>
      </c>
      <c r="F7879" s="47">
        <v>16465</v>
      </c>
      <c r="G7879" s="47">
        <v>13819</v>
      </c>
    </row>
    <row r="7880" spans="3:7">
      <c r="C7880" s="49">
        <f t="shared" si="125"/>
        <v>11</v>
      </c>
      <c r="D7880" s="48">
        <v>42698</v>
      </c>
      <c r="E7880" s="47">
        <v>6</v>
      </c>
      <c r="F7880" s="47">
        <v>16703</v>
      </c>
      <c r="G7880" s="47">
        <v>14440</v>
      </c>
    </row>
    <row r="7881" spans="3:7">
      <c r="C7881" s="49">
        <f t="shared" si="125"/>
        <v>11</v>
      </c>
      <c r="D7881" s="48">
        <v>42698</v>
      </c>
      <c r="E7881" s="47">
        <v>7</v>
      </c>
      <c r="F7881" s="47">
        <v>17501</v>
      </c>
      <c r="G7881" s="47">
        <v>15724</v>
      </c>
    </row>
    <row r="7882" spans="3:7">
      <c r="C7882" s="49">
        <f t="shared" si="125"/>
        <v>11</v>
      </c>
      <c r="D7882" s="48">
        <v>42698</v>
      </c>
      <c r="E7882" s="47">
        <v>8</v>
      </c>
      <c r="F7882" s="47">
        <v>18318</v>
      </c>
      <c r="G7882" s="47">
        <v>16990</v>
      </c>
    </row>
    <row r="7883" spans="3:7">
      <c r="C7883" s="49">
        <f t="shared" si="125"/>
        <v>11</v>
      </c>
      <c r="D7883" s="48">
        <v>42698</v>
      </c>
      <c r="E7883" s="47">
        <v>9</v>
      </c>
      <c r="F7883" s="47">
        <v>18793</v>
      </c>
      <c r="G7883" s="47">
        <v>17384</v>
      </c>
    </row>
    <row r="7884" spans="3:7">
      <c r="C7884" s="49">
        <f t="shared" si="125"/>
        <v>11</v>
      </c>
      <c r="D7884" s="48">
        <v>42698</v>
      </c>
      <c r="E7884" s="47">
        <v>10</v>
      </c>
      <c r="F7884" s="47">
        <v>18847</v>
      </c>
      <c r="G7884" s="47">
        <v>17477</v>
      </c>
    </row>
    <row r="7885" spans="3:7">
      <c r="C7885" s="49">
        <f t="shared" si="125"/>
        <v>11</v>
      </c>
      <c r="D7885" s="48">
        <v>42698</v>
      </c>
      <c r="E7885" s="47">
        <v>11</v>
      </c>
      <c r="F7885" s="47">
        <v>18888</v>
      </c>
      <c r="G7885" s="47">
        <v>17609</v>
      </c>
    </row>
    <row r="7886" spans="3:7">
      <c r="C7886" s="49">
        <f t="shared" si="125"/>
        <v>11</v>
      </c>
      <c r="D7886" s="48">
        <v>42698</v>
      </c>
      <c r="E7886" s="47">
        <v>12</v>
      </c>
      <c r="F7886" s="47">
        <v>19025</v>
      </c>
      <c r="G7886" s="47">
        <v>17617</v>
      </c>
    </row>
    <row r="7887" spans="3:7">
      <c r="C7887" s="49">
        <f t="shared" si="125"/>
        <v>11</v>
      </c>
      <c r="D7887" s="48">
        <v>42698</v>
      </c>
      <c r="E7887" s="47">
        <v>13</v>
      </c>
      <c r="F7887" s="47">
        <v>19196</v>
      </c>
      <c r="G7887" s="47">
        <v>17577</v>
      </c>
    </row>
    <row r="7888" spans="3:7">
      <c r="C7888" s="49">
        <f t="shared" si="125"/>
        <v>11</v>
      </c>
      <c r="D7888" s="48">
        <v>42698</v>
      </c>
      <c r="E7888" s="47">
        <v>14</v>
      </c>
      <c r="F7888" s="47">
        <v>18926</v>
      </c>
      <c r="G7888" s="47">
        <v>17493</v>
      </c>
    </row>
    <row r="7889" spans="3:7">
      <c r="C7889" s="49">
        <f t="shared" si="125"/>
        <v>11</v>
      </c>
      <c r="D7889" s="48">
        <v>42698</v>
      </c>
      <c r="E7889" s="47">
        <v>15</v>
      </c>
      <c r="F7889" s="47">
        <v>18896</v>
      </c>
      <c r="G7889" s="47">
        <v>17475</v>
      </c>
    </row>
    <row r="7890" spans="3:7">
      <c r="C7890" s="49">
        <f t="shared" si="125"/>
        <v>11</v>
      </c>
      <c r="D7890" s="48">
        <v>42698</v>
      </c>
      <c r="E7890" s="47">
        <v>16</v>
      </c>
      <c r="F7890" s="47">
        <v>18939</v>
      </c>
      <c r="G7890" s="47">
        <v>17558</v>
      </c>
    </row>
    <row r="7891" spans="3:7">
      <c r="C7891" s="49">
        <f t="shared" si="125"/>
        <v>11</v>
      </c>
      <c r="D7891" s="48">
        <v>42698</v>
      </c>
      <c r="E7891" s="47">
        <v>17</v>
      </c>
      <c r="F7891" s="47">
        <v>19281</v>
      </c>
      <c r="G7891" s="47">
        <v>18073</v>
      </c>
    </row>
    <row r="7892" spans="3:7">
      <c r="C7892" s="49">
        <f t="shared" si="125"/>
        <v>11</v>
      </c>
      <c r="D7892" s="48">
        <v>42698</v>
      </c>
      <c r="E7892" s="47">
        <v>18</v>
      </c>
      <c r="F7892" s="47">
        <v>19663</v>
      </c>
      <c r="G7892" s="47">
        <v>18777</v>
      </c>
    </row>
    <row r="7893" spans="3:7">
      <c r="C7893" s="49">
        <f t="shared" si="125"/>
        <v>11</v>
      </c>
      <c r="D7893" s="48">
        <v>42698</v>
      </c>
      <c r="E7893" s="47">
        <v>19</v>
      </c>
      <c r="F7893" s="47">
        <v>19536</v>
      </c>
      <c r="G7893" s="47">
        <v>18505</v>
      </c>
    </row>
    <row r="7894" spans="3:7">
      <c r="C7894" s="49">
        <f t="shared" si="125"/>
        <v>11</v>
      </c>
      <c r="D7894" s="48">
        <v>42698</v>
      </c>
      <c r="E7894" s="47">
        <v>20</v>
      </c>
      <c r="F7894" s="47">
        <v>19236</v>
      </c>
      <c r="G7894" s="47">
        <v>18075</v>
      </c>
    </row>
    <row r="7895" spans="3:7">
      <c r="C7895" s="49">
        <f t="shared" si="125"/>
        <v>11</v>
      </c>
      <c r="D7895" s="48">
        <v>42698</v>
      </c>
      <c r="E7895" s="47">
        <v>21</v>
      </c>
      <c r="F7895" s="47">
        <v>18883</v>
      </c>
      <c r="G7895" s="47">
        <v>17771</v>
      </c>
    </row>
    <row r="7896" spans="3:7">
      <c r="C7896" s="49">
        <f t="shared" si="125"/>
        <v>11</v>
      </c>
      <c r="D7896" s="48">
        <v>42698</v>
      </c>
      <c r="E7896" s="47">
        <v>22</v>
      </c>
      <c r="F7896" s="47">
        <v>18110</v>
      </c>
      <c r="G7896" s="47">
        <v>16980</v>
      </c>
    </row>
    <row r="7897" spans="3:7">
      <c r="C7897" s="49">
        <f t="shared" si="125"/>
        <v>11</v>
      </c>
      <c r="D7897" s="48">
        <v>42698</v>
      </c>
      <c r="E7897" s="47">
        <v>23</v>
      </c>
      <c r="F7897" s="47">
        <v>17026</v>
      </c>
      <c r="G7897" s="47">
        <v>15895</v>
      </c>
    </row>
    <row r="7898" spans="3:7">
      <c r="C7898" s="49">
        <f t="shared" si="125"/>
        <v>11</v>
      </c>
      <c r="D7898" s="48">
        <v>42698</v>
      </c>
      <c r="E7898" s="47">
        <v>24</v>
      </c>
      <c r="F7898" s="47">
        <v>16103</v>
      </c>
      <c r="G7898" s="47">
        <v>14790</v>
      </c>
    </row>
    <row r="7899" spans="3:7">
      <c r="C7899" s="49">
        <f t="shared" si="125"/>
        <v>11</v>
      </c>
      <c r="D7899" s="48">
        <v>42699</v>
      </c>
      <c r="E7899" s="47">
        <v>1</v>
      </c>
      <c r="F7899" s="47">
        <v>15746</v>
      </c>
      <c r="G7899" s="47">
        <v>14089</v>
      </c>
    </row>
    <row r="7900" spans="3:7">
      <c r="C7900" s="49">
        <f t="shared" si="125"/>
        <v>11</v>
      </c>
      <c r="D7900" s="48">
        <v>42699</v>
      </c>
      <c r="E7900" s="47">
        <v>2</v>
      </c>
      <c r="F7900" s="47">
        <v>15279</v>
      </c>
      <c r="G7900" s="47">
        <v>13601</v>
      </c>
    </row>
    <row r="7901" spans="3:7">
      <c r="C7901" s="49">
        <f t="shared" si="125"/>
        <v>11</v>
      </c>
      <c r="D7901" s="48">
        <v>42699</v>
      </c>
      <c r="E7901" s="47">
        <v>3</v>
      </c>
      <c r="F7901" s="47">
        <v>15634</v>
      </c>
      <c r="G7901" s="47">
        <v>13361</v>
      </c>
    </row>
    <row r="7902" spans="3:7">
      <c r="C7902" s="49">
        <f t="shared" si="125"/>
        <v>11</v>
      </c>
      <c r="D7902" s="48">
        <v>42699</v>
      </c>
      <c r="E7902" s="47">
        <v>4</v>
      </c>
      <c r="F7902" s="47">
        <v>15519</v>
      </c>
      <c r="G7902" s="47">
        <v>13235</v>
      </c>
    </row>
    <row r="7903" spans="3:7">
      <c r="C7903" s="49">
        <f t="shared" si="125"/>
        <v>11</v>
      </c>
      <c r="D7903" s="48">
        <v>42699</v>
      </c>
      <c r="E7903" s="47">
        <v>5</v>
      </c>
      <c r="F7903" s="47">
        <v>15442</v>
      </c>
      <c r="G7903" s="47">
        <v>13311</v>
      </c>
    </row>
    <row r="7904" spans="3:7">
      <c r="C7904" s="49">
        <f t="shared" si="125"/>
        <v>11</v>
      </c>
      <c r="D7904" s="48">
        <v>42699</v>
      </c>
      <c r="E7904" s="47">
        <v>6</v>
      </c>
      <c r="F7904" s="47">
        <v>15654</v>
      </c>
      <c r="G7904" s="47">
        <v>13904</v>
      </c>
    </row>
    <row r="7905" spans="3:7">
      <c r="C7905" s="49">
        <f t="shared" si="125"/>
        <v>11</v>
      </c>
      <c r="D7905" s="48">
        <v>42699</v>
      </c>
      <c r="E7905" s="47">
        <v>7</v>
      </c>
      <c r="F7905" s="47">
        <v>16603</v>
      </c>
      <c r="G7905" s="47">
        <v>15254</v>
      </c>
    </row>
    <row r="7906" spans="3:7">
      <c r="C7906" s="49">
        <f t="shared" si="125"/>
        <v>11</v>
      </c>
      <c r="D7906" s="48">
        <v>42699</v>
      </c>
      <c r="E7906" s="47">
        <v>8</v>
      </c>
      <c r="F7906" s="47">
        <v>18087</v>
      </c>
      <c r="G7906" s="47">
        <v>16561</v>
      </c>
    </row>
    <row r="7907" spans="3:7">
      <c r="C7907" s="49">
        <f t="shared" si="125"/>
        <v>11</v>
      </c>
      <c r="D7907" s="48">
        <v>42699</v>
      </c>
      <c r="E7907" s="47">
        <v>9</v>
      </c>
      <c r="F7907" s="47">
        <v>18769</v>
      </c>
      <c r="G7907" s="47">
        <v>16875</v>
      </c>
    </row>
    <row r="7908" spans="3:7">
      <c r="C7908" s="49">
        <f t="shared" si="125"/>
        <v>11</v>
      </c>
      <c r="D7908" s="48">
        <v>42699</v>
      </c>
      <c r="E7908" s="47">
        <v>10</v>
      </c>
      <c r="F7908" s="47">
        <v>18842</v>
      </c>
      <c r="G7908" s="47">
        <v>16927</v>
      </c>
    </row>
    <row r="7909" spans="3:7">
      <c r="C7909" s="49">
        <f t="shared" si="125"/>
        <v>11</v>
      </c>
      <c r="D7909" s="48">
        <v>42699</v>
      </c>
      <c r="E7909" s="47">
        <v>11</v>
      </c>
      <c r="F7909" s="47">
        <v>18808</v>
      </c>
      <c r="G7909" s="47">
        <v>16964</v>
      </c>
    </row>
    <row r="7910" spans="3:7">
      <c r="C7910" s="49">
        <f t="shared" si="125"/>
        <v>11</v>
      </c>
      <c r="D7910" s="48">
        <v>42699</v>
      </c>
      <c r="E7910" s="47">
        <v>12</v>
      </c>
      <c r="F7910" s="47">
        <v>18643</v>
      </c>
      <c r="G7910" s="47">
        <v>16974</v>
      </c>
    </row>
    <row r="7911" spans="3:7">
      <c r="C7911" s="49">
        <f t="shared" si="125"/>
        <v>11</v>
      </c>
      <c r="D7911" s="48">
        <v>42699</v>
      </c>
      <c r="E7911" s="47">
        <v>13</v>
      </c>
      <c r="F7911" s="47">
        <v>18227</v>
      </c>
      <c r="G7911" s="47">
        <v>16650</v>
      </c>
    </row>
    <row r="7912" spans="3:7">
      <c r="C7912" s="49">
        <f t="shared" si="125"/>
        <v>11</v>
      </c>
      <c r="D7912" s="48">
        <v>42699</v>
      </c>
      <c r="E7912" s="47">
        <v>14</v>
      </c>
      <c r="F7912" s="47">
        <v>18189</v>
      </c>
      <c r="G7912" s="47">
        <v>16586</v>
      </c>
    </row>
    <row r="7913" spans="3:7">
      <c r="C7913" s="49">
        <f t="shared" si="125"/>
        <v>11</v>
      </c>
      <c r="D7913" s="48">
        <v>42699</v>
      </c>
      <c r="E7913" s="47">
        <v>15</v>
      </c>
      <c r="F7913" s="47">
        <v>18552</v>
      </c>
      <c r="G7913" s="47">
        <v>16733</v>
      </c>
    </row>
    <row r="7914" spans="3:7">
      <c r="C7914" s="49">
        <f t="shared" si="125"/>
        <v>11</v>
      </c>
      <c r="D7914" s="48">
        <v>42699</v>
      </c>
      <c r="E7914" s="47">
        <v>16</v>
      </c>
      <c r="F7914" s="47">
        <v>18791</v>
      </c>
      <c r="G7914" s="47">
        <v>16838</v>
      </c>
    </row>
    <row r="7915" spans="3:7">
      <c r="C7915" s="49">
        <f t="shared" si="125"/>
        <v>11</v>
      </c>
      <c r="D7915" s="48">
        <v>42699</v>
      </c>
      <c r="E7915" s="47">
        <v>17</v>
      </c>
      <c r="F7915" s="47">
        <v>18901</v>
      </c>
      <c r="G7915" s="47">
        <v>17375</v>
      </c>
    </row>
    <row r="7916" spans="3:7">
      <c r="C7916" s="49">
        <f t="shared" si="125"/>
        <v>11</v>
      </c>
      <c r="D7916" s="48">
        <v>42699</v>
      </c>
      <c r="E7916" s="47">
        <v>18</v>
      </c>
      <c r="F7916" s="47">
        <v>19853</v>
      </c>
      <c r="G7916" s="47">
        <v>18012</v>
      </c>
    </row>
    <row r="7917" spans="3:7">
      <c r="C7917" s="49">
        <f t="shared" si="125"/>
        <v>11</v>
      </c>
      <c r="D7917" s="48">
        <v>42699</v>
      </c>
      <c r="E7917" s="47">
        <v>19</v>
      </c>
      <c r="F7917" s="47">
        <v>19446</v>
      </c>
      <c r="G7917" s="47">
        <v>17488</v>
      </c>
    </row>
    <row r="7918" spans="3:7">
      <c r="C7918" s="49">
        <f t="shared" si="125"/>
        <v>11</v>
      </c>
      <c r="D7918" s="48">
        <v>42699</v>
      </c>
      <c r="E7918" s="47">
        <v>20</v>
      </c>
      <c r="F7918" s="47">
        <v>19078</v>
      </c>
      <c r="G7918" s="47">
        <v>17154</v>
      </c>
    </row>
    <row r="7919" spans="3:7">
      <c r="C7919" s="49">
        <f t="shared" si="125"/>
        <v>11</v>
      </c>
      <c r="D7919" s="48">
        <v>42699</v>
      </c>
      <c r="E7919" s="47">
        <v>21</v>
      </c>
      <c r="F7919" s="47">
        <v>19129</v>
      </c>
      <c r="G7919" s="47">
        <v>17064</v>
      </c>
    </row>
    <row r="7920" spans="3:7">
      <c r="C7920" s="49">
        <f t="shared" si="125"/>
        <v>11</v>
      </c>
      <c r="D7920" s="48">
        <v>42699</v>
      </c>
      <c r="E7920" s="47">
        <v>22</v>
      </c>
      <c r="F7920" s="47">
        <v>18531</v>
      </c>
      <c r="G7920" s="47">
        <v>16510</v>
      </c>
    </row>
    <row r="7921" spans="3:7">
      <c r="C7921" s="49">
        <f t="shared" si="125"/>
        <v>11</v>
      </c>
      <c r="D7921" s="48">
        <v>42699</v>
      </c>
      <c r="E7921" s="47">
        <v>23</v>
      </c>
      <c r="F7921" s="47">
        <v>17641</v>
      </c>
      <c r="G7921" s="47">
        <v>15623</v>
      </c>
    </row>
    <row r="7922" spans="3:7">
      <c r="C7922" s="49">
        <f t="shared" si="125"/>
        <v>11</v>
      </c>
      <c r="D7922" s="48">
        <v>42699</v>
      </c>
      <c r="E7922" s="47">
        <v>24</v>
      </c>
      <c r="F7922" s="47">
        <v>16526</v>
      </c>
      <c r="G7922" s="47">
        <v>14479</v>
      </c>
    </row>
    <row r="7923" spans="3:7">
      <c r="C7923" s="49">
        <f t="shared" si="125"/>
        <v>11</v>
      </c>
      <c r="D7923" s="48">
        <v>42700</v>
      </c>
      <c r="E7923" s="47">
        <v>1</v>
      </c>
      <c r="F7923" s="47">
        <v>15742</v>
      </c>
      <c r="G7923" s="47">
        <v>13598</v>
      </c>
    </row>
    <row r="7924" spans="3:7">
      <c r="C7924" s="49">
        <f t="shared" si="125"/>
        <v>11</v>
      </c>
      <c r="D7924" s="48">
        <v>42700</v>
      </c>
      <c r="E7924" s="47">
        <v>2</v>
      </c>
      <c r="F7924" s="47">
        <v>15855</v>
      </c>
      <c r="G7924" s="47">
        <v>13071</v>
      </c>
    </row>
    <row r="7925" spans="3:7">
      <c r="C7925" s="49">
        <f t="shared" si="125"/>
        <v>11</v>
      </c>
      <c r="D7925" s="48">
        <v>42700</v>
      </c>
      <c r="E7925" s="47">
        <v>3</v>
      </c>
      <c r="F7925" s="47">
        <v>15702</v>
      </c>
      <c r="G7925" s="47">
        <v>12762</v>
      </c>
    </row>
    <row r="7926" spans="3:7">
      <c r="C7926" s="49">
        <f t="shared" si="125"/>
        <v>11</v>
      </c>
      <c r="D7926" s="48">
        <v>42700</v>
      </c>
      <c r="E7926" s="47">
        <v>4</v>
      </c>
      <c r="F7926" s="47">
        <v>15402</v>
      </c>
      <c r="G7926" s="47">
        <v>12609</v>
      </c>
    </row>
    <row r="7927" spans="3:7">
      <c r="C7927" s="49">
        <f t="shared" si="125"/>
        <v>11</v>
      </c>
      <c r="D7927" s="48">
        <v>42700</v>
      </c>
      <c r="E7927" s="47">
        <v>5</v>
      </c>
      <c r="F7927" s="47">
        <v>15542</v>
      </c>
      <c r="G7927" s="47">
        <v>12590</v>
      </c>
    </row>
    <row r="7928" spans="3:7">
      <c r="C7928" s="49">
        <f t="shared" si="125"/>
        <v>11</v>
      </c>
      <c r="D7928" s="48">
        <v>42700</v>
      </c>
      <c r="E7928" s="47">
        <v>6</v>
      </c>
      <c r="F7928" s="47">
        <v>15894</v>
      </c>
      <c r="G7928" s="47">
        <v>12860</v>
      </c>
    </row>
    <row r="7929" spans="3:7">
      <c r="C7929" s="49">
        <f t="shared" si="125"/>
        <v>11</v>
      </c>
      <c r="D7929" s="48">
        <v>42700</v>
      </c>
      <c r="E7929" s="47">
        <v>7</v>
      </c>
      <c r="F7929" s="47">
        <v>16400</v>
      </c>
      <c r="G7929" s="47">
        <v>13486</v>
      </c>
    </row>
    <row r="7930" spans="3:7">
      <c r="C7930" s="49">
        <f t="shared" si="125"/>
        <v>11</v>
      </c>
      <c r="D7930" s="48">
        <v>42700</v>
      </c>
      <c r="E7930" s="47">
        <v>8</v>
      </c>
      <c r="F7930" s="47">
        <v>16576</v>
      </c>
      <c r="G7930" s="47">
        <v>14281</v>
      </c>
    </row>
    <row r="7931" spans="3:7">
      <c r="C7931" s="49">
        <f t="shared" si="125"/>
        <v>11</v>
      </c>
      <c r="D7931" s="48">
        <v>42700</v>
      </c>
      <c r="E7931" s="47">
        <v>9</v>
      </c>
      <c r="F7931" s="47">
        <v>17563</v>
      </c>
      <c r="G7931" s="47">
        <v>14900</v>
      </c>
    </row>
    <row r="7932" spans="3:7">
      <c r="C7932" s="49">
        <f t="shared" si="125"/>
        <v>11</v>
      </c>
      <c r="D7932" s="48">
        <v>42700</v>
      </c>
      <c r="E7932" s="47">
        <v>10</v>
      </c>
      <c r="F7932" s="47">
        <v>17880</v>
      </c>
      <c r="G7932" s="47">
        <v>15384</v>
      </c>
    </row>
    <row r="7933" spans="3:7">
      <c r="C7933" s="49">
        <f t="shared" si="125"/>
        <v>11</v>
      </c>
      <c r="D7933" s="48">
        <v>42700</v>
      </c>
      <c r="E7933" s="47">
        <v>11</v>
      </c>
      <c r="F7933" s="47">
        <v>17980</v>
      </c>
      <c r="G7933" s="47">
        <v>15473</v>
      </c>
    </row>
    <row r="7934" spans="3:7">
      <c r="C7934" s="49">
        <f t="shared" si="125"/>
        <v>11</v>
      </c>
      <c r="D7934" s="48">
        <v>42700</v>
      </c>
      <c r="E7934" s="47">
        <v>12</v>
      </c>
      <c r="F7934" s="47">
        <v>17828</v>
      </c>
      <c r="G7934" s="47">
        <v>15430</v>
      </c>
    </row>
    <row r="7935" spans="3:7">
      <c r="C7935" s="49">
        <f t="shared" si="125"/>
        <v>11</v>
      </c>
      <c r="D7935" s="48">
        <v>42700</v>
      </c>
      <c r="E7935" s="47">
        <v>13</v>
      </c>
      <c r="F7935" s="47">
        <v>17760</v>
      </c>
      <c r="G7935" s="47">
        <v>15272</v>
      </c>
    </row>
    <row r="7936" spans="3:7">
      <c r="C7936" s="49">
        <f t="shared" si="125"/>
        <v>11</v>
      </c>
      <c r="D7936" s="48">
        <v>42700</v>
      </c>
      <c r="E7936" s="47">
        <v>14</v>
      </c>
      <c r="F7936" s="47">
        <v>17861</v>
      </c>
      <c r="G7936" s="47">
        <v>15174</v>
      </c>
    </row>
    <row r="7937" spans="3:7">
      <c r="C7937" s="49">
        <f t="shared" si="125"/>
        <v>11</v>
      </c>
      <c r="D7937" s="48">
        <v>42700</v>
      </c>
      <c r="E7937" s="47">
        <v>15</v>
      </c>
      <c r="F7937" s="47">
        <v>18098</v>
      </c>
      <c r="G7937" s="47">
        <v>15302</v>
      </c>
    </row>
    <row r="7938" spans="3:7">
      <c r="C7938" s="49">
        <f t="shared" si="125"/>
        <v>11</v>
      </c>
      <c r="D7938" s="48">
        <v>42700</v>
      </c>
      <c r="E7938" s="47">
        <v>16</v>
      </c>
      <c r="F7938" s="47">
        <v>18144</v>
      </c>
      <c r="G7938" s="47">
        <v>15549</v>
      </c>
    </row>
    <row r="7939" spans="3:7">
      <c r="C7939" s="49">
        <f t="shared" si="125"/>
        <v>11</v>
      </c>
      <c r="D7939" s="48">
        <v>42700</v>
      </c>
      <c r="E7939" s="47">
        <v>17</v>
      </c>
      <c r="F7939" s="47">
        <v>18460</v>
      </c>
      <c r="G7939" s="47">
        <v>16106</v>
      </c>
    </row>
    <row r="7940" spans="3:7">
      <c r="C7940" s="49">
        <f t="shared" ref="C7940:C8003" si="126">MONTH(D7940)</f>
        <v>11</v>
      </c>
      <c r="D7940" s="48">
        <v>42700</v>
      </c>
      <c r="E7940" s="47">
        <v>18</v>
      </c>
      <c r="F7940" s="47">
        <v>19405</v>
      </c>
      <c r="G7940" s="47">
        <v>16977</v>
      </c>
    </row>
    <row r="7941" spans="3:7">
      <c r="C7941" s="49">
        <f t="shared" si="126"/>
        <v>11</v>
      </c>
      <c r="D7941" s="48">
        <v>42700</v>
      </c>
      <c r="E7941" s="47">
        <v>19</v>
      </c>
      <c r="F7941" s="47">
        <v>19123</v>
      </c>
      <c r="G7941" s="47">
        <v>16704</v>
      </c>
    </row>
    <row r="7942" spans="3:7">
      <c r="C7942" s="49">
        <f t="shared" si="126"/>
        <v>11</v>
      </c>
      <c r="D7942" s="48">
        <v>42700</v>
      </c>
      <c r="E7942" s="47">
        <v>20</v>
      </c>
      <c r="F7942" s="47">
        <v>18537</v>
      </c>
      <c r="G7942" s="47">
        <v>16218</v>
      </c>
    </row>
    <row r="7943" spans="3:7">
      <c r="C7943" s="49">
        <f t="shared" si="126"/>
        <v>11</v>
      </c>
      <c r="D7943" s="48">
        <v>42700</v>
      </c>
      <c r="E7943" s="47">
        <v>21</v>
      </c>
      <c r="F7943" s="47">
        <v>18676</v>
      </c>
      <c r="G7943" s="47">
        <v>15967</v>
      </c>
    </row>
    <row r="7944" spans="3:7">
      <c r="C7944" s="49">
        <f t="shared" si="126"/>
        <v>11</v>
      </c>
      <c r="D7944" s="48">
        <v>42700</v>
      </c>
      <c r="E7944" s="47">
        <v>22</v>
      </c>
      <c r="F7944" s="47">
        <v>18211</v>
      </c>
      <c r="G7944" s="47">
        <v>15470</v>
      </c>
    </row>
    <row r="7945" spans="3:7">
      <c r="C7945" s="49">
        <f t="shared" si="126"/>
        <v>11</v>
      </c>
      <c r="D7945" s="48">
        <v>42700</v>
      </c>
      <c r="E7945" s="47">
        <v>23</v>
      </c>
      <c r="F7945" s="47">
        <v>17243</v>
      </c>
      <c r="G7945" s="47">
        <v>14545</v>
      </c>
    </row>
    <row r="7946" spans="3:7">
      <c r="C7946" s="49">
        <f t="shared" si="126"/>
        <v>11</v>
      </c>
      <c r="D7946" s="48">
        <v>42700</v>
      </c>
      <c r="E7946" s="47">
        <v>24</v>
      </c>
      <c r="F7946" s="47">
        <v>16663</v>
      </c>
      <c r="G7946" s="47">
        <v>13780</v>
      </c>
    </row>
    <row r="7947" spans="3:7">
      <c r="C7947" s="49">
        <f t="shared" si="126"/>
        <v>11</v>
      </c>
      <c r="D7947" s="48">
        <v>42701</v>
      </c>
      <c r="E7947" s="47">
        <v>1</v>
      </c>
      <c r="F7947" s="47">
        <v>15940</v>
      </c>
      <c r="G7947" s="47">
        <v>13147</v>
      </c>
    </row>
    <row r="7948" spans="3:7">
      <c r="C7948" s="49">
        <f t="shared" si="126"/>
        <v>11</v>
      </c>
      <c r="D7948" s="48">
        <v>42701</v>
      </c>
      <c r="E7948" s="47">
        <v>2</v>
      </c>
      <c r="F7948" s="47">
        <v>15663</v>
      </c>
      <c r="G7948" s="47">
        <v>12648</v>
      </c>
    </row>
    <row r="7949" spans="3:7">
      <c r="C7949" s="49">
        <f t="shared" si="126"/>
        <v>11</v>
      </c>
      <c r="D7949" s="48">
        <v>42701</v>
      </c>
      <c r="E7949" s="47">
        <v>3</v>
      </c>
      <c r="F7949" s="47">
        <v>15301</v>
      </c>
      <c r="G7949" s="47">
        <v>12330</v>
      </c>
    </row>
    <row r="7950" spans="3:7">
      <c r="C7950" s="49">
        <f t="shared" si="126"/>
        <v>11</v>
      </c>
      <c r="D7950" s="48">
        <v>42701</v>
      </c>
      <c r="E7950" s="47">
        <v>4</v>
      </c>
      <c r="F7950" s="47">
        <v>15270</v>
      </c>
      <c r="G7950" s="47">
        <v>12261</v>
      </c>
    </row>
    <row r="7951" spans="3:7">
      <c r="C7951" s="49">
        <f t="shared" si="126"/>
        <v>11</v>
      </c>
      <c r="D7951" s="48">
        <v>42701</v>
      </c>
      <c r="E7951" s="47">
        <v>5</v>
      </c>
      <c r="F7951" s="47">
        <v>15280</v>
      </c>
      <c r="G7951" s="47">
        <v>12334</v>
      </c>
    </row>
    <row r="7952" spans="3:7">
      <c r="C7952" s="49">
        <f t="shared" si="126"/>
        <v>11</v>
      </c>
      <c r="D7952" s="48">
        <v>42701</v>
      </c>
      <c r="E7952" s="47">
        <v>6</v>
      </c>
      <c r="F7952" s="47">
        <v>15603</v>
      </c>
      <c r="G7952" s="47">
        <v>12565</v>
      </c>
    </row>
    <row r="7953" spans="3:7">
      <c r="C7953" s="49">
        <f t="shared" si="126"/>
        <v>11</v>
      </c>
      <c r="D7953" s="48">
        <v>42701</v>
      </c>
      <c r="E7953" s="47">
        <v>7</v>
      </c>
      <c r="F7953" s="47">
        <v>15744</v>
      </c>
      <c r="G7953" s="47">
        <v>12954</v>
      </c>
    </row>
    <row r="7954" spans="3:7">
      <c r="C7954" s="49">
        <f t="shared" si="126"/>
        <v>11</v>
      </c>
      <c r="D7954" s="48">
        <v>42701</v>
      </c>
      <c r="E7954" s="47">
        <v>8</v>
      </c>
      <c r="F7954" s="47">
        <v>16288</v>
      </c>
      <c r="G7954" s="47">
        <v>13533</v>
      </c>
    </row>
    <row r="7955" spans="3:7">
      <c r="C7955" s="49">
        <f t="shared" si="126"/>
        <v>11</v>
      </c>
      <c r="D7955" s="48">
        <v>42701</v>
      </c>
      <c r="E7955" s="47">
        <v>9</v>
      </c>
      <c r="F7955" s="47">
        <v>16911</v>
      </c>
      <c r="G7955" s="47">
        <v>14101</v>
      </c>
    </row>
    <row r="7956" spans="3:7">
      <c r="C7956" s="49">
        <f t="shared" si="126"/>
        <v>11</v>
      </c>
      <c r="D7956" s="48">
        <v>42701</v>
      </c>
      <c r="E7956" s="47">
        <v>10</v>
      </c>
      <c r="F7956" s="47">
        <v>16979</v>
      </c>
      <c r="G7956" s="47">
        <v>14456</v>
      </c>
    </row>
    <row r="7957" spans="3:7">
      <c r="C7957" s="49">
        <f t="shared" si="126"/>
        <v>11</v>
      </c>
      <c r="D7957" s="48">
        <v>42701</v>
      </c>
      <c r="E7957" s="47">
        <v>11</v>
      </c>
      <c r="F7957" s="47">
        <v>17112</v>
      </c>
      <c r="G7957" s="47">
        <v>14526</v>
      </c>
    </row>
    <row r="7958" spans="3:7">
      <c r="C7958" s="49">
        <f t="shared" si="126"/>
        <v>11</v>
      </c>
      <c r="D7958" s="48">
        <v>42701</v>
      </c>
      <c r="E7958" s="47">
        <v>12</v>
      </c>
      <c r="F7958" s="47">
        <v>17204</v>
      </c>
      <c r="G7958" s="47">
        <v>14476</v>
      </c>
    </row>
    <row r="7959" spans="3:7">
      <c r="C7959" s="49">
        <f t="shared" si="126"/>
        <v>11</v>
      </c>
      <c r="D7959" s="48">
        <v>42701</v>
      </c>
      <c r="E7959" s="47">
        <v>13</v>
      </c>
      <c r="F7959" s="47">
        <v>17251</v>
      </c>
      <c r="G7959" s="47">
        <v>14418</v>
      </c>
    </row>
    <row r="7960" spans="3:7">
      <c r="C7960" s="49">
        <f t="shared" si="126"/>
        <v>11</v>
      </c>
      <c r="D7960" s="48">
        <v>42701</v>
      </c>
      <c r="E7960" s="47">
        <v>14</v>
      </c>
      <c r="F7960" s="47">
        <v>17285</v>
      </c>
      <c r="G7960" s="47">
        <v>14458</v>
      </c>
    </row>
    <row r="7961" spans="3:7">
      <c r="C7961" s="49">
        <f t="shared" si="126"/>
        <v>11</v>
      </c>
      <c r="D7961" s="48">
        <v>42701</v>
      </c>
      <c r="E7961" s="47">
        <v>15</v>
      </c>
      <c r="F7961" s="47">
        <v>17447</v>
      </c>
      <c r="G7961" s="47">
        <v>14626</v>
      </c>
    </row>
    <row r="7962" spans="3:7">
      <c r="C7962" s="49">
        <f t="shared" si="126"/>
        <v>11</v>
      </c>
      <c r="D7962" s="48">
        <v>42701</v>
      </c>
      <c r="E7962" s="47">
        <v>16</v>
      </c>
      <c r="F7962" s="47">
        <v>17609</v>
      </c>
      <c r="G7962" s="47">
        <v>14937</v>
      </c>
    </row>
    <row r="7963" spans="3:7">
      <c r="C7963" s="49">
        <f t="shared" si="126"/>
        <v>11</v>
      </c>
      <c r="D7963" s="48">
        <v>42701</v>
      </c>
      <c r="E7963" s="47">
        <v>17</v>
      </c>
      <c r="F7963" s="47">
        <v>18814</v>
      </c>
      <c r="G7963" s="47">
        <v>16013</v>
      </c>
    </row>
    <row r="7964" spans="3:7">
      <c r="C7964" s="49">
        <f t="shared" si="126"/>
        <v>11</v>
      </c>
      <c r="D7964" s="48">
        <v>42701</v>
      </c>
      <c r="E7964" s="47">
        <v>18</v>
      </c>
      <c r="F7964" s="47">
        <v>19698</v>
      </c>
      <c r="G7964" s="47">
        <v>17384</v>
      </c>
    </row>
    <row r="7965" spans="3:7">
      <c r="C7965" s="49">
        <f t="shared" si="126"/>
        <v>11</v>
      </c>
      <c r="D7965" s="48">
        <v>42701</v>
      </c>
      <c r="E7965" s="47">
        <v>19</v>
      </c>
      <c r="F7965" s="47">
        <v>19648</v>
      </c>
      <c r="G7965" s="47">
        <v>17145</v>
      </c>
    </row>
    <row r="7966" spans="3:7">
      <c r="C7966" s="49">
        <f t="shared" si="126"/>
        <v>11</v>
      </c>
      <c r="D7966" s="48">
        <v>42701</v>
      </c>
      <c r="E7966" s="47">
        <v>20</v>
      </c>
      <c r="F7966" s="47">
        <v>19048</v>
      </c>
      <c r="G7966" s="47">
        <v>16755</v>
      </c>
    </row>
    <row r="7967" spans="3:7">
      <c r="C7967" s="49">
        <f t="shared" si="126"/>
        <v>11</v>
      </c>
      <c r="D7967" s="48">
        <v>42701</v>
      </c>
      <c r="E7967" s="47">
        <v>21</v>
      </c>
      <c r="F7967" s="47">
        <v>18390</v>
      </c>
      <c r="G7967" s="47">
        <v>16448</v>
      </c>
    </row>
    <row r="7968" spans="3:7">
      <c r="C7968" s="49">
        <f t="shared" si="126"/>
        <v>11</v>
      </c>
      <c r="D7968" s="48">
        <v>42701</v>
      </c>
      <c r="E7968" s="47">
        <v>22</v>
      </c>
      <c r="F7968" s="47">
        <v>18260</v>
      </c>
      <c r="G7968" s="47">
        <v>15794</v>
      </c>
    </row>
    <row r="7969" spans="3:7">
      <c r="C7969" s="49">
        <f t="shared" si="126"/>
        <v>11</v>
      </c>
      <c r="D7969" s="48">
        <v>42701</v>
      </c>
      <c r="E7969" s="47">
        <v>23</v>
      </c>
      <c r="F7969" s="47">
        <v>17374</v>
      </c>
      <c r="G7969" s="47">
        <v>14955</v>
      </c>
    </row>
    <row r="7970" spans="3:7">
      <c r="C7970" s="49">
        <f t="shared" si="126"/>
        <v>11</v>
      </c>
      <c r="D7970" s="48">
        <v>42701</v>
      </c>
      <c r="E7970" s="47">
        <v>24</v>
      </c>
      <c r="F7970" s="47">
        <v>16703</v>
      </c>
      <c r="G7970" s="47">
        <v>14056</v>
      </c>
    </row>
    <row r="7971" spans="3:7">
      <c r="C7971" s="49">
        <f t="shared" si="126"/>
        <v>11</v>
      </c>
      <c r="D7971" s="48">
        <v>42702</v>
      </c>
      <c r="E7971" s="47">
        <v>1</v>
      </c>
      <c r="F7971" s="47">
        <v>16200</v>
      </c>
      <c r="G7971" s="47">
        <v>13404</v>
      </c>
    </row>
    <row r="7972" spans="3:7">
      <c r="C7972" s="49">
        <f t="shared" si="126"/>
        <v>11</v>
      </c>
      <c r="D7972" s="48">
        <v>42702</v>
      </c>
      <c r="E7972" s="47">
        <v>2</v>
      </c>
      <c r="F7972" s="47">
        <v>15809</v>
      </c>
      <c r="G7972" s="47">
        <v>12945</v>
      </c>
    </row>
    <row r="7973" spans="3:7">
      <c r="C7973" s="49">
        <f t="shared" si="126"/>
        <v>11</v>
      </c>
      <c r="D7973" s="48">
        <v>42702</v>
      </c>
      <c r="E7973" s="47">
        <v>3</v>
      </c>
      <c r="F7973" s="47">
        <v>15503</v>
      </c>
      <c r="G7973" s="47">
        <v>12731</v>
      </c>
    </row>
    <row r="7974" spans="3:7">
      <c r="C7974" s="49">
        <f t="shared" si="126"/>
        <v>11</v>
      </c>
      <c r="D7974" s="48">
        <v>42702</v>
      </c>
      <c r="E7974" s="47">
        <v>4</v>
      </c>
      <c r="F7974" s="47">
        <v>15623</v>
      </c>
      <c r="G7974" s="47">
        <v>12678</v>
      </c>
    </row>
    <row r="7975" spans="3:7">
      <c r="C7975" s="49">
        <f t="shared" si="126"/>
        <v>11</v>
      </c>
      <c r="D7975" s="48">
        <v>42702</v>
      </c>
      <c r="E7975" s="47">
        <v>5</v>
      </c>
      <c r="F7975" s="47">
        <v>15904</v>
      </c>
      <c r="G7975" s="47">
        <v>12856</v>
      </c>
    </row>
    <row r="7976" spans="3:7">
      <c r="C7976" s="49">
        <f t="shared" si="126"/>
        <v>11</v>
      </c>
      <c r="D7976" s="48">
        <v>42702</v>
      </c>
      <c r="E7976" s="47">
        <v>6</v>
      </c>
      <c r="F7976" s="47">
        <v>16456</v>
      </c>
      <c r="G7976" s="47">
        <v>13488</v>
      </c>
    </row>
    <row r="7977" spans="3:7">
      <c r="C7977" s="49">
        <f t="shared" si="126"/>
        <v>11</v>
      </c>
      <c r="D7977" s="48">
        <v>42702</v>
      </c>
      <c r="E7977" s="47">
        <v>7</v>
      </c>
      <c r="F7977" s="47">
        <v>17554</v>
      </c>
      <c r="G7977" s="47">
        <v>14871</v>
      </c>
    </row>
    <row r="7978" spans="3:7">
      <c r="C7978" s="49">
        <f t="shared" si="126"/>
        <v>11</v>
      </c>
      <c r="D7978" s="48">
        <v>42702</v>
      </c>
      <c r="E7978" s="47">
        <v>8</v>
      </c>
      <c r="F7978" s="47">
        <v>18963</v>
      </c>
      <c r="G7978" s="47">
        <v>16220</v>
      </c>
    </row>
    <row r="7979" spans="3:7">
      <c r="C7979" s="49">
        <f t="shared" si="126"/>
        <v>11</v>
      </c>
      <c r="D7979" s="48">
        <v>42702</v>
      </c>
      <c r="E7979" s="47">
        <v>9</v>
      </c>
      <c r="F7979" s="47">
        <v>18626</v>
      </c>
      <c r="G7979" s="47">
        <v>16336</v>
      </c>
    </row>
    <row r="7980" spans="3:7">
      <c r="C7980" s="49">
        <f t="shared" si="126"/>
        <v>11</v>
      </c>
      <c r="D7980" s="48">
        <v>42702</v>
      </c>
      <c r="E7980" s="47">
        <v>10</v>
      </c>
      <c r="F7980" s="47">
        <v>18145</v>
      </c>
      <c r="G7980" s="47">
        <v>15966</v>
      </c>
    </row>
    <row r="7981" spans="3:7">
      <c r="C7981" s="49">
        <f t="shared" si="126"/>
        <v>11</v>
      </c>
      <c r="D7981" s="48">
        <v>42702</v>
      </c>
      <c r="E7981" s="47">
        <v>11</v>
      </c>
      <c r="F7981" s="47">
        <v>18072</v>
      </c>
      <c r="G7981" s="47">
        <v>15825</v>
      </c>
    </row>
    <row r="7982" spans="3:7">
      <c r="C7982" s="49">
        <f t="shared" si="126"/>
        <v>11</v>
      </c>
      <c r="D7982" s="48">
        <v>42702</v>
      </c>
      <c r="E7982" s="47">
        <v>12</v>
      </c>
      <c r="F7982" s="47">
        <v>18018</v>
      </c>
      <c r="G7982" s="47">
        <v>15851</v>
      </c>
    </row>
    <row r="7983" spans="3:7">
      <c r="C7983" s="49">
        <f t="shared" si="126"/>
        <v>11</v>
      </c>
      <c r="D7983" s="48">
        <v>42702</v>
      </c>
      <c r="E7983" s="47">
        <v>13</v>
      </c>
      <c r="F7983" s="47">
        <v>17998</v>
      </c>
      <c r="G7983" s="47">
        <v>15763</v>
      </c>
    </row>
    <row r="7984" spans="3:7">
      <c r="C7984" s="49">
        <f t="shared" si="126"/>
        <v>11</v>
      </c>
      <c r="D7984" s="48">
        <v>42702</v>
      </c>
      <c r="E7984" s="47">
        <v>14</v>
      </c>
      <c r="F7984" s="47">
        <v>18293</v>
      </c>
      <c r="G7984" s="47">
        <v>15955</v>
      </c>
    </row>
    <row r="7985" spans="3:7">
      <c r="C7985" s="49">
        <f t="shared" si="126"/>
        <v>11</v>
      </c>
      <c r="D7985" s="48">
        <v>42702</v>
      </c>
      <c r="E7985" s="47">
        <v>15</v>
      </c>
      <c r="F7985" s="47">
        <v>18385</v>
      </c>
      <c r="G7985" s="47">
        <v>16145</v>
      </c>
    </row>
    <row r="7986" spans="3:7">
      <c r="C7986" s="49">
        <f t="shared" si="126"/>
        <v>11</v>
      </c>
      <c r="D7986" s="48">
        <v>42702</v>
      </c>
      <c r="E7986" s="47">
        <v>16</v>
      </c>
      <c r="F7986" s="47">
        <v>18841</v>
      </c>
      <c r="G7986" s="47">
        <v>16540</v>
      </c>
    </row>
    <row r="7987" spans="3:7">
      <c r="C7987" s="49">
        <f t="shared" si="126"/>
        <v>11</v>
      </c>
      <c r="D7987" s="48">
        <v>42702</v>
      </c>
      <c r="E7987" s="47">
        <v>17</v>
      </c>
      <c r="F7987" s="47">
        <v>19791</v>
      </c>
      <c r="G7987" s="47">
        <v>17478</v>
      </c>
    </row>
    <row r="7988" spans="3:7">
      <c r="C7988" s="49">
        <f t="shared" si="126"/>
        <v>11</v>
      </c>
      <c r="D7988" s="48">
        <v>42702</v>
      </c>
      <c r="E7988" s="47">
        <v>18</v>
      </c>
      <c r="F7988" s="47">
        <v>20494</v>
      </c>
      <c r="G7988" s="47">
        <v>18309</v>
      </c>
    </row>
    <row r="7989" spans="3:7">
      <c r="C7989" s="49">
        <f t="shared" si="126"/>
        <v>11</v>
      </c>
      <c r="D7989" s="48">
        <v>42702</v>
      </c>
      <c r="E7989" s="47">
        <v>19</v>
      </c>
      <c r="F7989" s="47">
        <v>20169</v>
      </c>
      <c r="G7989" s="47">
        <v>17860</v>
      </c>
    </row>
    <row r="7990" spans="3:7">
      <c r="C7990" s="49">
        <f t="shared" si="126"/>
        <v>11</v>
      </c>
      <c r="D7990" s="48">
        <v>42702</v>
      </c>
      <c r="E7990" s="47">
        <v>20</v>
      </c>
      <c r="F7990" s="47">
        <v>19917</v>
      </c>
      <c r="G7990" s="47">
        <v>17611</v>
      </c>
    </row>
    <row r="7991" spans="3:7">
      <c r="C7991" s="49">
        <f t="shared" si="126"/>
        <v>11</v>
      </c>
      <c r="D7991" s="48">
        <v>42702</v>
      </c>
      <c r="E7991" s="47">
        <v>21</v>
      </c>
      <c r="F7991" s="47">
        <v>19712</v>
      </c>
      <c r="G7991" s="47">
        <v>17314</v>
      </c>
    </row>
    <row r="7992" spans="3:7">
      <c r="C7992" s="49">
        <f t="shared" si="126"/>
        <v>11</v>
      </c>
      <c r="D7992" s="48">
        <v>42702</v>
      </c>
      <c r="E7992" s="47">
        <v>22</v>
      </c>
      <c r="F7992" s="47">
        <v>19053</v>
      </c>
      <c r="G7992" s="47">
        <v>16632</v>
      </c>
    </row>
    <row r="7993" spans="3:7">
      <c r="C7993" s="49">
        <f t="shared" si="126"/>
        <v>11</v>
      </c>
      <c r="D7993" s="48">
        <v>42702</v>
      </c>
      <c r="E7993" s="47">
        <v>23</v>
      </c>
      <c r="F7993" s="47">
        <v>17956</v>
      </c>
      <c r="G7993" s="47">
        <v>15385</v>
      </c>
    </row>
    <row r="7994" spans="3:7">
      <c r="C7994" s="49">
        <f t="shared" si="126"/>
        <v>11</v>
      </c>
      <c r="D7994" s="48">
        <v>42702</v>
      </c>
      <c r="E7994" s="47">
        <v>24</v>
      </c>
      <c r="F7994" s="47">
        <v>16662</v>
      </c>
      <c r="G7994" s="47">
        <v>14075</v>
      </c>
    </row>
    <row r="7995" spans="3:7">
      <c r="C7995" s="49">
        <f t="shared" si="126"/>
        <v>11</v>
      </c>
      <c r="D7995" s="48">
        <v>42703</v>
      </c>
      <c r="E7995" s="47">
        <v>1</v>
      </c>
      <c r="F7995" s="47">
        <v>16053</v>
      </c>
      <c r="G7995" s="47">
        <v>13280</v>
      </c>
    </row>
    <row r="7996" spans="3:7">
      <c r="C7996" s="49">
        <f t="shared" si="126"/>
        <v>11</v>
      </c>
      <c r="D7996" s="48">
        <v>42703</v>
      </c>
      <c r="E7996" s="47">
        <v>2</v>
      </c>
      <c r="F7996" s="47">
        <v>15576</v>
      </c>
      <c r="G7996" s="47">
        <v>12762</v>
      </c>
    </row>
    <row r="7997" spans="3:7">
      <c r="C7997" s="49">
        <f t="shared" si="126"/>
        <v>11</v>
      </c>
      <c r="D7997" s="48">
        <v>42703</v>
      </c>
      <c r="E7997" s="47">
        <v>3</v>
      </c>
      <c r="F7997" s="47">
        <v>15254</v>
      </c>
      <c r="G7997" s="47">
        <v>12548</v>
      </c>
    </row>
    <row r="7998" spans="3:7">
      <c r="C7998" s="49">
        <f t="shared" si="126"/>
        <v>11</v>
      </c>
      <c r="D7998" s="48">
        <v>42703</v>
      </c>
      <c r="E7998" s="47">
        <v>4</v>
      </c>
      <c r="F7998" s="47">
        <v>15154</v>
      </c>
      <c r="G7998" s="47">
        <v>12535</v>
      </c>
    </row>
    <row r="7999" spans="3:7">
      <c r="C7999" s="49">
        <f t="shared" si="126"/>
        <v>11</v>
      </c>
      <c r="D7999" s="48">
        <v>42703</v>
      </c>
      <c r="E7999" s="47">
        <v>5</v>
      </c>
      <c r="F7999" s="47">
        <v>15302</v>
      </c>
      <c r="G7999" s="47">
        <v>12625</v>
      </c>
    </row>
    <row r="8000" spans="3:7">
      <c r="C8000" s="49">
        <f t="shared" si="126"/>
        <v>11</v>
      </c>
      <c r="D8000" s="48">
        <v>42703</v>
      </c>
      <c r="E8000" s="47">
        <v>6</v>
      </c>
      <c r="F8000" s="47">
        <v>15992</v>
      </c>
      <c r="G8000" s="47">
        <v>13271</v>
      </c>
    </row>
    <row r="8001" spans="3:7">
      <c r="C8001" s="49">
        <f t="shared" si="126"/>
        <v>11</v>
      </c>
      <c r="D8001" s="48">
        <v>42703</v>
      </c>
      <c r="E8001" s="47">
        <v>7</v>
      </c>
      <c r="F8001" s="47">
        <v>17227</v>
      </c>
      <c r="G8001" s="47">
        <v>14585</v>
      </c>
    </row>
    <row r="8002" spans="3:7">
      <c r="C8002" s="49">
        <f t="shared" si="126"/>
        <v>11</v>
      </c>
      <c r="D8002" s="48">
        <v>42703</v>
      </c>
      <c r="E8002" s="47">
        <v>8</v>
      </c>
      <c r="F8002" s="47">
        <v>18569</v>
      </c>
      <c r="G8002" s="47">
        <v>15912</v>
      </c>
    </row>
    <row r="8003" spans="3:7">
      <c r="C8003" s="49">
        <f t="shared" si="126"/>
        <v>11</v>
      </c>
      <c r="D8003" s="48">
        <v>42703</v>
      </c>
      <c r="E8003" s="47">
        <v>9</v>
      </c>
      <c r="F8003" s="47">
        <v>18848</v>
      </c>
      <c r="G8003" s="47">
        <v>16206</v>
      </c>
    </row>
    <row r="8004" spans="3:7">
      <c r="C8004" s="49">
        <f t="shared" ref="C8004:C8067" si="127">MONTH(D8004)</f>
        <v>11</v>
      </c>
      <c r="D8004" s="48">
        <v>42703</v>
      </c>
      <c r="E8004" s="47">
        <v>10</v>
      </c>
      <c r="F8004" s="47">
        <v>18786</v>
      </c>
      <c r="G8004" s="47">
        <v>16160</v>
      </c>
    </row>
    <row r="8005" spans="3:7">
      <c r="C8005" s="49">
        <f t="shared" si="127"/>
        <v>11</v>
      </c>
      <c r="D8005" s="48">
        <v>42703</v>
      </c>
      <c r="E8005" s="47">
        <v>11</v>
      </c>
      <c r="F8005" s="47">
        <v>18914</v>
      </c>
      <c r="G8005" s="47">
        <v>16207</v>
      </c>
    </row>
    <row r="8006" spans="3:7">
      <c r="C8006" s="49">
        <f t="shared" si="127"/>
        <v>11</v>
      </c>
      <c r="D8006" s="48">
        <v>42703</v>
      </c>
      <c r="E8006" s="47">
        <v>12</v>
      </c>
      <c r="F8006" s="47">
        <v>18852</v>
      </c>
      <c r="G8006" s="47">
        <v>16188</v>
      </c>
    </row>
    <row r="8007" spans="3:7">
      <c r="C8007" s="49">
        <f t="shared" si="127"/>
        <v>11</v>
      </c>
      <c r="D8007" s="48">
        <v>42703</v>
      </c>
      <c r="E8007" s="47">
        <v>13</v>
      </c>
      <c r="F8007" s="47">
        <v>18587</v>
      </c>
      <c r="G8007" s="47">
        <v>16004</v>
      </c>
    </row>
    <row r="8008" spans="3:7">
      <c r="C8008" s="49">
        <f t="shared" si="127"/>
        <v>11</v>
      </c>
      <c r="D8008" s="48">
        <v>42703</v>
      </c>
      <c r="E8008" s="47">
        <v>14</v>
      </c>
      <c r="F8008" s="47">
        <v>18574</v>
      </c>
      <c r="G8008" s="47">
        <v>15947</v>
      </c>
    </row>
    <row r="8009" spans="3:7">
      <c r="C8009" s="49">
        <f t="shared" si="127"/>
        <v>11</v>
      </c>
      <c r="D8009" s="48">
        <v>42703</v>
      </c>
      <c r="E8009" s="47">
        <v>15</v>
      </c>
      <c r="F8009" s="47">
        <v>18429</v>
      </c>
      <c r="G8009" s="47">
        <v>15980</v>
      </c>
    </row>
    <row r="8010" spans="3:7">
      <c r="C8010" s="49">
        <f t="shared" si="127"/>
        <v>11</v>
      </c>
      <c r="D8010" s="48">
        <v>42703</v>
      </c>
      <c r="E8010" s="47">
        <v>16</v>
      </c>
      <c r="F8010" s="47">
        <v>18647</v>
      </c>
      <c r="G8010" s="47">
        <v>16211</v>
      </c>
    </row>
    <row r="8011" spans="3:7">
      <c r="C8011" s="49">
        <f t="shared" si="127"/>
        <v>11</v>
      </c>
      <c r="D8011" s="48">
        <v>42703</v>
      </c>
      <c r="E8011" s="47">
        <v>17</v>
      </c>
      <c r="F8011" s="47">
        <v>18502</v>
      </c>
      <c r="G8011" s="47">
        <v>16973</v>
      </c>
    </row>
    <row r="8012" spans="3:7">
      <c r="C8012" s="49">
        <f t="shared" si="127"/>
        <v>11</v>
      </c>
      <c r="D8012" s="48">
        <v>42703</v>
      </c>
      <c r="E8012" s="47">
        <v>18</v>
      </c>
      <c r="F8012" s="47">
        <v>19828</v>
      </c>
      <c r="G8012" s="47">
        <v>18019</v>
      </c>
    </row>
    <row r="8013" spans="3:7">
      <c r="C8013" s="49">
        <f t="shared" si="127"/>
        <v>11</v>
      </c>
      <c r="D8013" s="48">
        <v>42703</v>
      </c>
      <c r="E8013" s="47">
        <v>19</v>
      </c>
      <c r="F8013" s="47">
        <v>19670</v>
      </c>
      <c r="G8013" s="47">
        <v>17585</v>
      </c>
    </row>
    <row r="8014" spans="3:7">
      <c r="C8014" s="49">
        <f t="shared" si="127"/>
        <v>11</v>
      </c>
      <c r="D8014" s="48">
        <v>42703</v>
      </c>
      <c r="E8014" s="47">
        <v>20</v>
      </c>
      <c r="F8014" s="47">
        <v>19556</v>
      </c>
      <c r="G8014" s="47">
        <v>17306</v>
      </c>
    </row>
    <row r="8015" spans="3:7">
      <c r="C8015" s="49">
        <f t="shared" si="127"/>
        <v>11</v>
      </c>
      <c r="D8015" s="48">
        <v>42703</v>
      </c>
      <c r="E8015" s="47">
        <v>21</v>
      </c>
      <c r="F8015" s="47">
        <v>19146</v>
      </c>
      <c r="G8015" s="47">
        <v>17024</v>
      </c>
    </row>
    <row r="8016" spans="3:7">
      <c r="C8016" s="49">
        <f t="shared" si="127"/>
        <v>11</v>
      </c>
      <c r="D8016" s="48">
        <v>42703</v>
      </c>
      <c r="E8016" s="47">
        <v>22</v>
      </c>
      <c r="F8016" s="47">
        <v>18748</v>
      </c>
      <c r="G8016" s="47">
        <v>16373</v>
      </c>
    </row>
    <row r="8017" spans="3:7">
      <c r="C8017" s="49">
        <f t="shared" si="127"/>
        <v>11</v>
      </c>
      <c r="D8017" s="48">
        <v>42703</v>
      </c>
      <c r="E8017" s="47">
        <v>23</v>
      </c>
      <c r="F8017" s="47">
        <v>17773</v>
      </c>
      <c r="G8017" s="47">
        <v>15171</v>
      </c>
    </row>
    <row r="8018" spans="3:7">
      <c r="C8018" s="49">
        <f t="shared" si="127"/>
        <v>11</v>
      </c>
      <c r="D8018" s="48">
        <v>42703</v>
      </c>
      <c r="E8018" s="47">
        <v>24</v>
      </c>
      <c r="F8018" s="47">
        <v>16545</v>
      </c>
      <c r="G8018" s="47">
        <v>13901</v>
      </c>
    </row>
    <row r="8019" spans="3:7">
      <c r="C8019" s="49">
        <f t="shared" si="127"/>
        <v>11</v>
      </c>
      <c r="D8019" s="48">
        <v>42704</v>
      </c>
      <c r="E8019" s="47">
        <v>1</v>
      </c>
      <c r="F8019" s="47">
        <v>15695</v>
      </c>
      <c r="G8019" s="47">
        <v>13033</v>
      </c>
    </row>
    <row r="8020" spans="3:7">
      <c r="C8020" s="49">
        <f t="shared" si="127"/>
        <v>11</v>
      </c>
      <c r="D8020" s="48">
        <v>42704</v>
      </c>
      <c r="E8020" s="47">
        <v>2</v>
      </c>
      <c r="F8020" s="47">
        <v>15402</v>
      </c>
      <c r="G8020" s="47">
        <v>12633</v>
      </c>
    </row>
    <row r="8021" spans="3:7">
      <c r="C8021" s="49">
        <f t="shared" si="127"/>
        <v>11</v>
      </c>
      <c r="D8021" s="48">
        <v>42704</v>
      </c>
      <c r="E8021" s="47">
        <v>3</v>
      </c>
      <c r="F8021" s="47">
        <v>15088</v>
      </c>
      <c r="G8021" s="47">
        <v>12466</v>
      </c>
    </row>
    <row r="8022" spans="3:7">
      <c r="C8022" s="49">
        <f t="shared" si="127"/>
        <v>11</v>
      </c>
      <c r="D8022" s="48">
        <v>42704</v>
      </c>
      <c r="E8022" s="47">
        <v>4</v>
      </c>
      <c r="F8022" s="47">
        <v>15108</v>
      </c>
      <c r="G8022" s="47">
        <v>12485</v>
      </c>
    </row>
    <row r="8023" spans="3:7">
      <c r="C8023" s="49">
        <f t="shared" si="127"/>
        <v>11</v>
      </c>
      <c r="D8023" s="48">
        <v>42704</v>
      </c>
      <c r="E8023" s="47">
        <v>5</v>
      </c>
      <c r="F8023" s="47">
        <v>15206</v>
      </c>
      <c r="G8023" s="47">
        <v>12504</v>
      </c>
    </row>
    <row r="8024" spans="3:7">
      <c r="C8024" s="49">
        <f t="shared" si="127"/>
        <v>11</v>
      </c>
      <c r="D8024" s="48">
        <v>42704</v>
      </c>
      <c r="E8024" s="47">
        <v>6</v>
      </c>
      <c r="F8024" s="47">
        <v>15556</v>
      </c>
      <c r="G8024" s="47">
        <v>13126</v>
      </c>
    </row>
    <row r="8025" spans="3:7">
      <c r="C8025" s="49">
        <f t="shared" si="127"/>
        <v>11</v>
      </c>
      <c r="D8025" s="48">
        <v>42704</v>
      </c>
      <c r="E8025" s="47">
        <v>7</v>
      </c>
      <c r="F8025" s="47">
        <v>16743</v>
      </c>
      <c r="G8025" s="47">
        <v>14686</v>
      </c>
    </row>
    <row r="8026" spans="3:7">
      <c r="C8026" s="49">
        <f t="shared" si="127"/>
        <v>11</v>
      </c>
      <c r="D8026" s="48">
        <v>42704</v>
      </c>
      <c r="E8026" s="47">
        <v>8</v>
      </c>
      <c r="F8026" s="47">
        <v>18162</v>
      </c>
      <c r="G8026" s="47">
        <v>16147</v>
      </c>
    </row>
    <row r="8027" spans="3:7">
      <c r="C8027" s="49">
        <f t="shared" si="127"/>
        <v>11</v>
      </c>
      <c r="D8027" s="48">
        <v>42704</v>
      </c>
      <c r="E8027" s="47">
        <v>9</v>
      </c>
      <c r="F8027" s="47">
        <v>18059</v>
      </c>
      <c r="G8027" s="47">
        <v>16284</v>
      </c>
    </row>
    <row r="8028" spans="3:7">
      <c r="C8028" s="49">
        <f t="shared" si="127"/>
        <v>11</v>
      </c>
      <c r="D8028" s="48">
        <v>42704</v>
      </c>
      <c r="E8028" s="47">
        <v>10</v>
      </c>
      <c r="F8028" s="47">
        <v>18270</v>
      </c>
      <c r="G8028" s="47">
        <v>16356</v>
      </c>
    </row>
    <row r="8029" spans="3:7">
      <c r="C8029" s="49">
        <f t="shared" si="127"/>
        <v>11</v>
      </c>
      <c r="D8029" s="48">
        <v>42704</v>
      </c>
      <c r="E8029" s="47">
        <v>11</v>
      </c>
      <c r="F8029" s="47">
        <v>18241</v>
      </c>
      <c r="G8029" s="47">
        <v>16290</v>
      </c>
    </row>
    <row r="8030" spans="3:7">
      <c r="C8030" s="49">
        <f t="shared" si="127"/>
        <v>11</v>
      </c>
      <c r="D8030" s="48">
        <v>42704</v>
      </c>
      <c r="E8030" s="47">
        <v>12</v>
      </c>
      <c r="F8030" s="47">
        <v>18518</v>
      </c>
      <c r="G8030" s="47">
        <v>16290</v>
      </c>
    </row>
    <row r="8031" spans="3:7">
      <c r="C8031" s="49">
        <f t="shared" si="127"/>
        <v>11</v>
      </c>
      <c r="D8031" s="48">
        <v>42704</v>
      </c>
      <c r="E8031" s="47">
        <v>13</v>
      </c>
      <c r="F8031" s="47">
        <v>18414</v>
      </c>
      <c r="G8031" s="47">
        <v>16214</v>
      </c>
    </row>
    <row r="8032" spans="3:7">
      <c r="C8032" s="49">
        <f t="shared" si="127"/>
        <v>11</v>
      </c>
      <c r="D8032" s="48">
        <v>42704</v>
      </c>
      <c r="E8032" s="47">
        <v>14</v>
      </c>
      <c r="F8032" s="47">
        <v>18937</v>
      </c>
      <c r="G8032" s="47">
        <v>16435</v>
      </c>
    </row>
    <row r="8033" spans="3:7">
      <c r="C8033" s="49">
        <f t="shared" si="127"/>
        <v>11</v>
      </c>
      <c r="D8033" s="48">
        <v>42704</v>
      </c>
      <c r="E8033" s="47">
        <v>15</v>
      </c>
      <c r="F8033" s="47">
        <v>18915</v>
      </c>
      <c r="G8033" s="47">
        <v>16440</v>
      </c>
    </row>
    <row r="8034" spans="3:7">
      <c r="C8034" s="49">
        <f t="shared" si="127"/>
        <v>11</v>
      </c>
      <c r="D8034" s="48">
        <v>42704</v>
      </c>
      <c r="E8034" s="47">
        <v>16</v>
      </c>
      <c r="F8034" s="47">
        <v>18893</v>
      </c>
      <c r="G8034" s="47">
        <v>16701</v>
      </c>
    </row>
    <row r="8035" spans="3:7">
      <c r="C8035" s="49">
        <f t="shared" si="127"/>
        <v>11</v>
      </c>
      <c r="D8035" s="48">
        <v>42704</v>
      </c>
      <c r="E8035" s="47">
        <v>17</v>
      </c>
      <c r="F8035" s="47">
        <v>19288</v>
      </c>
      <c r="G8035" s="47">
        <v>17506</v>
      </c>
    </row>
    <row r="8036" spans="3:7">
      <c r="C8036" s="49">
        <f t="shared" si="127"/>
        <v>11</v>
      </c>
      <c r="D8036" s="48">
        <v>42704</v>
      </c>
      <c r="E8036" s="47">
        <v>18</v>
      </c>
      <c r="F8036" s="47">
        <v>20218</v>
      </c>
      <c r="G8036" s="47">
        <v>18131</v>
      </c>
    </row>
    <row r="8037" spans="3:7">
      <c r="C8037" s="49">
        <f t="shared" si="127"/>
        <v>11</v>
      </c>
      <c r="D8037" s="48">
        <v>42704</v>
      </c>
      <c r="E8037" s="47">
        <v>19</v>
      </c>
      <c r="F8037" s="47">
        <v>19796</v>
      </c>
      <c r="G8037" s="47">
        <v>17766</v>
      </c>
    </row>
    <row r="8038" spans="3:7">
      <c r="C8038" s="49">
        <f t="shared" si="127"/>
        <v>11</v>
      </c>
      <c r="D8038" s="48">
        <v>42704</v>
      </c>
      <c r="E8038" s="47">
        <v>20</v>
      </c>
      <c r="F8038" s="47">
        <v>19598</v>
      </c>
      <c r="G8038" s="47">
        <v>17530</v>
      </c>
    </row>
    <row r="8039" spans="3:7">
      <c r="C8039" s="49">
        <f t="shared" si="127"/>
        <v>11</v>
      </c>
      <c r="D8039" s="48">
        <v>42704</v>
      </c>
      <c r="E8039" s="47">
        <v>21</v>
      </c>
      <c r="F8039" s="47">
        <v>19273</v>
      </c>
      <c r="G8039" s="47">
        <v>17202</v>
      </c>
    </row>
    <row r="8040" spans="3:7">
      <c r="C8040" s="49">
        <f t="shared" si="127"/>
        <v>11</v>
      </c>
      <c r="D8040" s="48">
        <v>42704</v>
      </c>
      <c r="E8040" s="47">
        <v>22</v>
      </c>
      <c r="F8040" s="47">
        <v>18718</v>
      </c>
      <c r="G8040" s="47">
        <v>16425</v>
      </c>
    </row>
    <row r="8041" spans="3:7">
      <c r="C8041" s="49">
        <f t="shared" si="127"/>
        <v>11</v>
      </c>
      <c r="D8041" s="48">
        <v>42704</v>
      </c>
      <c r="E8041" s="47">
        <v>23</v>
      </c>
      <c r="F8041" s="47">
        <v>17736</v>
      </c>
      <c r="G8041" s="47">
        <v>15293</v>
      </c>
    </row>
    <row r="8042" spans="3:7">
      <c r="C8042" s="49">
        <f t="shared" si="127"/>
        <v>11</v>
      </c>
      <c r="D8042" s="48">
        <v>42704</v>
      </c>
      <c r="E8042" s="47">
        <v>24</v>
      </c>
      <c r="F8042" s="47">
        <v>16377</v>
      </c>
      <c r="G8042" s="47">
        <v>14077</v>
      </c>
    </row>
    <row r="8043" spans="3:7">
      <c r="C8043" s="49">
        <f t="shared" si="127"/>
        <v>12</v>
      </c>
      <c r="D8043" s="48">
        <v>42705</v>
      </c>
      <c r="E8043" s="47">
        <v>1</v>
      </c>
      <c r="F8043" s="47">
        <v>15631</v>
      </c>
      <c r="G8043" s="47">
        <v>13173</v>
      </c>
    </row>
    <row r="8044" spans="3:7">
      <c r="C8044" s="49">
        <f t="shared" si="127"/>
        <v>12</v>
      </c>
      <c r="D8044" s="48">
        <v>42705</v>
      </c>
      <c r="E8044" s="47">
        <v>2</v>
      </c>
      <c r="F8044" s="47">
        <v>15220</v>
      </c>
      <c r="G8044" s="47">
        <v>12659</v>
      </c>
    </row>
    <row r="8045" spans="3:7">
      <c r="C8045" s="49">
        <f t="shared" si="127"/>
        <v>12</v>
      </c>
      <c r="D8045" s="48">
        <v>42705</v>
      </c>
      <c r="E8045" s="47">
        <v>3</v>
      </c>
      <c r="F8045" s="47">
        <v>14934</v>
      </c>
      <c r="G8045" s="47">
        <v>12383</v>
      </c>
    </row>
    <row r="8046" spans="3:7">
      <c r="C8046" s="49">
        <f t="shared" si="127"/>
        <v>12</v>
      </c>
      <c r="D8046" s="48">
        <v>42705</v>
      </c>
      <c r="E8046" s="47">
        <v>4</v>
      </c>
      <c r="F8046" s="47">
        <v>14732</v>
      </c>
      <c r="G8046" s="47">
        <v>12209</v>
      </c>
    </row>
    <row r="8047" spans="3:7">
      <c r="C8047" s="49">
        <f t="shared" si="127"/>
        <v>12</v>
      </c>
      <c r="D8047" s="48">
        <v>42705</v>
      </c>
      <c r="E8047" s="47">
        <v>5</v>
      </c>
      <c r="F8047" s="47">
        <v>14803</v>
      </c>
      <c r="G8047" s="47">
        <v>12300</v>
      </c>
    </row>
    <row r="8048" spans="3:7">
      <c r="C8048" s="49">
        <f t="shared" si="127"/>
        <v>12</v>
      </c>
      <c r="D8048" s="48">
        <v>42705</v>
      </c>
      <c r="E8048" s="47">
        <v>6</v>
      </c>
      <c r="F8048" s="47">
        <v>15544</v>
      </c>
      <c r="G8048" s="47">
        <v>12929</v>
      </c>
    </row>
    <row r="8049" spans="3:7">
      <c r="C8049" s="49">
        <f t="shared" si="127"/>
        <v>12</v>
      </c>
      <c r="D8049" s="48">
        <v>42705</v>
      </c>
      <c r="E8049" s="47">
        <v>7</v>
      </c>
      <c r="F8049" s="47">
        <v>17002</v>
      </c>
      <c r="G8049" s="47">
        <v>14362</v>
      </c>
    </row>
    <row r="8050" spans="3:7">
      <c r="C8050" s="49">
        <f t="shared" si="127"/>
        <v>12</v>
      </c>
      <c r="D8050" s="48">
        <v>42705</v>
      </c>
      <c r="E8050" s="47">
        <v>8</v>
      </c>
      <c r="F8050" s="47">
        <v>18225</v>
      </c>
      <c r="G8050" s="47">
        <v>15918</v>
      </c>
    </row>
    <row r="8051" spans="3:7">
      <c r="C8051" s="49">
        <f t="shared" si="127"/>
        <v>12</v>
      </c>
      <c r="D8051" s="48">
        <v>42705</v>
      </c>
      <c r="E8051" s="47">
        <v>9</v>
      </c>
      <c r="F8051" s="47">
        <v>18623</v>
      </c>
      <c r="G8051" s="47">
        <v>16179</v>
      </c>
    </row>
    <row r="8052" spans="3:7">
      <c r="C8052" s="49">
        <f t="shared" si="127"/>
        <v>12</v>
      </c>
      <c r="D8052" s="48">
        <v>42705</v>
      </c>
      <c r="E8052" s="47">
        <v>10</v>
      </c>
      <c r="F8052" s="47">
        <v>18661</v>
      </c>
      <c r="G8052" s="47">
        <v>16174</v>
      </c>
    </row>
    <row r="8053" spans="3:7">
      <c r="C8053" s="49">
        <f t="shared" si="127"/>
        <v>12</v>
      </c>
      <c r="D8053" s="48">
        <v>42705</v>
      </c>
      <c r="E8053" s="47">
        <v>11</v>
      </c>
      <c r="F8053" s="47">
        <v>18736</v>
      </c>
      <c r="G8053" s="47">
        <v>16163</v>
      </c>
    </row>
    <row r="8054" spans="3:7">
      <c r="C8054" s="49">
        <f t="shared" si="127"/>
        <v>12</v>
      </c>
      <c r="D8054" s="48">
        <v>42705</v>
      </c>
      <c r="E8054" s="47">
        <v>12</v>
      </c>
      <c r="F8054" s="47">
        <v>18663</v>
      </c>
      <c r="G8054" s="47">
        <v>16136</v>
      </c>
    </row>
    <row r="8055" spans="3:7">
      <c r="C8055" s="49">
        <f t="shared" si="127"/>
        <v>12</v>
      </c>
      <c r="D8055" s="48">
        <v>42705</v>
      </c>
      <c r="E8055" s="47">
        <v>13</v>
      </c>
      <c r="F8055" s="47">
        <v>18560</v>
      </c>
      <c r="G8055" s="47">
        <v>16056</v>
      </c>
    </row>
    <row r="8056" spans="3:7">
      <c r="C8056" s="49">
        <f t="shared" si="127"/>
        <v>12</v>
      </c>
      <c r="D8056" s="48">
        <v>42705</v>
      </c>
      <c r="E8056" s="47">
        <v>14</v>
      </c>
      <c r="F8056" s="47">
        <v>18619</v>
      </c>
      <c r="G8056" s="47">
        <v>16111</v>
      </c>
    </row>
    <row r="8057" spans="3:7">
      <c r="C8057" s="49">
        <f t="shared" si="127"/>
        <v>12</v>
      </c>
      <c r="D8057" s="48">
        <v>42705</v>
      </c>
      <c r="E8057" s="47">
        <v>15</v>
      </c>
      <c r="F8057" s="47">
        <v>18668</v>
      </c>
      <c r="G8057" s="47">
        <v>16214</v>
      </c>
    </row>
    <row r="8058" spans="3:7">
      <c r="C8058" s="49">
        <f t="shared" si="127"/>
        <v>12</v>
      </c>
      <c r="D8058" s="48">
        <v>42705</v>
      </c>
      <c r="E8058" s="47">
        <v>16</v>
      </c>
      <c r="F8058" s="47">
        <v>18876</v>
      </c>
      <c r="G8058" s="47">
        <v>16491</v>
      </c>
    </row>
    <row r="8059" spans="3:7">
      <c r="C8059" s="49">
        <f t="shared" si="127"/>
        <v>12</v>
      </c>
      <c r="D8059" s="48">
        <v>42705</v>
      </c>
      <c r="E8059" s="47">
        <v>17</v>
      </c>
      <c r="F8059" s="47">
        <v>19792</v>
      </c>
      <c r="G8059" s="47">
        <v>17320</v>
      </c>
    </row>
    <row r="8060" spans="3:7">
      <c r="C8060" s="49">
        <f t="shared" si="127"/>
        <v>12</v>
      </c>
      <c r="D8060" s="48">
        <v>42705</v>
      </c>
      <c r="E8060" s="47">
        <v>18</v>
      </c>
      <c r="F8060" s="47">
        <v>20523</v>
      </c>
      <c r="G8060" s="47">
        <v>18081</v>
      </c>
    </row>
    <row r="8061" spans="3:7">
      <c r="C8061" s="49">
        <f t="shared" si="127"/>
        <v>12</v>
      </c>
      <c r="D8061" s="48">
        <v>42705</v>
      </c>
      <c r="E8061" s="47">
        <v>19</v>
      </c>
      <c r="F8061" s="47">
        <v>20314</v>
      </c>
      <c r="G8061" s="47">
        <v>17872</v>
      </c>
    </row>
    <row r="8062" spans="3:7">
      <c r="C8062" s="49">
        <f t="shared" si="127"/>
        <v>12</v>
      </c>
      <c r="D8062" s="48">
        <v>42705</v>
      </c>
      <c r="E8062" s="47">
        <v>20</v>
      </c>
      <c r="F8062" s="47">
        <v>20089</v>
      </c>
      <c r="G8062" s="47">
        <v>17739</v>
      </c>
    </row>
    <row r="8063" spans="3:7">
      <c r="C8063" s="49">
        <f t="shared" si="127"/>
        <v>12</v>
      </c>
      <c r="D8063" s="48">
        <v>42705</v>
      </c>
      <c r="E8063" s="47">
        <v>21</v>
      </c>
      <c r="F8063" s="47">
        <v>19623</v>
      </c>
      <c r="G8063" s="47">
        <v>17310</v>
      </c>
    </row>
    <row r="8064" spans="3:7">
      <c r="C8064" s="49">
        <f t="shared" si="127"/>
        <v>12</v>
      </c>
      <c r="D8064" s="48">
        <v>42705</v>
      </c>
      <c r="E8064" s="47">
        <v>22</v>
      </c>
      <c r="F8064" s="47">
        <v>19008</v>
      </c>
      <c r="G8064" s="47">
        <v>16582</v>
      </c>
    </row>
    <row r="8065" spans="3:7">
      <c r="C8065" s="49">
        <f t="shared" si="127"/>
        <v>12</v>
      </c>
      <c r="D8065" s="48">
        <v>42705</v>
      </c>
      <c r="E8065" s="47">
        <v>23</v>
      </c>
      <c r="F8065" s="47">
        <v>17849</v>
      </c>
      <c r="G8065" s="47">
        <v>15314</v>
      </c>
    </row>
    <row r="8066" spans="3:7">
      <c r="C8066" s="49">
        <f t="shared" si="127"/>
        <v>12</v>
      </c>
      <c r="D8066" s="48">
        <v>42705</v>
      </c>
      <c r="E8066" s="47">
        <v>24</v>
      </c>
      <c r="F8066" s="47">
        <v>16701</v>
      </c>
      <c r="G8066" s="47">
        <v>14172</v>
      </c>
    </row>
    <row r="8067" spans="3:7">
      <c r="C8067" s="49">
        <f t="shared" si="127"/>
        <v>12</v>
      </c>
      <c r="D8067" s="48">
        <v>42706</v>
      </c>
      <c r="E8067" s="47">
        <v>1</v>
      </c>
      <c r="F8067" s="47">
        <v>15935</v>
      </c>
      <c r="G8067" s="47">
        <v>13367</v>
      </c>
    </row>
    <row r="8068" spans="3:7">
      <c r="C8068" s="49">
        <f t="shared" ref="C8068:C8131" si="128">MONTH(D8068)</f>
        <v>12</v>
      </c>
      <c r="D8068" s="48">
        <v>42706</v>
      </c>
      <c r="E8068" s="47">
        <v>2</v>
      </c>
      <c r="F8068" s="47">
        <v>15499</v>
      </c>
      <c r="G8068" s="47">
        <v>12967</v>
      </c>
    </row>
    <row r="8069" spans="3:7">
      <c r="C8069" s="49">
        <f t="shared" si="128"/>
        <v>12</v>
      </c>
      <c r="D8069" s="48">
        <v>42706</v>
      </c>
      <c r="E8069" s="47">
        <v>3</v>
      </c>
      <c r="F8069" s="47">
        <v>15368</v>
      </c>
      <c r="G8069" s="47">
        <v>12696</v>
      </c>
    </row>
    <row r="8070" spans="3:7">
      <c r="C8070" s="49">
        <f t="shared" si="128"/>
        <v>12</v>
      </c>
      <c r="D8070" s="48">
        <v>42706</v>
      </c>
      <c r="E8070" s="47">
        <v>4</v>
      </c>
      <c r="F8070" s="47">
        <v>15252</v>
      </c>
      <c r="G8070" s="47">
        <v>12597</v>
      </c>
    </row>
    <row r="8071" spans="3:7">
      <c r="C8071" s="49">
        <f t="shared" si="128"/>
        <v>12</v>
      </c>
      <c r="D8071" s="48">
        <v>42706</v>
      </c>
      <c r="E8071" s="47">
        <v>5</v>
      </c>
      <c r="F8071" s="47">
        <v>15349</v>
      </c>
      <c r="G8071" s="47">
        <v>12680</v>
      </c>
    </row>
    <row r="8072" spans="3:7">
      <c r="C8072" s="49">
        <f t="shared" si="128"/>
        <v>12</v>
      </c>
      <c r="D8072" s="48">
        <v>42706</v>
      </c>
      <c r="E8072" s="47">
        <v>6</v>
      </c>
      <c r="F8072" s="47">
        <v>15892</v>
      </c>
      <c r="G8072" s="47">
        <v>13287</v>
      </c>
    </row>
    <row r="8073" spans="3:7">
      <c r="C8073" s="49">
        <f t="shared" si="128"/>
        <v>12</v>
      </c>
      <c r="D8073" s="48">
        <v>42706</v>
      </c>
      <c r="E8073" s="47">
        <v>7</v>
      </c>
      <c r="F8073" s="47">
        <v>17234</v>
      </c>
      <c r="G8073" s="47">
        <v>14679</v>
      </c>
    </row>
    <row r="8074" spans="3:7">
      <c r="C8074" s="49">
        <f t="shared" si="128"/>
        <v>12</v>
      </c>
      <c r="D8074" s="48">
        <v>42706</v>
      </c>
      <c r="E8074" s="47">
        <v>8</v>
      </c>
      <c r="F8074" s="47">
        <v>18323</v>
      </c>
      <c r="G8074" s="47">
        <v>16079</v>
      </c>
    </row>
    <row r="8075" spans="3:7">
      <c r="C8075" s="49">
        <f t="shared" si="128"/>
        <v>12</v>
      </c>
      <c r="D8075" s="48">
        <v>42706</v>
      </c>
      <c r="E8075" s="47">
        <v>9</v>
      </c>
      <c r="F8075" s="47">
        <v>18749</v>
      </c>
      <c r="G8075" s="47">
        <v>16255</v>
      </c>
    </row>
    <row r="8076" spans="3:7">
      <c r="C8076" s="49">
        <f t="shared" si="128"/>
        <v>12</v>
      </c>
      <c r="D8076" s="48">
        <v>42706</v>
      </c>
      <c r="E8076" s="47">
        <v>10</v>
      </c>
      <c r="F8076" s="47">
        <v>18873</v>
      </c>
      <c r="G8076" s="47">
        <v>16247</v>
      </c>
    </row>
    <row r="8077" spans="3:7">
      <c r="C8077" s="49">
        <f t="shared" si="128"/>
        <v>12</v>
      </c>
      <c r="D8077" s="48">
        <v>42706</v>
      </c>
      <c r="E8077" s="47">
        <v>11</v>
      </c>
      <c r="F8077" s="47">
        <v>18875</v>
      </c>
      <c r="G8077" s="47">
        <v>16259</v>
      </c>
    </row>
    <row r="8078" spans="3:7">
      <c r="C8078" s="49">
        <f t="shared" si="128"/>
        <v>12</v>
      </c>
      <c r="D8078" s="48">
        <v>42706</v>
      </c>
      <c r="E8078" s="47">
        <v>12</v>
      </c>
      <c r="F8078" s="47">
        <v>18843</v>
      </c>
      <c r="G8078" s="47">
        <v>16246</v>
      </c>
    </row>
    <row r="8079" spans="3:7">
      <c r="C8079" s="49">
        <f t="shared" si="128"/>
        <v>12</v>
      </c>
      <c r="D8079" s="48">
        <v>42706</v>
      </c>
      <c r="E8079" s="47">
        <v>13</v>
      </c>
      <c r="F8079" s="47">
        <v>18745</v>
      </c>
      <c r="G8079" s="47">
        <v>16215</v>
      </c>
    </row>
    <row r="8080" spans="3:7">
      <c r="C8080" s="49">
        <f t="shared" si="128"/>
        <v>12</v>
      </c>
      <c r="D8080" s="48">
        <v>42706</v>
      </c>
      <c r="E8080" s="47">
        <v>14</v>
      </c>
      <c r="F8080" s="47">
        <v>18891</v>
      </c>
      <c r="G8080" s="47">
        <v>16371</v>
      </c>
    </row>
    <row r="8081" spans="3:7">
      <c r="C8081" s="49">
        <f t="shared" si="128"/>
        <v>12</v>
      </c>
      <c r="D8081" s="48">
        <v>42706</v>
      </c>
      <c r="E8081" s="47">
        <v>15</v>
      </c>
      <c r="F8081" s="47">
        <v>18917</v>
      </c>
      <c r="G8081" s="47">
        <v>16372</v>
      </c>
    </row>
    <row r="8082" spans="3:7">
      <c r="C8082" s="49">
        <f t="shared" si="128"/>
        <v>12</v>
      </c>
      <c r="D8082" s="48">
        <v>42706</v>
      </c>
      <c r="E8082" s="47">
        <v>16</v>
      </c>
      <c r="F8082" s="47">
        <v>19158</v>
      </c>
      <c r="G8082" s="47">
        <v>16556</v>
      </c>
    </row>
    <row r="8083" spans="3:7">
      <c r="C8083" s="49">
        <f t="shared" si="128"/>
        <v>12</v>
      </c>
      <c r="D8083" s="48">
        <v>42706</v>
      </c>
      <c r="E8083" s="47">
        <v>17</v>
      </c>
      <c r="F8083" s="47">
        <v>19919</v>
      </c>
      <c r="G8083" s="47">
        <v>17324</v>
      </c>
    </row>
    <row r="8084" spans="3:7">
      <c r="C8084" s="49">
        <f t="shared" si="128"/>
        <v>12</v>
      </c>
      <c r="D8084" s="48">
        <v>42706</v>
      </c>
      <c r="E8084" s="47">
        <v>18</v>
      </c>
      <c r="F8084" s="47">
        <v>20853</v>
      </c>
      <c r="G8084" s="47">
        <v>18043</v>
      </c>
    </row>
    <row r="8085" spans="3:7">
      <c r="C8085" s="49">
        <f t="shared" si="128"/>
        <v>12</v>
      </c>
      <c r="D8085" s="48">
        <v>42706</v>
      </c>
      <c r="E8085" s="47">
        <v>19</v>
      </c>
      <c r="F8085" s="47">
        <v>20496</v>
      </c>
      <c r="G8085" s="47">
        <v>17731</v>
      </c>
    </row>
    <row r="8086" spans="3:7">
      <c r="C8086" s="49">
        <f t="shared" si="128"/>
        <v>12</v>
      </c>
      <c r="D8086" s="48">
        <v>42706</v>
      </c>
      <c r="E8086" s="47">
        <v>20</v>
      </c>
      <c r="F8086" s="47">
        <v>20175</v>
      </c>
      <c r="G8086" s="47">
        <v>17441</v>
      </c>
    </row>
    <row r="8087" spans="3:7">
      <c r="C8087" s="49">
        <f t="shared" si="128"/>
        <v>12</v>
      </c>
      <c r="D8087" s="48">
        <v>42706</v>
      </c>
      <c r="E8087" s="47">
        <v>21</v>
      </c>
      <c r="F8087" s="47">
        <v>19915</v>
      </c>
      <c r="G8087" s="47">
        <v>17160</v>
      </c>
    </row>
    <row r="8088" spans="3:7">
      <c r="C8088" s="49">
        <f t="shared" si="128"/>
        <v>12</v>
      </c>
      <c r="D8088" s="48">
        <v>42706</v>
      </c>
      <c r="E8088" s="47">
        <v>22</v>
      </c>
      <c r="F8088" s="47">
        <v>19400</v>
      </c>
      <c r="G8088" s="47">
        <v>16595</v>
      </c>
    </row>
    <row r="8089" spans="3:7">
      <c r="C8089" s="49">
        <f t="shared" si="128"/>
        <v>12</v>
      </c>
      <c r="D8089" s="48">
        <v>42706</v>
      </c>
      <c r="E8089" s="47">
        <v>23</v>
      </c>
      <c r="F8089" s="47">
        <v>18159</v>
      </c>
      <c r="G8089" s="47">
        <v>15585</v>
      </c>
    </row>
    <row r="8090" spans="3:7">
      <c r="C8090" s="49">
        <f t="shared" si="128"/>
        <v>12</v>
      </c>
      <c r="D8090" s="48">
        <v>42706</v>
      </c>
      <c r="E8090" s="47">
        <v>24</v>
      </c>
      <c r="F8090" s="47">
        <v>17232</v>
      </c>
      <c r="G8090" s="47">
        <v>14402</v>
      </c>
    </row>
    <row r="8091" spans="3:7">
      <c r="C8091" s="49">
        <f t="shared" si="128"/>
        <v>12</v>
      </c>
      <c r="D8091" s="48">
        <v>42707</v>
      </c>
      <c r="E8091" s="47">
        <v>1</v>
      </c>
      <c r="F8091" s="47">
        <v>16351</v>
      </c>
      <c r="G8091" s="47">
        <v>13529</v>
      </c>
    </row>
    <row r="8092" spans="3:7">
      <c r="C8092" s="49">
        <f t="shared" si="128"/>
        <v>12</v>
      </c>
      <c r="D8092" s="48">
        <v>42707</v>
      </c>
      <c r="E8092" s="47">
        <v>2</v>
      </c>
      <c r="F8092" s="47">
        <v>15886</v>
      </c>
      <c r="G8092" s="47">
        <v>12958</v>
      </c>
    </row>
    <row r="8093" spans="3:7">
      <c r="C8093" s="49">
        <f t="shared" si="128"/>
        <v>12</v>
      </c>
      <c r="D8093" s="48">
        <v>42707</v>
      </c>
      <c r="E8093" s="47">
        <v>3</v>
      </c>
      <c r="F8093" s="47">
        <v>15607</v>
      </c>
      <c r="G8093" s="47">
        <v>12655</v>
      </c>
    </row>
    <row r="8094" spans="3:7">
      <c r="C8094" s="49">
        <f t="shared" si="128"/>
        <v>12</v>
      </c>
      <c r="D8094" s="48">
        <v>42707</v>
      </c>
      <c r="E8094" s="47">
        <v>4</v>
      </c>
      <c r="F8094" s="47">
        <v>15368</v>
      </c>
      <c r="G8094" s="47">
        <v>12491</v>
      </c>
    </row>
    <row r="8095" spans="3:7">
      <c r="C8095" s="49">
        <f t="shared" si="128"/>
        <v>12</v>
      </c>
      <c r="D8095" s="48">
        <v>42707</v>
      </c>
      <c r="E8095" s="47">
        <v>5</v>
      </c>
      <c r="F8095" s="47">
        <v>15399</v>
      </c>
      <c r="G8095" s="47">
        <v>12530</v>
      </c>
    </row>
    <row r="8096" spans="3:7">
      <c r="C8096" s="49">
        <f t="shared" si="128"/>
        <v>12</v>
      </c>
      <c r="D8096" s="48">
        <v>42707</v>
      </c>
      <c r="E8096" s="47">
        <v>6</v>
      </c>
      <c r="F8096" s="47">
        <v>15651</v>
      </c>
      <c r="G8096" s="47">
        <v>12875</v>
      </c>
    </row>
    <row r="8097" spans="3:7">
      <c r="C8097" s="49">
        <f t="shared" si="128"/>
        <v>12</v>
      </c>
      <c r="D8097" s="48">
        <v>42707</v>
      </c>
      <c r="E8097" s="47">
        <v>7</v>
      </c>
      <c r="F8097" s="47">
        <v>16341</v>
      </c>
      <c r="G8097" s="47">
        <v>13426</v>
      </c>
    </row>
    <row r="8098" spans="3:7">
      <c r="C8098" s="49">
        <f t="shared" si="128"/>
        <v>12</v>
      </c>
      <c r="D8098" s="48">
        <v>42707</v>
      </c>
      <c r="E8098" s="47">
        <v>8</v>
      </c>
      <c r="F8098" s="47">
        <v>17011</v>
      </c>
      <c r="G8098" s="47">
        <v>14215</v>
      </c>
    </row>
    <row r="8099" spans="3:7">
      <c r="C8099" s="49">
        <f t="shared" si="128"/>
        <v>12</v>
      </c>
      <c r="D8099" s="48">
        <v>42707</v>
      </c>
      <c r="E8099" s="47">
        <v>9</v>
      </c>
      <c r="F8099" s="47">
        <v>17435</v>
      </c>
      <c r="G8099" s="47">
        <v>14821</v>
      </c>
    </row>
    <row r="8100" spans="3:7">
      <c r="C8100" s="49">
        <f t="shared" si="128"/>
        <v>12</v>
      </c>
      <c r="D8100" s="48">
        <v>42707</v>
      </c>
      <c r="E8100" s="47">
        <v>10</v>
      </c>
      <c r="F8100" s="47">
        <v>17973</v>
      </c>
      <c r="G8100" s="47">
        <v>15257</v>
      </c>
    </row>
    <row r="8101" spans="3:7">
      <c r="C8101" s="49">
        <f t="shared" si="128"/>
        <v>12</v>
      </c>
      <c r="D8101" s="48">
        <v>42707</v>
      </c>
      <c r="E8101" s="47">
        <v>11</v>
      </c>
      <c r="F8101" s="47">
        <v>18147</v>
      </c>
      <c r="G8101" s="47">
        <v>15446</v>
      </c>
    </row>
    <row r="8102" spans="3:7">
      <c r="C8102" s="49">
        <f t="shared" si="128"/>
        <v>12</v>
      </c>
      <c r="D8102" s="48">
        <v>42707</v>
      </c>
      <c r="E8102" s="47">
        <v>12</v>
      </c>
      <c r="F8102" s="47">
        <v>18344</v>
      </c>
      <c r="G8102" s="47">
        <v>15489</v>
      </c>
    </row>
    <row r="8103" spans="3:7">
      <c r="C8103" s="49">
        <f t="shared" si="128"/>
        <v>12</v>
      </c>
      <c r="D8103" s="48">
        <v>42707</v>
      </c>
      <c r="E8103" s="47">
        <v>13</v>
      </c>
      <c r="F8103" s="47">
        <v>18236</v>
      </c>
      <c r="G8103" s="47">
        <v>15514</v>
      </c>
    </row>
    <row r="8104" spans="3:7">
      <c r="C8104" s="49">
        <f t="shared" si="128"/>
        <v>12</v>
      </c>
      <c r="D8104" s="48">
        <v>42707</v>
      </c>
      <c r="E8104" s="47">
        <v>14</v>
      </c>
      <c r="F8104" s="47">
        <v>18143</v>
      </c>
      <c r="G8104" s="47">
        <v>15540</v>
      </c>
    </row>
    <row r="8105" spans="3:7">
      <c r="C8105" s="49">
        <f t="shared" si="128"/>
        <v>12</v>
      </c>
      <c r="D8105" s="48">
        <v>42707</v>
      </c>
      <c r="E8105" s="47">
        <v>15</v>
      </c>
      <c r="F8105" s="47">
        <v>18166</v>
      </c>
      <c r="G8105" s="47">
        <v>15541</v>
      </c>
    </row>
    <row r="8106" spans="3:7">
      <c r="C8106" s="49">
        <f t="shared" si="128"/>
        <v>12</v>
      </c>
      <c r="D8106" s="48">
        <v>42707</v>
      </c>
      <c r="E8106" s="47">
        <v>16</v>
      </c>
      <c r="F8106" s="47">
        <v>18313</v>
      </c>
      <c r="G8106" s="47">
        <v>15687</v>
      </c>
    </row>
    <row r="8107" spans="3:7">
      <c r="C8107" s="49">
        <f t="shared" si="128"/>
        <v>12</v>
      </c>
      <c r="D8107" s="48">
        <v>42707</v>
      </c>
      <c r="E8107" s="47">
        <v>17</v>
      </c>
      <c r="F8107" s="47">
        <v>19192</v>
      </c>
      <c r="G8107" s="47">
        <v>16491</v>
      </c>
    </row>
    <row r="8108" spans="3:7">
      <c r="C8108" s="49">
        <f t="shared" si="128"/>
        <v>12</v>
      </c>
      <c r="D8108" s="48">
        <v>42707</v>
      </c>
      <c r="E8108" s="47">
        <v>18</v>
      </c>
      <c r="F8108" s="47">
        <v>20416</v>
      </c>
      <c r="G8108" s="47">
        <v>17325</v>
      </c>
    </row>
    <row r="8109" spans="3:7">
      <c r="C8109" s="49">
        <f t="shared" si="128"/>
        <v>12</v>
      </c>
      <c r="D8109" s="48">
        <v>42707</v>
      </c>
      <c r="E8109" s="47">
        <v>19</v>
      </c>
      <c r="F8109" s="47">
        <v>19999</v>
      </c>
      <c r="G8109" s="47">
        <v>16989</v>
      </c>
    </row>
    <row r="8110" spans="3:7">
      <c r="C8110" s="49">
        <f t="shared" si="128"/>
        <v>12</v>
      </c>
      <c r="D8110" s="48">
        <v>42707</v>
      </c>
      <c r="E8110" s="47">
        <v>20</v>
      </c>
      <c r="F8110" s="47">
        <v>19568</v>
      </c>
      <c r="G8110" s="47">
        <v>16601</v>
      </c>
    </row>
    <row r="8111" spans="3:7">
      <c r="C8111" s="49">
        <f t="shared" si="128"/>
        <v>12</v>
      </c>
      <c r="D8111" s="48">
        <v>42707</v>
      </c>
      <c r="E8111" s="47">
        <v>21</v>
      </c>
      <c r="F8111" s="47">
        <v>18925</v>
      </c>
      <c r="G8111" s="47">
        <v>16238</v>
      </c>
    </row>
    <row r="8112" spans="3:7">
      <c r="C8112" s="49">
        <f t="shared" si="128"/>
        <v>12</v>
      </c>
      <c r="D8112" s="48">
        <v>42707</v>
      </c>
      <c r="E8112" s="47">
        <v>22</v>
      </c>
      <c r="F8112" s="47">
        <v>17940</v>
      </c>
      <c r="G8112" s="47">
        <v>15661</v>
      </c>
    </row>
    <row r="8113" spans="3:7">
      <c r="C8113" s="49">
        <f t="shared" si="128"/>
        <v>12</v>
      </c>
      <c r="D8113" s="48">
        <v>42707</v>
      </c>
      <c r="E8113" s="47">
        <v>23</v>
      </c>
      <c r="F8113" s="47">
        <v>17405</v>
      </c>
      <c r="G8113" s="47">
        <v>14983</v>
      </c>
    </row>
    <row r="8114" spans="3:7">
      <c r="C8114" s="49">
        <f t="shared" si="128"/>
        <v>12</v>
      </c>
      <c r="D8114" s="48">
        <v>42707</v>
      </c>
      <c r="E8114" s="47">
        <v>24</v>
      </c>
      <c r="F8114" s="47">
        <v>16515</v>
      </c>
      <c r="G8114" s="47">
        <v>14005</v>
      </c>
    </row>
    <row r="8115" spans="3:7">
      <c r="C8115" s="49">
        <f t="shared" si="128"/>
        <v>12</v>
      </c>
      <c r="D8115" s="48">
        <v>42708</v>
      </c>
      <c r="E8115" s="47">
        <v>1</v>
      </c>
      <c r="F8115" s="47">
        <v>15689</v>
      </c>
      <c r="G8115" s="47">
        <v>13335</v>
      </c>
    </row>
    <row r="8116" spans="3:7">
      <c r="C8116" s="49">
        <f t="shared" si="128"/>
        <v>12</v>
      </c>
      <c r="D8116" s="48">
        <v>42708</v>
      </c>
      <c r="E8116" s="47">
        <v>2</v>
      </c>
      <c r="F8116" s="47">
        <v>15400</v>
      </c>
      <c r="G8116" s="47">
        <v>12832</v>
      </c>
    </row>
    <row r="8117" spans="3:7">
      <c r="C8117" s="49">
        <f t="shared" si="128"/>
        <v>12</v>
      </c>
      <c r="D8117" s="48">
        <v>42708</v>
      </c>
      <c r="E8117" s="47">
        <v>3</v>
      </c>
      <c r="F8117" s="47">
        <v>15156</v>
      </c>
      <c r="G8117" s="47">
        <v>12497</v>
      </c>
    </row>
    <row r="8118" spans="3:7">
      <c r="C8118" s="49">
        <f t="shared" si="128"/>
        <v>12</v>
      </c>
      <c r="D8118" s="48">
        <v>42708</v>
      </c>
      <c r="E8118" s="47">
        <v>4</v>
      </c>
      <c r="F8118" s="47">
        <v>15116</v>
      </c>
      <c r="G8118" s="47">
        <v>12364</v>
      </c>
    </row>
    <row r="8119" spans="3:7">
      <c r="C8119" s="49">
        <f t="shared" si="128"/>
        <v>12</v>
      </c>
      <c r="D8119" s="48">
        <v>42708</v>
      </c>
      <c r="E8119" s="47">
        <v>5</v>
      </c>
      <c r="F8119" s="47">
        <v>15011</v>
      </c>
      <c r="G8119" s="47">
        <v>12360</v>
      </c>
    </row>
    <row r="8120" spans="3:7">
      <c r="C8120" s="49">
        <f t="shared" si="128"/>
        <v>12</v>
      </c>
      <c r="D8120" s="48">
        <v>42708</v>
      </c>
      <c r="E8120" s="47">
        <v>6</v>
      </c>
      <c r="F8120" s="47">
        <v>15232</v>
      </c>
      <c r="G8120" s="47">
        <v>12582</v>
      </c>
    </row>
    <row r="8121" spans="3:7">
      <c r="C8121" s="49">
        <f t="shared" si="128"/>
        <v>12</v>
      </c>
      <c r="D8121" s="48">
        <v>42708</v>
      </c>
      <c r="E8121" s="47">
        <v>7</v>
      </c>
      <c r="F8121" s="47">
        <v>15583</v>
      </c>
      <c r="G8121" s="47">
        <v>12985</v>
      </c>
    </row>
    <row r="8122" spans="3:7">
      <c r="C8122" s="49">
        <f t="shared" si="128"/>
        <v>12</v>
      </c>
      <c r="D8122" s="48">
        <v>42708</v>
      </c>
      <c r="E8122" s="47">
        <v>8</v>
      </c>
      <c r="F8122" s="47">
        <v>15904</v>
      </c>
      <c r="G8122" s="47">
        <v>13559</v>
      </c>
    </row>
    <row r="8123" spans="3:7">
      <c r="C8123" s="49">
        <f t="shared" si="128"/>
        <v>12</v>
      </c>
      <c r="D8123" s="48">
        <v>42708</v>
      </c>
      <c r="E8123" s="47">
        <v>9</v>
      </c>
      <c r="F8123" s="47">
        <v>16865</v>
      </c>
      <c r="G8123" s="47">
        <v>14225</v>
      </c>
    </row>
    <row r="8124" spans="3:7">
      <c r="C8124" s="49">
        <f t="shared" si="128"/>
        <v>12</v>
      </c>
      <c r="D8124" s="48">
        <v>42708</v>
      </c>
      <c r="E8124" s="47">
        <v>10</v>
      </c>
      <c r="F8124" s="47">
        <v>17349</v>
      </c>
      <c r="G8124" s="47">
        <v>14722</v>
      </c>
    </row>
    <row r="8125" spans="3:7">
      <c r="C8125" s="49">
        <f t="shared" si="128"/>
        <v>12</v>
      </c>
      <c r="D8125" s="48">
        <v>42708</v>
      </c>
      <c r="E8125" s="47">
        <v>11</v>
      </c>
      <c r="F8125" s="47">
        <v>17420</v>
      </c>
      <c r="G8125" s="47">
        <v>14925</v>
      </c>
    </row>
    <row r="8126" spans="3:7">
      <c r="C8126" s="49">
        <f t="shared" si="128"/>
        <v>12</v>
      </c>
      <c r="D8126" s="48">
        <v>42708</v>
      </c>
      <c r="E8126" s="47">
        <v>12</v>
      </c>
      <c r="F8126" s="47">
        <v>17576</v>
      </c>
      <c r="G8126" s="47">
        <v>15001</v>
      </c>
    </row>
    <row r="8127" spans="3:7">
      <c r="C8127" s="49">
        <f t="shared" si="128"/>
        <v>12</v>
      </c>
      <c r="D8127" s="48">
        <v>42708</v>
      </c>
      <c r="E8127" s="47">
        <v>13</v>
      </c>
      <c r="F8127" s="47">
        <v>17556</v>
      </c>
      <c r="G8127" s="47">
        <v>15061</v>
      </c>
    </row>
    <row r="8128" spans="3:7">
      <c r="C8128" s="49">
        <f t="shared" si="128"/>
        <v>12</v>
      </c>
      <c r="D8128" s="48">
        <v>42708</v>
      </c>
      <c r="E8128" s="47">
        <v>14</v>
      </c>
      <c r="F8128" s="47">
        <v>17440</v>
      </c>
      <c r="G8128" s="47">
        <v>14980</v>
      </c>
    </row>
    <row r="8129" spans="3:7">
      <c r="C8129" s="49">
        <f t="shared" si="128"/>
        <v>12</v>
      </c>
      <c r="D8129" s="48">
        <v>42708</v>
      </c>
      <c r="E8129" s="47">
        <v>15</v>
      </c>
      <c r="F8129" s="47">
        <v>17685</v>
      </c>
      <c r="G8129" s="47">
        <v>15111</v>
      </c>
    </row>
    <row r="8130" spans="3:7">
      <c r="C8130" s="49">
        <f t="shared" si="128"/>
        <v>12</v>
      </c>
      <c r="D8130" s="48">
        <v>42708</v>
      </c>
      <c r="E8130" s="47">
        <v>16</v>
      </c>
      <c r="F8130" s="47">
        <v>18279</v>
      </c>
      <c r="G8130" s="47">
        <v>15697</v>
      </c>
    </row>
    <row r="8131" spans="3:7">
      <c r="C8131" s="49">
        <f t="shared" si="128"/>
        <v>12</v>
      </c>
      <c r="D8131" s="48">
        <v>42708</v>
      </c>
      <c r="E8131" s="47">
        <v>17</v>
      </c>
      <c r="F8131" s="47">
        <v>19194</v>
      </c>
      <c r="G8131" s="47">
        <v>16863</v>
      </c>
    </row>
    <row r="8132" spans="3:7">
      <c r="C8132" s="49">
        <f t="shared" ref="C8132:C8195" si="129">MONTH(D8132)</f>
        <v>12</v>
      </c>
      <c r="D8132" s="48">
        <v>42708</v>
      </c>
      <c r="E8132" s="47">
        <v>18</v>
      </c>
      <c r="F8132" s="47">
        <v>20249</v>
      </c>
      <c r="G8132" s="47">
        <v>17916</v>
      </c>
    </row>
    <row r="8133" spans="3:7">
      <c r="C8133" s="49">
        <f t="shared" si="129"/>
        <v>12</v>
      </c>
      <c r="D8133" s="48">
        <v>42708</v>
      </c>
      <c r="E8133" s="47">
        <v>19</v>
      </c>
      <c r="F8133" s="47">
        <v>20010</v>
      </c>
      <c r="G8133" s="47">
        <v>17649</v>
      </c>
    </row>
    <row r="8134" spans="3:7">
      <c r="C8134" s="49">
        <f t="shared" si="129"/>
        <v>12</v>
      </c>
      <c r="D8134" s="48">
        <v>42708</v>
      </c>
      <c r="E8134" s="47">
        <v>20</v>
      </c>
      <c r="F8134" s="47">
        <v>19647</v>
      </c>
      <c r="G8134" s="47">
        <v>17184</v>
      </c>
    </row>
    <row r="8135" spans="3:7">
      <c r="C8135" s="49">
        <f t="shared" si="129"/>
        <v>12</v>
      </c>
      <c r="D8135" s="48">
        <v>42708</v>
      </c>
      <c r="E8135" s="47">
        <v>21</v>
      </c>
      <c r="F8135" s="47">
        <v>19162</v>
      </c>
      <c r="G8135" s="47">
        <v>16811</v>
      </c>
    </row>
    <row r="8136" spans="3:7">
      <c r="C8136" s="49">
        <f t="shared" si="129"/>
        <v>12</v>
      </c>
      <c r="D8136" s="48">
        <v>42708</v>
      </c>
      <c r="E8136" s="47">
        <v>22</v>
      </c>
      <c r="F8136" s="47">
        <v>18281</v>
      </c>
      <c r="G8136" s="47">
        <v>15962</v>
      </c>
    </row>
    <row r="8137" spans="3:7">
      <c r="C8137" s="49">
        <f t="shared" si="129"/>
        <v>12</v>
      </c>
      <c r="D8137" s="48">
        <v>42708</v>
      </c>
      <c r="E8137" s="47">
        <v>23</v>
      </c>
      <c r="F8137" s="47">
        <v>17720</v>
      </c>
      <c r="G8137" s="47">
        <v>15287</v>
      </c>
    </row>
    <row r="8138" spans="3:7">
      <c r="C8138" s="49">
        <f t="shared" si="129"/>
        <v>12</v>
      </c>
      <c r="D8138" s="48">
        <v>42708</v>
      </c>
      <c r="E8138" s="47">
        <v>24</v>
      </c>
      <c r="F8138" s="47">
        <v>17165</v>
      </c>
      <c r="G8138" s="47">
        <v>14387</v>
      </c>
    </row>
    <row r="8139" spans="3:7">
      <c r="C8139" s="49">
        <f t="shared" si="129"/>
        <v>12</v>
      </c>
      <c r="D8139" s="48">
        <v>42709</v>
      </c>
      <c r="E8139" s="47">
        <v>1</v>
      </c>
      <c r="F8139" s="47">
        <v>16553</v>
      </c>
      <c r="G8139" s="47">
        <v>13765</v>
      </c>
    </row>
    <row r="8140" spans="3:7">
      <c r="C8140" s="49">
        <f t="shared" si="129"/>
        <v>12</v>
      </c>
      <c r="D8140" s="48">
        <v>42709</v>
      </c>
      <c r="E8140" s="47">
        <v>2</v>
      </c>
      <c r="F8140" s="47">
        <v>16206</v>
      </c>
      <c r="G8140" s="47">
        <v>13362</v>
      </c>
    </row>
    <row r="8141" spans="3:7">
      <c r="C8141" s="49">
        <f t="shared" si="129"/>
        <v>12</v>
      </c>
      <c r="D8141" s="48">
        <v>42709</v>
      </c>
      <c r="E8141" s="47">
        <v>3</v>
      </c>
      <c r="F8141" s="47">
        <v>15936</v>
      </c>
      <c r="G8141" s="47">
        <v>13140</v>
      </c>
    </row>
    <row r="8142" spans="3:7">
      <c r="C8142" s="49">
        <f t="shared" si="129"/>
        <v>12</v>
      </c>
      <c r="D8142" s="48">
        <v>42709</v>
      </c>
      <c r="E8142" s="47">
        <v>4</v>
      </c>
      <c r="F8142" s="47">
        <v>15886</v>
      </c>
      <c r="G8142" s="47">
        <v>13208</v>
      </c>
    </row>
    <row r="8143" spans="3:7">
      <c r="C8143" s="49">
        <f t="shared" si="129"/>
        <v>12</v>
      </c>
      <c r="D8143" s="48">
        <v>42709</v>
      </c>
      <c r="E8143" s="47">
        <v>5</v>
      </c>
      <c r="F8143" s="47">
        <v>15928</v>
      </c>
      <c r="G8143" s="47">
        <v>13350</v>
      </c>
    </row>
    <row r="8144" spans="3:7">
      <c r="C8144" s="49">
        <f t="shared" si="129"/>
        <v>12</v>
      </c>
      <c r="D8144" s="48">
        <v>42709</v>
      </c>
      <c r="E8144" s="47">
        <v>6</v>
      </c>
      <c r="F8144" s="47">
        <v>16631</v>
      </c>
      <c r="G8144" s="47">
        <v>13948</v>
      </c>
    </row>
    <row r="8145" spans="3:7">
      <c r="C8145" s="49">
        <f t="shared" si="129"/>
        <v>12</v>
      </c>
      <c r="D8145" s="48">
        <v>42709</v>
      </c>
      <c r="E8145" s="47">
        <v>7</v>
      </c>
      <c r="F8145" s="47">
        <v>17589</v>
      </c>
      <c r="G8145" s="47">
        <v>15140</v>
      </c>
    </row>
    <row r="8146" spans="3:7">
      <c r="C8146" s="49">
        <f t="shared" si="129"/>
        <v>12</v>
      </c>
      <c r="D8146" s="48">
        <v>42709</v>
      </c>
      <c r="E8146" s="47">
        <v>8</v>
      </c>
      <c r="F8146" s="47">
        <v>19196</v>
      </c>
      <c r="G8146" s="47">
        <v>16783</v>
      </c>
    </row>
    <row r="8147" spans="3:7">
      <c r="C8147" s="49">
        <f t="shared" si="129"/>
        <v>12</v>
      </c>
      <c r="D8147" s="48">
        <v>42709</v>
      </c>
      <c r="E8147" s="47">
        <v>9</v>
      </c>
      <c r="F8147" s="47">
        <v>19318</v>
      </c>
      <c r="G8147" s="47">
        <v>16972</v>
      </c>
    </row>
    <row r="8148" spans="3:7">
      <c r="C8148" s="49">
        <f t="shared" si="129"/>
        <v>12</v>
      </c>
      <c r="D8148" s="48">
        <v>42709</v>
      </c>
      <c r="E8148" s="47">
        <v>10</v>
      </c>
      <c r="F8148" s="47">
        <v>19237</v>
      </c>
      <c r="G8148" s="47">
        <v>16906</v>
      </c>
    </row>
    <row r="8149" spans="3:7">
      <c r="C8149" s="49">
        <f t="shared" si="129"/>
        <v>12</v>
      </c>
      <c r="D8149" s="48">
        <v>42709</v>
      </c>
      <c r="E8149" s="47">
        <v>11</v>
      </c>
      <c r="F8149" s="47">
        <v>19385</v>
      </c>
      <c r="G8149" s="47">
        <v>16966</v>
      </c>
    </row>
    <row r="8150" spans="3:7">
      <c r="C8150" s="49">
        <f t="shared" si="129"/>
        <v>12</v>
      </c>
      <c r="D8150" s="48">
        <v>42709</v>
      </c>
      <c r="E8150" s="47">
        <v>12</v>
      </c>
      <c r="F8150" s="47">
        <v>19136</v>
      </c>
      <c r="G8150" s="47">
        <v>16765</v>
      </c>
    </row>
    <row r="8151" spans="3:7">
      <c r="C8151" s="49">
        <f t="shared" si="129"/>
        <v>12</v>
      </c>
      <c r="D8151" s="48">
        <v>42709</v>
      </c>
      <c r="E8151" s="47">
        <v>13</v>
      </c>
      <c r="F8151" s="47">
        <v>18871</v>
      </c>
      <c r="G8151" s="47">
        <v>16454</v>
      </c>
    </row>
    <row r="8152" spans="3:7">
      <c r="C8152" s="49">
        <f t="shared" si="129"/>
        <v>12</v>
      </c>
      <c r="D8152" s="48">
        <v>42709</v>
      </c>
      <c r="E8152" s="47">
        <v>14</v>
      </c>
      <c r="F8152" s="47">
        <v>18832</v>
      </c>
      <c r="G8152" s="47">
        <v>16459</v>
      </c>
    </row>
    <row r="8153" spans="3:7">
      <c r="C8153" s="49">
        <f t="shared" si="129"/>
        <v>12</v>
      </c>
      <c r="D8153" s="48">
        <v>42709</v>
      </c>
      <c r="E8153" s="47">
        <v>15</v>
      </c>
      <c r="F8153" s="47">
        <v>18813</v>
      </c>
      <c r="G8153" s="47">
        <v>16414</v>
      </c>
    </row>
    <row r="8154" spans="3:7">
      <c r="C8154" s="49">
        <f t="shared" si="129"/>
        <v>12</v>
      </c>
      <c r="D8154" s="48">
        <v>42709</v>
      </c>
      <c r="E8154" s="47">
        <v>16</v>
      </c>
      <c r="F8154" s="47">
        <v>19196</v>
      </c>
      <c r="G8154" s="47">
        <v>16733</v>
      </c>
    </row>
    <row r="8155" spans="3:7">
      <c r="C8155" s="49">
        <f t="shared" si="129"/>
        <v>12</v>
      </c>
      <c r="D8155" s="48">
        <v>42709</v>
      </c>
      <c r="E8155" s="47">
        <v>17</v>
      </c>
      <c r="F8155" s="47">
        <v>19956</v>
      </c>
      <c r="G8155" s="47">
        <v>17718</v>
      </c>
    </row>
    <row r="8156" spans="3:7">
      <c r="C8156" s="49">
        <f t="shared" si="129"/>
        <v>12</v>
      </c>
      <c r="D8156" s="48">
        <v>42709</v>
      </c>
      <c r="E8156" s="47">
        <v>18</v>
      </c>
      <c r="F8156" s="47">
        <v>21100</v>
      </c>
      <c r="G8156" s="47">
        <v>18785</v>
      </c>
    </row>
    <row r="8157" spans="3:7">
      <c r="C8157" s="49">
        <f t="shared" si="129"/>
        <v>12</v>
      </c>
      <c r="D8157" s="48">
        <v>42709</v>
      </c>
      <c r="E8157" s="47">
        <v>19</v>
      </c>
      <c r="F8157" s="47">
        <v>21190</v>
      </c>
      <c r="G8157" s="47">
        <v>18606</v>
      </c>
    </row>
    <row r="8158" spans="3:7">
      <c r="C8158" s="49">
        <f t="shared" si="129"/>
        <v>12</v>
      </c>
      <c r="D8158" s="48">
        <v>42709</v>
      </c>
      <c r="E8158" s="47">
        <v>20</v>
      </c>
      <c r="F8158" s="47">
        <v>20939</v>
      </c>
      <c r="G8158" s="47">
        <v>18404</v>
      </c>
    </row>
    <row r="8159" spans="3:7">
      <c r="C8159" s="49">
        <f t="shared" si="129"/>
        <v>12</v>
      </c>
      <c r="D8159" s="48">
        <v>42709</v>
      </c>
      <c r="E8159" s="47">
        <v>21</v>
      </c>
      <c r="F8159" s="47">
        <v>20579</v>
      </c>
      <c r="G8159" s="47">
        <v>18083</v>
      </c>
    </row>
    <row r="8160" spans="3:7">
      <c r="C8160" s="49">
        <f t="shared" si="129"/>
        <v>12</v>
      </c>
      <c r="D8160" s="48">
        <v>42709</v>
      </c>
      <c r="E8160" s="47">
        <v>22</v>
      </c>
      <c r="F8160" s="47">
        <v>19633</v>
      </c>
      <c r="G8160" s="47">
        <v>17283</v>
      </c>
    </row>
    <row r="8161" spans="3:7">
      <c r="C8161" s="49">
        <f t="shared" si="129"/>
        <v>12</v>
      </c>
      <c r="D8161" s="48">
        <v>42709</v>
      </c>
      <c r="E8161" s="47">
        <v>23</v>
      </c>
      <c r="F8161" s="47">
        <v>18208</v>
      </c>
      <c r="G8161" s="47">
        <v>16034</v>
      </c>
    </row>
    <row r="8162" spans="3:7">
      <c r="C8162" s="49">
        <f t="shared" si="129"/>
        <v>12</v>
      </c>
      <c r="D8162" s="48">
        <v>42709</v>
      </c>
      <c r="E8162" s="47">
        <v>24</v>
      </c>
      <c r="F8162" s="47">
        <v>16991</v>
      </c>
      <c r="G8162" s="47">
        <v>14731</v>
      </c>
    </row>
    <row r="8163" spans="3:7">
      <c r="C8163" s="49">
        <f t="shared" si="129"/>
        <v>12</v>
      </c>
      <c r="D8163" s="48">
        <v>42710</v>
      </c>
      <c r="E8163" s="47">
        <v>1</v>
      </c>
      <c r="F8163" s="47">
        <v>15731</v>
      </c>
      <c r="G8163" s="47">
        <v>13928</v>
      </c>
    </row>
    <row r="8164" spans="3:7">
      <c r="C8164" s="49">
        <f t="shared" si="129"/>
        <v>12</v>
      </c>
      <c r="D8164" s="48">
        <v>42710</v>
      </c>
      <c r="E8164" s="47">
        <v>2</v>
      </c>
      <c r="F8164" s="47">
        <v>15454</v>
      </c>
      <c r="G8164" s="47">
        <v>13450</v>
      </c>
    </row>
    <row r="8165" spans="3:7">
      <c r="C8165" s="49">
        <f t="shared" si="129"/>
        <v>12</v>
      </c>
      <c r="D8165" s="48">
        <v>42710</v>
      </c>
      <c r="E8165" s="47">
        <v>3</v>
      </c>
      <c r="F8165" s="47">
        <v>15484</v>
      </c>
      <c r="G8165" s="47">
        <v>13188</v>
      </c>
    </row>
    <row r="8166" spans="3:7">
      <c r="C8166" s="49">
        <f t="shared" si="129"/>
        <v>12</v>
      </c>
      <c r="D8166" s="48">
        <v>42710</v>
      </c>
      <c r="E8166" s="47">
        <v>4</v>
      </c>
      <c r="F8166" s="47">
        <v>15527</v>
      </c>
      <c r="G8166" s="47">
        <v>13101</v>
      </c>
    </row>
    <row r="8167" spans="3:7">
      <c r="C8167" s="49">
        <f t="shared" si="129"/>
        <v>12</v>
      </c>
      <c r="D8167" s="48">
        <v>42710</v>
      </c>
      <c r="E8167" s="47">
        <v>5</v>
      </c>
      <c r="F8167" s="47">
        <v>15685</v>
      </c>
      <c r="G8167" s="47">
        <v>13233</v>
      </c>
    </row>
    <row r="8168" spans="3:7">
      <c r="C8168" s="49">
        <f t="shared" si="129"/>
        <v>12</v>
      </c>
      <c r="D8168" s="48">
        <v>42710</v>
      </c>
      <c r="E8168" s="47">
        <v>6</v>
      </c>
      <c r="F8168" s="47">
        <v>16271</v>
      </c>
      <c r="G8168" s="47">
        <v>13838</v>
      </c>
    </row>
    <row r="8169" spans="3:7">
      <c r="C8169" s="49">
        <f t="shared" si="129"/>
        <v>12</v>
      </c>
      <c r="D8169" s="48">
        <v>42710</v>
      </c>
      <c r="E8169" s="47">
        <v>7</v>
      </c>
      <c r="F8169" s="47">
        <v>17567</v>
      </c>
      <c r="G8169" s="47">
        <v>15157</v>
      </c>
    </row>
    <row r="8170" spans="3:7">
      <c r="C8170" s="49">
        <f t="shared" si="129"/>
        <v>12</v>
      </c>
      <c r="D8170" s="48">
        <v>42710</v>
      </c>
      <c r="E8170" s="47">
        <v>8</v>
      </c>
      <c r="F8170" s="47">
        <v>18823</v>
      </c>
      <c r="G8170" s="47">
        <v>16518</v>
      </c>
    </row>
    <row r="8171" spans="3:7">
      <c r="C8171" s="49">
        <f t="shared" si="129"/>
        <v>12</v>
      </c>
      <c r="D8171" s="48">
        <v>42710</v>
      </c>
      <c r="E8171" s="47">
        <v>9</v>
      </c>
      <c r="F8171" s="47">
        <v>19046</v>
      </c>
      <c r="G8171" s="47">
        <v>16639</v>
      </c>
    </row>
    <row r="8172" spans="3:7">
      <c r="C8172" s="49">
        <f t="shared" si="129"/>
        <v>12</v>
      </c>
      <c r="D8172" s="48">
        <v>42710</v>
      </c>
      <c r="E8172" s="47">
        <v>10</v>
      </c>
      <c r="F8172" s="47">
        <v>19031</v>
      </c>
      <c r="G8172" s="47">
        <v>16596</v>
      </c>
    </row>
    <row r="8173" spans="3:7">
      <c r="C8173" s="49">
        <f t="shared" si="129"/>
        <v>12</v>
      </c>
      <c r="D8173" s="48">
        <v>42710</v>
      </c>
      <c r="E8173" s="47">
        <v>11</v>
      </c>
      <c r="F8173" s="47">
        <v>18930</v>
      </c>
      <c r="G8173" s="47">
        <v>16437</v>
      </c>
    </row>
    <row r="8174" spans="3:7">
      <c r="C8174" s="49">
        <f t="shared" si="129"/>
        <v>12</v>
      </c>
      <c r="D8174" s="48">
        <v>42710</v>
      </c>
      <c r="E8174" s="47">
        <v>12</v>
      </c>
      <c r="F8174" s="47">
        <v>18773</v>
      </c>
      <c r="G8174" s="47">
        <v>16282</v>
      </c>
    </row>
    <row r="8175" spans="3:7">
      <c r="C8175" s="49">
        <f t="shared" si="129"/>
        <v>12</v>
      </c>
      <c r="D8175" s="48">
        <v>42710</v>
      </c>
      <c r="E8175" s="47">
        <v>13</v>
      </c>
      <c r="F8175" s="47">
        <v>18744</v>
      </c>
      <c r="G8175" s="47">
        <v>16249</v>
      </c>
    </row>
    <row r="8176" spans="3:7">
      <c r="C8176" s="49">
        <f t="shared" si="129"/>
        <v>12</v>
      </c>
      <c r="D8176" s="48">
        <v>42710</v>
      </c>
      <c r="E8176" s="47">
        <v>14</v>
      </c>
      <c r="F8176" s="47">
        <v>18883</v>
      </c>
      <c r="G8176" s="47">
        <v>16391</v>
      </c>
    </row>
    <row r="8177" spans="3:7">
      <c r="C8177" s="49">
        <f t="shared" si="129"/>
        <v>12</v>
      </c>
      <c r="D8177" s="48">
        <v>42710</v>
      </c>
      <c r="E8177" s="47">
        <v>15</v>
      </c>
      <c r="F8177" s="47">
        <v>18931</v>
      </c>
      <c r="G8177" s="47">
        <v>16591</v>
      </c>
    </row>
    <row r="8178" spans="3:7">
      <c r="C8178" s="49">
        <f t="shared" si="129"/>
        <v>12</v>
      </c>
      <c r="D8178" s="48">
        <v>42710</v>
      </c>
      <c r="E8178" s="47">
        <v>16</v>
      </c>
      <c r="F8178" s="47">
        <v>19535</v>
      </c>
      <c r="G8178" s="47">
        <v>17034</v>
      </c>
    </row>
    <row r="8179" spans="3:7">
      <c r="C8179" s="49">
        <f t="shared" si="129"/>
        <v>12</v>
      </c>
      <c r="D8179" s="48">
        <v>42710</v>
      </c>
      <c r="E8179" s="47">
        <v>17</v>
      </c>
      <c r="F8179" s="47">
        <v>20323</v>
      </c>
      <c r="G8179" s="47">
        <v>17922</v>
      </c>
    </row>
    <row r="8180" spans="3:7">
      <c r="C8180" s="49">
        <f t="shared" si="129"/>
        <v>12</v>
      </c>
      <c r="D8180" s="48">
        <v>42710</v>
      </c>
      <c r="E8180" s="47">
        <v>18</v>
      </c>
      <c r="F8180" s="47">
        <v>21382</v>
      </c>
      <c r="G8180" s="47">
        <v>18873</v>
      </c>
    </row>
    <row r="8181" spans="3:7">
      <c r="C8181" s="49">
        <f t="shared" si="129"/>
        <v>12</v>
      </c>
      <c r="D8181" s="48">
        <v>42710</v>
      </c>
      <c r="E8181" s="47">
        <v>19</v>
      </c>
      <c r="F8181" s="47">
        <v>21025</v>
      </c>
      <c r="G8181" s="47">
        <v>18667</v>
      </c>
    </row>
    <row r="8182" spans="3:7">
      <c r="C8182" s="49">
        <f t="shared" si="129"/>
        <v>12</v>
      </c>
      <c r="D8182" s="48">
        <v>42710</v>
      </c>
      <c r="E8182" s="47">
        <v>20</v>
      </c>
      <c r="F8182" s="47">
        <v>20778</v>
      </c>
      <c r="G8182" s="47">
        <v>18439</v>
      </c>
    </row>
    <row r="8183" spans="3:7">
      <c r="C8183" s="49">
        <f t="shared" si="129"/>
        <v>12</v>
      </c>
      <c r="D8183" s="48">
        <v>42710</v>
      </c>
      <c r="E8183" s="47">
        <v>21</v>
      </c>
      <c r="F8183" s="47">
        <v>19928</v>
      </c>
      <c r="G8183" s="47">
        <v>18081</v>
      </c>
    </row>
    <row r="8184" spans="3:7">
      <c r="C8184" s="49">
        <f t="shared" si="129"/>
        <v>12</v>
      </c>
      <c r="D8184" s="48">
        <v>42710</v>
      </c>
      <c r="E8184" s="47">
        <v>22</v>
      </c>
      <c r="F8184" s="47">
        <v>19135</v>
      </c>
      <c r="G8184" s="47">
        <v>17381</v>
      </c>
    </row>
    <row r="8185" spans="3:7">
      <c r="C8185" s="49">
        <f t="shared" si="129"/>
        <v>12</v>
      </c>
      <c r="D8185" s="48">
        <v>42710</v>
      </c>
      <c r="E8185" s="47">
        <v>23</v>
      </c>
      <c r="F8185" s="47">
        <v>18119</v>
      </c>
      <c r="G8185" s="47">
        <v>16139</v>
      </c>
    </row>
    <row r="8186" spans="3:7">
      <c r="C8186" s="49">
        <f t="shared" si="129"/>
        <v>12</v>
      </c>
      <c r="D8186" s="48">
        <v>42710</v>
      </c>
      <c r="E8186" s="47">
        <v>24</v>
      </c>
      <c r="F8186" s="47">
        <v>17115</v>
      </c>
      <c r="G8186" s="47">
        <v>14773</v>
      </c>
    </row>
    <row r="8187" spans="3:7">
      <c r="C8187" s="49">
        <f t="shared" si="129"/>
        <v>12</v>
      </c>
      <c r="D8187" s="48">
        <v>42711</v>
      </c>
      <c r="E8187" s="47">
        <v>1</v>
      </c>
      <c r="F8187" s="47">
        <v>16441</v>
      </c>
      <c r="G8187" s="47">
        <v>13965</v>
      </c>
    </row>
    <row r="8188" spans="3:7">
      <c r="C8188" s="49">
        <f t="shared" si="129"/>
        <v>12</v>
      </c>
      <c r="D8188" s="48">
        <v>42711</v>
      </c>
      <c r="E8188" s="47">
        <v>2</v>
      </c>
      <c r="F8188" s="47">
        <v>16017</v>
      </c>
      <c r="G8188" s="47">
        <v>13473</v>
      </c>
    </row>
    <row r="8189" spans="3:7">
      <c r="C8189" s="49">
        <f t="shared" si="129"/>
        <v>12</v>
      </c>
      <c r="D8189" s="48">
        <v>42711</v>
      </c>
      <c r="E8189" s="47">
        <v>3</v>
      </c>
      <c r="F8189" s="47">
        <v>15635</v>
      </c>
      <c r="G8189" s="47">
        <v>13169</v>
      </c>
    </row>
    <row r="8190" spans="3:7">
      <c r="C8190" s="49">
        <f t="shared" si="129"/>
        <v>12</v>
      </c>
      <c r="D8190" s="48">
        <v>42711</v>
      </c>
      <c r="E8190" s="47">
        <v>4</v>
      </c>
      <c r="F8190" s="47">
        <v>15429</v>
      </c>
      <c r="G8190" s="47">
        <v>13042</v>
      </c>
    </row>
    <row r="8191" spans="3:7">
      <c r="C8191" s="49">
        <f t="shared" si="129"/>
        <v>12</v>
      </c>
      <c r="D8191" s="48">
        <v>42711</v>
      </c>
      <c r="E8191" s="47">
        <v>5</v>
      </c>
      <c r="F8191" s="47">
        <v>15537</v>
      </c>
      <c r="G8191" s="47">
        <v>13143</v>
      </c>
    </row>
    <row r="8192" spans="3:7">
      <c r="C8192" s="49">
        <f t="shared" si="129"/>
        <v>12</v>
      </c>
      <c r="D8192" s="48">
        <v>42711</v>
      </c>
      <c r="E8192" s="47">
        <v>6</v>
      </c>
      <c r="F8192" s="47">
        <v>16164</v>
      </c>
      <c r="G8192" s="47">
        <v>13744</v>
      </c>
    </row>
    <row r="8193" spans="3:7">
      <c r="C8193" s="49">
        <f t="shared" si="129"/>
        <v>12</v>
      </c>
      <c r="D8193" s="48">
        <v>42711</v>
      </c>
      <c r="E8193" s="47">
        <v>7</v>
      </c>
      <c r="F8193" s="47">
        <v>17504</v>
      </c>
      <c r="G8193" s="47">
        <v>15122</v>
      </c>
    </row>
    <row r="8194" spans="3:7">
      <c r="C8194" s="49">
        <f t="shared" si="129"/>
        <v>12</v>
      </c>
      <c r="D8194" s="48">
        <v>42711</v>
      </c>
      <c r="E8194" s="47">
        <v>8</v>
      </c>
      <c r="F8194" s="47">
        <v>18806</v>
      </c>
      <c r="G8194" s="47">
        <v>16712</v>
      </c>
    </row>
    <row r="8195" spans="3:7">
      <c r="C8195" s="49">
        <f t="shared" si="129"/>
        <v>12</v>
      </c>
      <c r="D8195" s="48">
        <v>42711</v>
      </c>
      <c r="E8195" s="47">
        <v>9</v>
      </c>
      <c r="F8195" s="47">
        <v>18771</v>
      </c>
      <c r="G8195" s="47">
        <v>16834</v>
      </c>
    </row>
    <row r="8196" spans="3:7">
      <c r="C8196" s="49">
        <f t="shared" ref="C8196:C8259" si="130">MONTH(D8196)</f>
        <v>12</v>
      </c>
      <c r="D8196" s="48">
        <v>42711</v>
      </c>
      <c r="E8196" s="47">
        <v>10</v>
      </c>
      <c r="F8196" s="47">
        <v>18907</v>
      </c>
      <c r="G8196" s="47">
        <v>16623</v>
      </c>
    </row>
    <row r="8197" spans="3:7">
      <c r="C8197" s="49">
        <f t="shared" si="130"/>
        <v>12</v>
      </c>
      <c r="D8197" s="48">
        <v>42711</v>
      </c>
      <c r="E8197" s="47">
        <v>11</v>
      </c>
      <c r="F8197" s="47">
        <v>18871</v>
      </c>
      <c r="G8197" s="47">
        <v>16601</v>
      </c>
    </row>
    <row r="8198" spans="3:7">
      <c r="C8198" s="49">
        <f t="shared" si="130"/>
        <v>12</v>
      </c>
      <c r="D8198" s="48">
        <v>42711</v>
      </c>
      <c r="E8198" s="47">
        <v>12</v>
      </c>
      <c r="F8198" s="47">
        <v>18889</v>
      </c>
      <c r="G8198" s="47">
        <v>16491</v>
      </c>
    </row>
    <row r="8199" spans="3:7">
      <c r="C8199" s="49">
        <f t="shared" si="130"/>
        <v>12</v>
      </c>
      <c r="D8199" s="48">
        <v>42711</v>
      </c>
      <c r="E8199" s="47">
        <v>13</v>
      </c>
      <c r="F8199" s="47">
        <v>18801</v>
      </c>
      <c r="G8199" s="47">
        <v>16360</v>
      </c>
    </row>
    <row r="8200" spans="3:7">
      <c r="C8200" s="49">
        <f t="shared" si="130"/>
        <v>12</v>
      </c>
      <c r="D8200" s="48">
        <v>42711</v>
      </c>
      <c r="E8200" s="47">
        <v>14</v>
      </c>
      <c r="F8200" s="47">
        <v>18755</v>
      </c>
      <c r="G8200" s="47">
        <v>16343</v>
      </c>
    </row>
    <row r="8201" spans="3:7">
      <c r="C8201" s="49">
        <f t="shared" si="130"/>
        <v>12</v>
      </c>
      <c r="D8201" s="48">
        <v>42711</v>
      </c>
      <c r="E8201" s="47">
        <v>15</v>
      </c>
      <c r="F8201" s="47">
        <v>18827</v>
      </c>
      <c r="G8201" s="47">
        <v>16405</v>
      </c>
    </row>
    <row r="8202" spans="3:7">
      <c r="C8202" s="49">
        <f t="shared" si="130"/>
        <v>12</v>
      </c>
      <c r="D8202" s="48">
        <v>42711</v>
      </c>
      <c r="E8202" s="47">
        <v>16</v>
      </c>
      <c r="F8202" s="47">
        <v>18929</v>
      </c>
      <c r="G8202" s="47">
        <v>16796</v>
      </c>
    </row>
    <row r="8203" spans="3:7">
      <c r="C8203" s="49">
        <f t="shared" si="130"/>
        <v>12</v>
      </c>
      <c r="D8203" s="48">
        <v>42711</v>
      </c>
      <c r="E8203" s="47">
        <v>17</v>
      </c>
      <c r="F8203" s="47">
        <v>19152</v>
      </c>
      <c r="G8203" s="47">
        <v>17730</v>
      </c>
    </row>
    <row r="8204" spans="3:7">
      <c r="C8204" s="49">
        <f t="shared" si="130"/>
        <v>12</v>
      </c>
      <c r="D8204" s="48">
        <v>42711</v>
      </c>
      <c r="E8204" s="47">
        <v>18</v>
      </c>
      <c r="F8204" s="47">
        <v>20619</v>
      </c>
      <c r="G8204" s="47">
        <v>18784</v>
      </c>
    </row>
    <row r="8205" spans="3:7">
      <c r="C8205" s="49">
        <f t="shared" si="130"/>
        <v>12</v>
      </c>
      <c r="D8205" s="48">
        <v>42711</v>
      </c>
      <c r="E8205" s="47">
        <v>19</v>
      </c>
      <c r="F8205" s="47">
        <v>20296</v>
      </c>
      <c r="G8205" s="47">
        <v>18447</v>
      </c>
    </row>
    <row r="8206" spans="3:7">
      <c r="C8206" s="49">
        <f t="shared" si="130"/>
        <v>12</v>
      </c>
      <c r="D8206" s="48">
        <v>42711</v>
      </c>
      <c r="E8206" s="47">
        <v>20</v>
      </c>
      <c r="F8206" s="47">
        <v>19990</v>
      </c>
      <c r="G8206" s="47">
        <v>18384</v>
      </c>
    </row>
    <row r="8207" spans="3:7">
      <c r="C8207" s="49">
        <f t="shared" si="130"/>
        <v>12</v>
      </c>
      <c r="D8207" s="48">
        <v>42711</v>
      </c>
      <c r="E8207" s="47">
        <v>21</v>
      </c>
      <c r="F8207" s="47">
        <v>19753</v>
      </c>
      <c r="G8207" s="47">
        <v>18019</v>
      </c>
    </row>
    <row r="8208" spans="3:7">
      <c r="C8208" s="49">
        <f t="shared" si="130"/>
        <v>12</v>
      </c>
      <c r="D8208" s="48">
        <v>42711</v>
      </c>
      <c r="E8208" s="47">
        <v>22</v>
      </c>
      <c r="F8208" s="47">
        <v>19427</v>
      </c>
      <c r="G8208" s="47">
        <v>17409</v>
      </c>
    </row>
    <row r="8209" spans="3:7">
      <c r="C8209" s="49">
        <f t="shared" si="130"/>
        <v>12</v>
      </c>
      <c r="D8209" s="48">
        <v>42711</v>
      </c>
      <c r="E8209" s="47">
        <v>23</v>
      </c>
      <c r="F8209" s="47">
        <v>18282</v>
      </c>
      <c r="G8209" s="47">
        <v>16219</v>
      </c>
    </row>
    <row r="8210" spans="3:7">
      <c r="C8210" s="49">
        <f t="shared" si="130"/>
        <v>12</v>
      </c>
      <c r="D8210" s="48">
        <v>42711</v>
      </c>
      <c r="E8210" s="47">
        <v>24</v>
      </c>
      <c r="F8210" s="47">
        <v>17027</v>
      </c>
      <c r="G8210" s="47">
        <v>14955</v>
      </c>
    </row>
    <row r="8211" spans="3:7">
      <c r="C8211" s="49">
        <f t="shared" si="130"/>
        <v>12</v>
      </c>
      <c r="D8211" s="48">
        <v>42712</v>
      </c>
      <c r="E8211" s="47">
        <v>1</v>
      </c>
      <c r="F8211" s="47">
        <v>16103</v>
      </c>
      <c r="G8211" s="47">
        <v>14022</v>
      </c>
    </row>
    <row r="8212" spans="3:7">
      <c r="C8212" s="49">
        <f t="shared" si="130"/>
        <v>12</v>
      </c>
      <c r="D8212" s="48">
        <v>42712</v>
      </c>
      <c r="E8212" s="47">
        <v>2</v>
      </c>
      <c r="F8212" s="47">
        <v>15552</v>
      </c>
      <c r="G8212" s="47">
        <v>13515</v>
      </c>
    </row>
    <row r="8213" spans="3:7">
      <c r="C8213" s="49">
        <f t="shared" si="130"/>
        <v>12</v>
      </c>
      <c r="D8213" s="48">
        <v>42712</v>
      </c>
      <c r="E8213" s="47">
        <v>3</v>
      </c>
      <c r="F8213" s="47">
        <v>15569</v>
      </c>
      <c r="G8213" s="47">
        <v>13331</v>
      </c>
    </row>
    <row r="8214" spans="3:7">
      <c r="C8214" s="49">
        <f t="shared" si="130"/>
        <v>12</v>
      </c>
      <c r="D8214" s="48">
        <v>42712</v>
      </c>
      <c r="E8214" s="47">
        <v>4</v>
      </c>
      <c r="F8214" s="47">
        <v>15298</v>
      </c>
      <c r="G8214" s="47">
        <v>13158</v>
      </c>
    </row>
    <row r="8215" spans="3:7">
      <c r="C8215" s="49">
        <f t="shared" si="130"/>
        <v>12</v>
      </c>
      <c r="D8215" s="48">
        <v>42712</v>
      </c>
      <c r="E8215" s="47">
        <v>5</v>
      </c>
      <c r="F8215" s="47">
        <v>15382</v>
      </c>
      <c r="G8215" s="47">
        <v>13256</v>
      </c>
    </row>
    <row r="8216" spans="3:7">
      <c r="C8216" s="49">
        <f t="shared" si="130"/>
        <v>12</v>
      </c>
      <c r="D8216" s="48">
        <v>42712</v>
      </c>
      <c r="E8216" s="47">
        <v>6</v>
      </c>
      <c r="F8216" s="47">
        <v>16182</v>
      </c>
      <c r="G8216" s="47">
        <v>13823</v>
      </c>
    </row>
    <row r="8217" spans="3:7">
      <c r="C8217" s="49">
        <f t="shared" si="130"/>
        <v>12</v>
      </c>
      <c r="D8217" s="48">
        <v>42712</v>
      </c>
      <c r="E8217" s="47">
        <v>7</v>
      </c>
      <c r="F8217" s="47">
        <v>17489</v>
      </c>
      <c r="G8217" s="47">
        <v>15206</v>
      </c>
    </row>
    <row r="8218" spans="3:7">
      <c r="C8218" s="49">
        <f t="shared" si="130"/>
        <v>12</v>
      </c>
      <c r="D8218" s="48">
        <v>42712</v>
      </c>
      <c r="E8218" s="47">
        <v>8</v>
      </c>
      <c r="F8218" s="47">
        <v>18767</v>
      </c>
      <c r="G8218" s="47">
        <v>16771</v>
      </c>
    </row>
    <row r="8219" spans="3:7">
      <c r="C8219" s="49">
        <f t="shared" si="130"/>
        <v>12</v>
      </c>
      <c r="D8219" s="48">
        <v>42712</v>
      </c>
      <c r="E8219" s="47">
        <v>9</v>
      </c>
      <c r="F8219" s="47">
        <v>19220</v>
      </c>
      <c r="G8219" s="47">
        <v>17251</v>
      </c>
    </row>
    <row r="8220" spans="3:7">
      <c r="C8220" s="49">
        <f t="shared" si="130"/>
        <v>12</v>
      </c>
      <c r="D8220" s="48">
        <v>42712</v>
      </c>
      <c r="E8220" s="47">
        <v>10</v>
      </c>
      <c r="F8220" s="47">
        <v>19151</v>
      </c>
      <c r="G8220" s="47">
        <v>17204</v>
      </c>
    </row>
    <row r="8221" spans="3:7">
      <c r="C8221" s="49">
        <f t="shared" si="130"/>
        <v>12</v>
      </c>
      <c r="D8221" s="48">
        <v>42712</v>
      </c>
      <c r="E8221" s="47">
        <v>11</v>
      </c>
      <c r="F8221" s="47">
        <v>19190</v>
      </c>
      <c r="G8221" s="47">
        <v>17121</v>
      </c>
    </row>
    <row r="8222" spans="3:7">
      <c r="C8222" s="49">
        <f t="shared" si="130"/>
        <v>12</v>
      </c>
      <c r="D8222" s="48">
        <v>42712</v>
      </c>
      <c r="E8222" s="47">
        <v>12</v>
      </c>
      <c r="F8222" s="47">
        <v>19364</v>
      </c>
      <c r="G8222" s="47">
        <v>17249</v>
      </c>
    </row>
    <row r="8223" spans="3:7">
      <c r="C8223" s="49">
        <f t="shared" si="130"/>
        <v>12</v>
      </c>
      <c r="D8223" s="48">
        <v>42712</v>
      </c>
      <c r="E8223" s="47">
        <v>13</v>
      </c>
      <c r="F8223" s="47">
        <v>18911</v>
      </c>
      <c r="G8223" s="47">
        <v>17028</v>
      </c>
    </row>
    <row r="8224" spans="3:7">
      <c r="C8224" s="49">
        <f t="shared" si="130"/>
        <v>12</v>
      </c>
      <c r="D8224" s="48">
        <v>42712</v>
      </c>
      <c r="E8224" s="47">
        <v>14</v>
      </c>
      <c r="F8224" s="47">
        <v>18928</v>
      </c>
      <c r="G8224" s="47">
        <v>17042</v>
      </c>
    </row>
    <row r="8225" spans="3:7">
      <c r="C8225" s="49">
        <f t="shared" si="130"/>
        <v>12</v>
      </c>
      <c r="D8225" s="48">
        <v>42712</v>
      </c>
      <c r="E8225" s="47">
        <v>15</v>
      </c>
      <c r="F8225" s="47">
        <v>18913</v>
      </c>
      <c r="G8225" s="47">
        <v>17036</v>
      </c>
    </row>
    <row r="8226" spans="3:7">
      <c r="C8226" s="49">
        <f t="shared" si="130"/>
        <v>12</v>
      </c>
      <c r="D8226" s="48">
        <v>42712</v>
      </c>
      <c r="E8226" s="47">
        <v>16</v>
      </c>
      <c r="F8226" s="47">
        <v>19322</v>
      </c>
      <c r="G8226" s="47">
        <v>17404</v>
      </c>
    </row>
    <row r="8227" spans="3:7">
      <c r="C8227" s="49">
        <f t="shared" si="130"/>
        <v>12</v>
      </c>
      <c r="D8227" s="48">
        <v>42712</v>
      </c>
      <c r="E8227" s="47">
        <v>17</v>
      </c>
      <c r="F8227" s="47">
        <v>20300</v>
      </c>
      <c r="G8227" s="47">
        <v>18279</v>
      </c>
    </row>
    <row r="8228" spans="3:7">
      <c r="C8228" s="49">
        <f t="shared" si="130"/>
        <v>12</v>
      </c>
      <c r="D8228" s="48">
        <v>42712</v>
      </c>
      <c r="E8228" s="47">
        <v>18</v>
      </c>
      <c r="F8228" s="47">
        <v>21077</v>
      </c>
      <c r="G8228" s="47">
        <v>19136</v>
      </c>
    </row>
    <row r="8229" spans="3:7">
      <c r="C8229" s="49">
        <f t="shared" si="130"/>
        <v>12</v>
      </c>
      <c r="D8229" s="48">
        <v>42712</v>
      </c>
      <c r="E8229" s="47">
        <v>19</v>
      </c>
      <c r="F8229" s="47">
        <v>20844</v>
      </c>
      <c r="G8229" s="47">
        <v>18777</v>
      </c>
    </row>
    <row r="8230" spans="3:7">
      <c r="C8230" s="49">
        <f t="shared" si="130"/>
        <v>12</v>
      </c>
      <c r="D8230" s="48">
        <v>42712</v>
      </c>
      <c r="E8230" s="47">
        <v>20</v>
      </c>
      <c r="F8230" s="47">
        <v>20770</v>
      </c>
      <c r="G8230" s="47">
        <v>18805</v>
      </c>
    </row>
    <row r="8231" spans="3:7">
      <c r="C8231" s="49">
        <f t="shared" si="130"/>
        <v>12</v>
      </c>
      <c r="D8231" s="48">
        <v>42712</v>
      </c>
      <c r="E8231" s="47">
        <v>21</v>
      </c>
      <c r="F8231" s="47">
        <v>20154</v>
      </c>
      <c r="G8231" s="47">
        <v>18330</v>
      </c>
    </row>
    <row r="8232" spans="3:7">
      <c r="C8232" s="49">
        <f t="shared" si="130"/>
        <v>12</v>
      </c>
      <c r="D8232" s="48">
        <v>42712</v>
      </c>
      <c r="E8232" s="47">
        <v>22</v>
      </c>
      <c r="F8232" s="47">
        <v>19414</v>
      </c>
      <c r="G8232" s="47">
        <v>17778</v>
      </c>
    </row>
    <row r="8233" spans="3:7">
      <c r="C8233" s="49">
        <f t="shared" si="130"/>
        <v>12</v>
      </c>
      <c r="D8233" s="48">
        <v>42712</v>
      </c>
      <c r="E8233" s="47">
        <v>23</v>
      </c>
      <c r="F8233" s="47">
        <v>18178</v>
      </c>
      <c r="G8233" s="47">
        <v>16494</v>
      </c>
    </row>
    <row r="8234" spans="3:7">
      <c r="C8234" s="49">
        <f t="shared" si="130"/>
        <v>12</v>
      </c>
      <c r="D8234" s="48">
        <v>42712</v>
      </c>
      <c r="E8234" s="47">
        <v>24</v>
      </c>
      <c r="F8234" s="47">
        <v>16724</v>
      </c>
      <c r="G8234" s="47">
        <v>15296</v>
      </c>
    </row>
    <row r="8235" spans="3:7">
      <c r="C8235" s="49">
        <f t="shared" si="130"/>
        <v>12</v>
      </c>
      <c r="D8235" s="48">
        <v>42713</v>
      </c>
      <c r="E8235" s="47">
        <v>1</v>
      </c>
      <c r="F8235" s="47">
        <v>15871</v>
      </c>
      <c r="G8235" s="47">
        <v>14466</v>
      </c>
    </row>
    <row r="8236" spans="3:7">
      <c r="C8236" s="49">
        <f t="shared" si="130"/>
        <v>12</v>
      </c>
      <c r="D8236" s="48">
        <v>42713</v>
      </c>
      <c r="E8236" s="47">
        <v>2</v>
      </c>
      <c r="F8236" s="47">
        <v>15576</v>
      </c>
      <c r="G8236" s="47">
        <v>14033</v>
      </c>
    </row>
    <row r="8237" spans="3:7">
      <c r="C8237" s="49">
        <f t="shared" si="130"/>
        <v>12</v>
      </c>
      <c r="D8237" s="48">
        <v>42713</v>
      </c>
      <c r="E8237" s="47">
        <v>3</v>
      </c>
      <c r="F8237" s="47">
        <v>15456</v>
      </c>
      <c r="G8237" s="47">
        <v>13753</v>
      </c>
    </row>
    <row r="8238" spans="3:7">
      <c r="C8238" s="49">
        <f t="shared" si="130"/>
        <v>12</v>
      </c>
      <c r="D8238" s="48">
        <v>42713</v>
      </c>
      <c r="E8238" s="47">
        <v>4</v>
      </c>
      <c r="F8238" s="47">
        <v>15283</v>
      </c>
      <c r="G8238" s="47">
        <v>13669</v>
      </c>
    </row>
    <row r="8239" spans="3:7">
      <c r="C8239" s="49">
        <f t="shared" si="130"/>
        <v>12</v>
      </c>
      <c r="D8239" s="48">
        <v>42713</v>
      </c>
      <c r="E8239" s="47">
        <v>5</v>
      </c>
      <c r="F8239" s="47">
        <v>15270</v>
      </c>
      <c r="G8239" s="47">
        <v>13762</v>
      </c>
    </row>
    <row r="8240" spans="3:7">
      <c r="C8240" s="49">
        <f t="shared" si="130"/>
        <v>12</v>
      </c>
      <c r="D8240" s="48">
        <v>42713</v>
      </c>
      <c r="E8240" s="47">
        <v>6</v>
      </c>
      <c r="F8240" s="47">
        <v>16145</v>
      </c>
      <c r="G8240" s="47">
        <v>14547</v>
      </c>
    </row>
    <row r="8241" spans="3:7">
      <c r="C8241" s="49">
        <f t="shared" si="130"/>
        <v>12</v>
      </c>
      <c r="D8241" s="48">
        <v>42713</v>
      </c>
      <c r="E8241" s="47">
        <v>7</v>
      </c>
      <c r="F8241" s="47">
        <v>17343</v>
      </c>
      <c r="G8241" s="47">
        <v>15923</v>
      </c>
    </row>
    <row r="8242" spans="3:7">
      <c r="C8242" s="49">
        <f t="shared" si="130"/>
        <v>12</v>
      </c>
      <c r="D8242" s="48">
        <v>42713</v>
      </c>
      <c r="E8242" s="47">
        <v>8</v>
      </c>
      <c r="F8242" s="47">
        <v>19056</v>
      </c>
      <c r="G8242" s="47">
        <v>17332</v>
      </c>
    </row>
    <row r="8243" spans="3:7">
      <c r="C8243" s="49">
        <f t="shared" si="130"/>
        <v>12</v>
      </c>
      <c r="D8243" s="48">
        <v>42713</v>
      </c>
      <c r="E8243" s="47">
        <v>9</v>
      </c>
      <c r="F8243" s="47">
        <v>19101</v>
      </c>
      <c r="G8243" s="47">
        <v>17392</v>
      </c>
    </row>
    <row r="8244" spans="3:7">
      <c r="C8244" s="49">
        <f t="shared" si="130"/>
        <v>12</v>
      </c>
      <c r="D8244" s="48">
        <v>42713</v>
      </c>
      <c r="E8244" s="47">
        <v>10</v>
      </c>
      <c r="F8244" s="47">
        <v>19014</v>
      </c>
      <c r="G8244" s="47">
        <v>17058</v>
      </c>
    </row>
    <row r="8245" spans="3:7">
      <c r="C8245" s="49">
        <f t="shared" si="130"/>
        <v>12</v>
      </c>
      <c r="D8245" s="48">
        <v>42713</v>
      </c>
      <c r="E8245" s="47">
        <v>11</v>
      </c>
      <c r="F8245" s="47">
        <v>18644</v>
      </c>
      <c r="G8245" s="47">
        <v>16779</v>
      </c>
    </row>
    <row r="8246" spans="3:7">
      <c r="C8246" s="49">
        <f t="shared" si="130"/>
        <v>12</v>
      </c>
      <c r="D8246" s="48">
        <v>42713</v>
      </c>
      <c r="E8246" s="47">
        <v>12</v>
      </c>
      <c r="F8246" s="47">
        <v>18600</v>
      </c>
      <c r="G8246" s="47">
        <v>16819</v>
      </c>
    </row>
    <row r="8247" spans="3:7">
      <c r="C8247" s="49">
        <f t="shared" si="130"/>
        <v>12</v>
      </c>
      <c r="D8247" s="48">
        <v>42713</v>
      </c>
      <c r="E8247" s="47">
        <v>13</v>
      </c>
      <c r="F8247" s="47">
        <v>18459</v>
      </c>
      <c r="G8247" s="47">
        <v>16627</v>
      </c>
    </row>
    <row r="8248" spans="3:7">
      <c r="C8248" s="49">
        <f t="shared" si="130"/>
        <v>12</v>
      </c>
      <c r="D8248" s="48">
        <v>42713</v>
      </c>
      <c r="E8248" s="47">
        <v>14</v>
      </c>
      <c r="F8248" s="47">
        <v>18529</v>
      </c>
      <c r="G8248" s="47">
        <v>16851</v>
      </c>
    </row>
    <row r="8249" spans="3:7">
      <c r="C8249" s="49">
        <f t="shared" si="130"/>
        <v>12</v>
      </c>
      <c r="D8249" s="48">
        <v>42713</v>
      </c>
      <c r="E8249" s="47">
        <v>15</v>
      </c>
      <c r="F8249" s="47">
        <v>18594</v>
      </c>
      <c r="G8249" s="47">
        <v>17023</v>
      </c>
    </row>
    <row r="8250" spans="3:7">
      <c r="C8250" s="49">
        <f t="shared" si="130"/>
        <v>12</v>
      </c>
      <c r="D8250" s="48">
        <v>42713</v>
      </c>
      <c r="E8250" s="47">
        <v>16</v>
      </c>
      <c r="F8250" s="47">
        <v>18939</v>
      </c>
      <c r="G8250" s="47">
        <v>17437</v>
      </c>
    </row>
    <row r="8251" spans="3:7">
      <c r="C8251" s="49">
        <f t="shared" si="130"/>
        <v>12</v>
      </c>
      <c r="D8251" s="48">
        <v>42713</v>
      </c>
      <c r="E8251" s="47">
        <v>17</v>
      </c>
      <c r="F8251" s="47">
        <v>19929</v>
      </c>
      <c r="G8251" s="47">
        <v>18340</v>
      </c>
    </row>
    <row r="8252" spans="3:7">
      <c r="C8252" s="49">
        <f t="shared" si="130"/>
        <v>12</v>
      </c>
      <c r="D8252" s="48">
        <v>42713</v>
      </c>
      <c r="E8252" s="47">
        <v>18</v>
      </c>
      <c r="F8252" s="47">
        <v>21262</v>
      </c>
      <c r="G8252" s="47">
        <v>19365</v>
      </c>
    </row>
    <row r="8253" spans="3:7">
      <c r="C8253" s="49">
        <f t="shared" si="130"/>
        <v>12</v>
      </c>
      <c r="D8253" s="48">
        <v>42713</v>
      </c>
      <c r="E8253" s="47">
        <v>19</v>
      </c>
      <c r="F8253" s="47">
        <v>20451</v>
      </c>
      <c r="G8253" s="47">
        <v>19118</v>
      </c>
    </row>
    <row r="8254" spans="3:7">
      <c r="C8254" s="49">
        <f t="shared" si="130"/>
        <v>12</v>
      </c>
      <c r="D8254" s="48">
        <v>42713</v>
      </c>
      <c r="E8254" s="47">
        <v>20</v>
      </c>
      <c r="F8254" s="47">
        <v>20295</v>
      </c>
      <c r="G8254" s="47">
        <v>18828</v>
      </c>
    </row>
    <row r="8255" spans="3:7">
      <c r="C8255" s="49">
        <f t="shared" si="130"/>
        <v>12</v>
      </c>
      <c r="D8255" s="48">
        <v>42713</v>
      </c>
      <c r="E8255" s="47">
        <v>21</v>
      </c>
      <c r="F8255" s="47">
        <v>20580</v>
      </c>
      <c r="G8255" s="47">
        <v>18531</v>
      </c>
    </row>
    <row r="8256" spans="3:7">
      <c r="C8256" s="49">
        <f t="shared" si="130"/>
        <v>12</v>
      </c>
      <c r="D8256" s="48">
        <v>42713</v>
      </c>
      <c r="E8256" s="47">
        <v>22</v>
      </c>
      <c r="F8256" s="47">
        <v>20008</v>
      </c>
      <c r="G8256" s="47">
        <v>17964</v>
      </c>
    </row>
    <row r="8257" spans="3:7">
      <c r="C8257" s="49">
        <f t="shared" si="130"/>
        <v>12</v>
      </c>
      <c r="D8257" s="48">
        <v>42713</v>
      </c>
      <c r="E8257" s="47">
        <v>23</v>
      </c>
      <c r="F8257" s="47">
        <v>18975</v>
      </c>
      <c r="G8257" s="47">
        <v>16907</v>
      </c>
    </row>
    <row r="8258" spans="3:7">
      <c r="C8258" s="49">
        <f t="shared" si="130"/>
        <v>12</v>
      </c>
      <c r="D8258" s="48">
        <v>42713</v>
      </c>
      <c r="E8258" s="47">
        <v>24</v>
      </c>
      <c r="F8258" s="47">
        <v>17296</v>
      </c>
      <c r="G8258" s="47">
        <v>15620</v>
      </c>
    </row>
    <row r="8259" spans="3:7">
      <c r="C8259" s="49">
        <f t="shared" si="130"/>
        <v>12</v>
      </c>
      <c r="D8259" s="48">
        <v>42714</v>
      </c>
      <c r="E8259" s="47">
        <v>1</v>
      </c>
      <c r="F8259" s="47">
        <v>16582</v>
      </c>
      <c r="G8259" s="47">
        <v>14727</v>
      </c>
    </row>
    <row r="8260" spans="3:7">
      <c r="C8260" s="49">
        <f t="shared" ref="C8260:C8323" si="131">MONTH(D8260)</f>
        <v>12</v>
      </c>
      <c r="D8260" s="48">
        <v>42714</v>
      </c>
      <c r="E8260" s="47">
        <v>2</v>
      </c>
      <c r="F8260" s="47">
        <v>15972</v>
      </c>
      <c r="G8260" s="47">
        <v>14247</v>
      </c>
    </row>
    <row r="8261" spans="3:7">
      <c r="C8261" s="49">
        <f t="shared" si="131"/>
        <v>12</v>
      </c>
      <c r="D8261" s="48">
        <v>42714</v>
      </c>
      <c r="E8261" s="47">
        <v>3</v>
      </c>
      <c r="F8261" s="47">
        <v>15685</v>
      </c>
      <c r="G8261" s="47">
        <v>13919</v>
      </c>
    </row>
    <row r="8262" spans="3:7">
      <c r="C8262" s="49">
        <f t="shared" si="131"/>
        <v>12</v>
      </c>
      <c r="D8262" s="48">
        <v>42714</v>
      </c>
      <c r="E8262" s="47">
        <v>4</v>
      </c>
      <c r="F8262" s="47">
        <v>15769</v>
      </c>
      <c r="G8262" s="47">
        <v>13787</v>
      </c>
    </row>
    <row r="8263" spans="3:7">
      <c r="C8263" s="49">
        <f t="shared" si="131"/>
        <v>12</v>
      </c>
      <c r="D8263" s="48">
        <v>42714</v>
      </c>
      <c r="E8263" s="47">
        <v>5</v>
      </c>
      <c r="F8263" s="47">
        <v>15522</v>
      </c>
      <c r="G8263" s="47">
        <v>13757</v>
      </c>
    </row>
    <row r="8264" spans="3:7">
      <c r="C8264" s="49">
        <f t="shared" si="131"/>
        <v>12</v>
      </c>
      <c r="D8264" s="48">
        <v>42714</v>
      </c>
      <c r="E8264" s="47">
        <v>6</v>
      </c>
      <c r="F8264" s="47">
        <v>16069</v>
      </c>
      <c r="G8264" s="47">
        <v>14038</v>
      </c>
    </row>
    <row r="8265" spans="3:7">
      <c r="C8265" s="49">
        <f t="shared" si="131"/>
        <v>12</v>
      </c>
      <c r="D8265" s="48">
        <v>42714</v>
      </c>
      <c r="E8265" s="47">
        <v>7</v>
      </c>
      <c r="F8265" s="47">
        <v>16523</v>
      </c>
      <c r="G8265" s="47">
        <v>14670</v>
      </c>
    </row>
    <row r="8266" spans="3:7">
      <c r="C8266" s="49">
        <f t="shared" si="131"/>
        <v>12</v>
      </c>
      <c r="D8266" s="48">
        <v>42714</v>
      </c>
      <c r="E8266" s="47">
        <v>8</v>
      </c>
      <c r="F8266" s="47">
        <v>17421</v>
      </c>
      <c r="G8266" s="47">
        <v>15585</v>
      </c>
    </row>
    <row r="8267" spans="3:7">
      <c r="C8267" s="49">
        <f t="shared" si="131"/>
        <v>12</v>
      </c>
      <c r="D8267" s="48">
        <v>42714</v>
      </c>
      <c r="E8267" s="47">
        <v>9</v>
      </c>
      <c r="F8267" s="47">
        <v>18254</v>
      </c>
      <c r="G8267" s="47">
        <v>16309</v>
      </c>
    </row>
    <row r="8268" spans="3:7">
      <c r="C8268" s="49">
        <f t="shared" si="131"/>
        <v>12</v>
      </c>
      <c r="D8268" s="48">
        <v>42714</v>
      </c>
      <c r="E8268" s="47">
        <v>10</v>
      </c>
      <c r="F8268" s="47">
        <v>18359</v>
      </c>
      <c r="G8268" s="47">
        <v>16680</v>
      </c>
    </row>
    <row r="8269" spans="3:7">
      <c r="C8269" s="49">
        <f t="shared" si="131"/>
        <v>12</v>
      </c>
      <c r="D8269" s="48">
        <v>42714</v>
      </c>
      <c r="E8269" s="47">
        <v>11</v>
      </c>
      <c r="F8269" s="47">
        <v>18360</v>
      </c>
      <c r="G8269" s="47">
        <v>16704</v>
      </c>
    </row>
    <row r="8270" spans="3:7">
      <c r="C8270" s="49">
        <f t="shared" si="131"/>
        <v>12</v>
      </c>
      <c r="D8270" s="48">
        <v>42714</v>
      </c>
      <c r="E8270" s="47">
        <v>12</v>
      </c>
      <c r="F8270" s="47">
        <v>18385</v>
      </c>
      <c r="G8270" s="47">
        <v>16574</v>
      </c>
    </row>
    <row r="8271" spans="3:7">
      <c r="C8271" s="49">
        <f t="shared" si="131"/>
        <v>12</v>
      </c>
      <c r="D8271" s="48">
        <v>42714</v>
      </c>
      <c r="E8271" s="47">
        <v>13</v>
      </c>
      <c r="F8271" s="47">
        <v>18495</v>
      </c>
      <c r="G8271" s="47">
        <v>16379</v>
      </c>
    </row>
    <row r="8272" spans="3:7">
      <c r="C8272" s="49">
        <f t="shared" si="131"/>
        <v>12</v>
      </c>
      <c r="D8272" s="48">
        <v>42714</v>
      </c>
      <c r="E8272" s="47">
        <v>14</v>
      </c>
      <c r="F8272" s="47">
        <v>18614</v>
      </c>
      <c r="G8272" s="47">
        <v>16299</v>
      </c>
    </row>
    <row r="8273" spans="3:7">
      <c r="C8273" s="49">
        <f t="shared" si="131"/>
        <v>12</v>
      </c>
      <c r="D8273" s="48">
        <v>42714</v>
      </c>
      <c r="E8273" s="47">
        <v>15</v>
      </c>
      <c r="F8273" s="47">
        <v>19039</v>
      </c>
      <c r="G8273" s="47">
        <v>16159</v>
      </c>
    </row>
    <row r="8274" spans="3:7">
      <c r="C8274" s="49">
        <f t="shared" si="131"/>
        <v>12</v>
      </c>
      <c r="D8274" s="48">
        <v>42714</v>
      </c>
      <c r="E8274" s="47">
        <v>16</v>
      </c>
      <c r="F8274" s="47">
        <v>19438</v>
      </c>
      <c r="G8274" s="47">
        <v>16481</v>
      </c>
    </row>
    <row r="8275" spans="3:7">
      <c r="C8275" s="49">
        <f t="shared" si="131"/>
        <v>12</v>
      </c>
      <c r="D8275" s="48">
        <v>42714</v>
      </c>
      <c r="E8275" s="47">
        <v>17</v>
      </c>
      <c r="F8275" s="47">
        <v>20351</v>
      </c>
      <c r="G8275" s="47">
        <v>17478</v>
      </c>
    </row>
    <row r="8276" spans="3:7">
      <c r="C8276" s="49">
        <f t="shared" si="131"/>
        <v>12</v>
      </c>
      <c r="D8276" s="48">
        <v>42714</v>
      </c>
      <c r="E8276" s="47">
        <v>18</v>
      </c>
      <c r="F8276" s="47">
        <v>21212</v>
      </c>
      <c r="G8276" s="47">
        <v>18710</v>
      </c>
    </row>
    <row r="8277" spans="3:7">
      <c r="C8277" s="49">
        <f t="shared" si="131"/>
        <v>12</v>
      </c>
      <c r="D8277" s="48">
        <v>42714</v>
      </c>
      <c r="E8277" s="47">
        <v>19</v>
      </c>
      <c r="F8277" s="47">
        <v>20962</v>
      </c>
      <c r="G8277" s="47">
        <v>18384</v>
      </c>
    </row>
    <row r="8278" spans="3:7">
      <c r="C8278" s="49">
        <f t="shared" si="131"/>
        <v>12</v>
      </c>
      <c r="D8278" s="48">
        <v>42714</v>
      </c>
      <c r="E8278" s="47">
        <v>20</v>
      </c>
      <c r="F8278" s="47">
        <v>20126</v>
      </c>
      <c r="G8278" s="47">
        <v>17970</v>
      </c>
    </row>
    <row r="8279" spans="3:7">
      <c r="C8279" s="49">
        <f t="shared" si="131"/>
        <v>12</v>
      </c>
      <c r="D8279" s="48">
        <v>42714</v>
      </c>
      <c r="E8279" s="47">
        <v>21</v>
      </c>
      <c r="F8279" s="47">
        <v>19521</v>
      </c>
      <c r="G8279" s="47">
        <v>17503</v>
      </c>
    </row>
    <row r="8280" spans="3:7">
      <c r="C8280" s="49">
        <f t="shared" si="131"/>
        <v>12</v>
      </c>
      <c r="D8280" s="48">
        <v>42714</v>
      </c>
      <c r="E8280" s="47">
        <v>22</v>
      </c>
      <c r="F8280" s="47">
        <v>18844</v>
      </c>
      <c r="G8280" s="47">
        <v>16998</v>
      </c>
    </row>
    <row r="8281" spans="3:7">
      <c r="C8281" s="49">
        <f t="shared" si="131"/>
        <v>12</v>
      </c>
      <c r="D8281" s="48">
        <v>42714</v>
      </c>
      <c r="E8281" s="47">
        <v>23</v>
      </c>
      <c r="F8281" s="47">
        <v>18425</v>
      </c>
      <c r="G8281" s="47">
        <v>16184</v>
      </c>
    </row>
    <row r="8282" spans="3:7">
      <c r="C8282" s="49">
        <f t="shared" si="131"/>
        <v>12</v>
      </c>
      <c r="D8282" s="48">
        <v>42714</v>
      </c>
      <c r="E8282" s="47">
        <v>24</v>
      </c>
      <c r="F8282" s="47">
        <v>17422</v>
      </c>
      <c r="G8282" s="47">
        <v>15274</v>
      </c>
    </row>
    <row r="8283" spans="3:7">
      <c r="C8283" s="49">
        <f t="shared" si="131"/>
        <v>12</v>
      </c>
      <c r="D8283" s="48">
        <v>42715</v>
      </c>
      <c r="E8283" s="47">
        <v>1</v>
      </c>
      <c r="F8283" s="47">
        <v>16585</v>
      </c>
      <c r="G8283" s="47">
        <v>14578</v>
      </c>
    </row>
    <row r="8284" spans="3:7">
      <c r="C8284" s="49">
        <f t="shared" si="131"/>
        <v>12</v>
      </c>
      <c r="D8284" s="48">
        <v>42715</v>
      </c>
      <c r="E8284" s="47">
        <v>2</v>
      </c>
      <c r="F8284" s="47">
        <v>16317</v>
      </c>
      <c r="G8284" s="47">
        <v>14107</v>
      </c>
    </row>
    <row r="8285" spans="3:7">
      <c r="C8285" s="49">
        <f t="shared" si="131"/>
        <v>12</v>
      </c>
      <c r="D8285" s="48">
        <v>42715</v>
      </c>
      <c r="E8285" s="47">
        <v>3</v>
      </c>
      <c r="F8285" s="47">
        <v>16140</v>
      </c>
      <c r="G8285" s="47">
        <v>13788</v>
      </c>
    </row>
    <row r="8286" spans="3:7">
      <c r="C8286" s="49">
        <f t="shared" si="131"/>
        <v>12</v>
      </c>
      <c r="D8286" s="48">
        <v>42715</v>
      </c>
      <c r="E8286" s="47">
        <v>4</v>
      </c>
      <c r="F8286" s="47">
        <v>15958</v>
      </c>
      <c r="G8286" s="47">
        <v>13662</v>
      </c>
    </row>
    <row r="8287" spans="3:7">
      <c r="C8287" s="49">
        <f t="shared" si="131"/>
        <v>12</v>
      </c>
      <c r="D8287" s="48">
        <v>42715</v>
      </c>
      <c r="E8287" s="47">
        <v>5</v>
      </c>
      <c r="F8287" s="47">
        <v>16138</v>
      </c>
      <c r="G8287" s="47">
        <v>13692</v>
      </c>
    </row>
    <row r="8288" spans="3:7">
      <c r="C8288" s="49">
        <f t="shared" si="131"/>
        <v>12</v>
      </c>
      <c r="D8288" s="48">
        <v>42715</v>
      </c>
      <c r="E8288" s="47">
        <v>6</v>
      </c>
      <c r="F8288" s="47">
        <v>16260</v>
      </c>
      <c r="G8288" s="47">
        <v>13879</v>
      </c>
    </row>
    <row r="8289" spans="3:7">
      <c r="C8289" s="49">
        <f t="shared" si="131"/>
        <v>12</v>
      </c>
      <c r="D8289" s="48">
        <v>42715</v>
      </c>
      <c r="E8289" s="47">
        <v>7</v>
      </c>
      <c r="F8289" s="47">
        <v>16166</v>
      </c>
      <c r="G8289" s="47">
        <v>14293</v>
      </c>
    </row>
    <row r="8290" spans="3:7">
      <c r="C8290" s="49">
        <f t="shared" si="131"/>
        <v>12</v>
      </c>
      <c r="D8290" s="48">
        <v>42715</v>
      </c>
      <c r="E8290" s="47">
        <v>8</v>
      </c>
      <c r="F8290" s="47">
        <v>16794</v>
      </c>
      <c r="G8290" s="47">
        <v>14989</v>
      </c>
    </row>
    <row r="8291" spans="3:7">
      <c r="C8291" s="49">
        <f t="shared" si="131"/>
        <v>12</v>
      </c>
      <c r="D8291" s="48">
        <v>42715</v>
      </c>
      <c r="E8291" s="47">
        <v>9</v>
      </c>
      <c r="F8291" s="47">
        <v>17390</v>
      </c>
      <c r="G8291" s="47">
        <v>15648</v>
      </c>
    </row>
    <row r="8292" spans="3:7">
      <c r="C8292" s="49">
        <f t="shared" si="131"/>
        <v>12</v>
      </c>
      <c r="D8292" s="48">
        <v>42715</v>
      </c>
      <c r="E8292" s="47">
        <v>10</v>
      </c>
      <c r="F8292" s="47">
        <v>18178</v>
      </c>
      <c r="G8292" s="47">
        <v>16209</v>
      </c>
    </row>
    <row r="8293" spans="3:7">
      <c r="C8293" s="49">
        <f t="shared" si="131"/>
        <v>12</v>
      </c>
      <c r="D8293" s="48">
        <v>42715</v>
      </c>
      <c r="E8293" s="47">
        <v>11</v>
      </c>
      <c r="F8293" s="47">
        <v>18462</v>
      </c>
      <c r="G8293" s="47">
        <v>16534</v>
      </c>
    </row>
    <row r="8294" spans="3:7">
      <c r="C8294" s="49">
        <f t="shared" si="131"/>
        <v>12</v>
      </c>
      <c r="D8294" s="48">
        <v>42715</v>
      </c>
      <c r="E8294" s="47">
        <v>12</v>
      </c>
      <c r="F8294" s="47">
        <v>18462</v>
      </c>
      <c r="G8294" s="47">
        <v>16617</v>
      </c>
    </row>
    <row r="8295" spans="3:7">
      <c r="C8295" s="49">
        <f t="shared" si="131"/>
        <v>12</v>
      </c>
      <c r="D8295" s="48">
        <v>42715</v>
      </c>
      <c r="E8295" s="47">
        <v>13</v>
      </c>
      <c r="F8295" s="47">
        <v>19007</v>
      </c>
      <c r="G8295" s="47">
        <v>16721</v>
      </c>
    </row>
    <row r="8296" spans="3:7">
      <c r="C8296" s="49">
        <f t="shared" si="131"/>
        <v>12</v>
      </c>
      <c r="D8296" s="48">
        <v>42715</v>
      </c>
      <c r="E8296" s="47">
        <v>14</v>
      </c>
      <c r="F8296" s="47">
        <v>19371</v>
      </c>
      <c r="G8296" s="47">
        <v>16774</v>
      </c>
    </row>
    <row r="8297" spans="3:7">
      <c r="C8297" s="49">
        <f t="shared" si="131"/>
        <v>12</v>
      </c>
      <c r="D8297" s="48">
        <v>42715</v>
      </c>
      <c r="E8297" s="47">
        <v>15</v>
      </c>
      <c r="F8297" s="47">
        <v>19524</v>
      </c>
      <c r="G8297" s="47">
        <v>16903</v>
      </c>
    </row>
    <row r="8298" spans="3:7">
      <c r="C8298" s="49">
        <f t="shared" si="131"/>
        <v>12</v>
      </c>
      <c r="D8298" s="48">
        <v>42715</v>
      </c>
      <c r="E8298" s="47">
        <v>16</v>
      </c>
      <c r="F8298" s="47">
        <v>19643</v>
      </c>
      <c r="G8298" s="47">
        <v>17245</v>
      </c>
    </row>
    <row r="8299" spans="3:7">
      <c r="C8299" s="49">
        <f t="shared" si="131"/>
        <v>12</v>
      </c>
      <c r="D8299" s="48">
        <v>42715</v>
      </c>
      <c r="E8299" s="47">
        <v>17</v>
      </c>
      <c r="F8299" s="47">
        <v>19885</v>
      </c>
      <c r="G8299" s="47">
        <v>18131</v>
      </c>
    </row>
    <row r="8300" spans="3:7">
      <c r="C8300" s="49">
        <f t="shared" si="131"/>
        <v>12</v>
      </c>
      <c r="D8300" s="48">
        <v>42715</v>
      </c>
      <c r="E8300" s="47">
        <v>18</v>
      </c>
      <c r="F8300" s="47">
        <v>20102</v>
      </c>
      <c r="G8300" s="47">
        <v>19147</v>
      </c>
    </row>
    <row r="8301" spans="3:7">
      <c r="C8301" s="49">
        <f t="shared" si="131"/>
        <v>12</v>
      </c>
      <c r="D8301" s="48">
        <v>42715</v>
      </c>
      <c r="E8301" s="47">
        <v>19</v>
      </c>
      <c r="F8301" s="47">
        <v>20068</v>
      </c>
      <c r="G8301" s="47">
        <v>18790</v>
      </c>
    </row>
    <row r="8302" spans="3:7">
      <c r="C8302" s="49">
        <f t="shared" si="131"/>
        <v>12</v>
      </c>
      <c r="D8302" s="48">
        <v>42715</v>
      </c>
      <c r="E8302" s="47">
        <v>20</v>
      </c>
      <c r="F8302" s="47">
        <v>19486</v>
      </c>
      <c r="G8302" s="47">
        <v>18482</v>
      </c>
    </row>
    <row r="8303" spans="3:7">
      <c r="C8303" s="49">
        <f t="shared" si="131"/>
        <v>12</v>
      </c>
      <c r="D8303" s="48">
        <v>42715</v>
      </c>
      <c r="E8303" s="47">
        <v>21</v>
      </c>
      <c r="F8303" s="47">
        <v>19472</v>
      </c>
      <c r="G8303" s="47">
        <v>18087</v>
      </c>
    </row>
    <row r="8304" spans="3:7">
      <c r="C8304" s="49">
        <f t="shared" si="131"/>
        <v>12</v>
      </c>
      <c r="D8304" s="48">
        <v>42715</v>
      </c>
      <c r="E8304" s="47">
        <v>22</v>
      </c>
      <c r="F8304" s="47">
        <v>19029</v>
      </c>
      <c r="G8304" s="47">
        <v>17513</v>
      </c>
    </row>
    <row r="8305" spans="3:7">
      <c r="C8305" s="49">
        <f t="shared" si="131"/>
        <v>12</v>
      </c>
      <c r="D8305" s="48">
        <v>42715</v>
      </c>
      <c r="E8305" s="47">
        <v>23</v>
      </c>
      <c r="F8305" s="47">
        <v>18275</v>
      </c>
      <c r="G8305" s="47">
        <v>16523</v>
      </c>
    </row>
    <row r="8306" spans="3:7">
      <c r="C8306" s="49">
        <f t="shared" si="131"/>
        <v>12</v>
      </c>
      <c r="D8306" s="48">
        <v>42715</v>
      </c>
      <c r="E8306" s="47">
        <v>24</v>
      </c>
      <c r="F8306" s="47">
        <v>16751</v>
      </c>
      <c r="G8306" s="47">
        <v>15355</v>
      </c>
    </row>
    <row r="8307" spans="3:7">
      <c r="C8307" s="49">
        <f t="shared" si="131"/>
        <v>12</v>
      </c>
      <c r="D8307" s="48">
        <v>42716</v>
      </c>
      <c r="E8307" s="47">
        <v>1</v>
      </c>
      <c r="F8307" s="47">
        <v>16014</v>
      </c>
      <c r="G8307" s="47">
        <v>14606</v>
      </c>
    </row>
    <row r="8308" spans="3:7">
      <c r="C8308" s="49">
        <f t="shared" si="131"/>
        <v>12</v>
      </c>
      <c r="D8308" s="48">
        <v>42716</v>
      </c>
      <c r="E8308" s="47">
        <v>2</v>
      </c>
      <c r="F8308" s="47">
        <v>15800</v>
      </c>
      <c r="G8308" s="47">
        <v>14223</v>
      </c>
    </row>
    <row r="8309" spans="3:7">
      <c r="C8309" s="49">
        <f t="shared" si="131"/>
        <v>12</v>
      </c>
      <c r="D8309" s="48">
        <v>42716</v>
      </c>
      <c r="E8309" s="47">
        <v>3</v>
      </c>
      <c r="F8309" s="47">
        <v>16026</v>
      </c>
      <c r="G8309" s="47">
        <v>14067</v>
      </c>
    </row>
    <row r="8310" spans="3:7">
      <c r="C8310" s="49">
        <f t="shared" si="131"/>
        <v>12</v>
      </c>
      <c r="D8310" s="48">
        <v>42716</v>
      </c>
      <c r="E8310" s="47">
        <v>4</v>
      </c>
      <c r="F8310" s="47">
        <v>15789</v>
      </c>
      <c r="G8310" s="47">
        <v>14014</v>
      </c>
    </row>
    <row r="8311" spans="3:7">
      <c r="C8311" s="49">
        <f t="shared" si="131"/>
        <v>12</v>
      </c>
      <c r="D8311" s="48">
        <v>42716</v>
      </c>
      <c r="E8311" s="47">
        <v>5</v>
      </c>
      <c r="F8311" s="47">
        <v>15853</v>
      </c>
      <c r="G8311" s="47">
        <v>14092</v>
      </c>
    </row>
    <row r="8312" spans="3:7">
      <c r="C8312" s="49">
        <f t="shared" si="131"/>
        <v>12</v>
      </c>
      <c r="D8312" s="48">
        <v>42716</v>
      </c>
      <c r="E8312" s="47">
        <v>6</v>
      </c>
      <c r="F8312" s="47">
        <v>16618</v>
      </c>
      <c r="G8312" s="47">
        <v>14715</v>
      </c>
    </row>
    <row r="8313" spans="3:7">
      <c r="C8313" s="49">
        <f t="shared" si="131"/>
        <v>12</v>
      </c>
      <c r="D8313" s="48">
        <v>42716</v>
      </c>
      <c r="E8313" s="47">
        <v>7</v>
      </c>
      <c r="F8313" s="47">
        <v>17394</v>
      </c>
      <c r="G8313" s="47">
        <v>15921</v>
      </c>
    </row>
    <row r="8314" spans="3:7">
      <c r="C8314" s="49">
        <f t="shared" si="131"/>
        <v>12</v>
      </c>
      <c r="D8314" s="48">
        <v>42716</v>
      </c>
      <c r="E8314" s="47">
        <v>8</v>
      </c>
      <c r="F8314" s="47">
        <v>19142</v>
      </c>
      <c r="G8314" s="47">
        <v>17216</v>
      </c>
    </row>
    <row r="8315" spans="3:7">
      <c r="C8315" s="49">
        <f t="shared" si="131"/>
        <v>12</v>
      </c>
      <c r="D8315" s="48">
        <v>42716</v>
      </c>
      <c r="E8315" s="47">
        <v>9</v>
      </c>
      <c r="F8315" s="47">
        <v>19306</v>
      </c>
      <c r="G8315" s="47">
        <v>17308</v>
      </c>
    </row>
    <row r="8316" spans="3:7">
      <c r="C8316" s="49">
        <f t="shared" si="131"/>
        <v>12</v>
      </c>
      <c r="D8316" s="48">
        <v>42716</v>
      </c>
      <c r="E8316" s="47">
        <v>10</v>
      </c>
      <c r="F8316" s="47">
        <v>19964</v>
      </c>
      <c r="G8316" s="47">
        <v>17482</v>
      </c>
    </row>
    <row r="8317" spans="3:7">
      <c r="C8317" s="49">
        <f t="shared" si="131"/>
        <v>12</v>
      </c>
      <c r="D8317" s="48">
        <v>42716</v>
      </c>
      <c r="E8317" s="47">
        <v>11</v>
      </c>
      <c r="F8317" s="47">
        <v>20150</v>
      </c>
      <c r="G8317" s="47">
        <v>17671</v>
      </c>
    </row>
    <row r="8318" spans="3:7">
      <c r="C8318" s="49">
        <f t="shared" si="131"/>
        <v>12</v>
      </c>
      <c r="D8318" s="48">
        <v>42716</v>
      </c>
      <c r="E8318" s="47">
        <v>12</v>
      </c>
      <c r="F8318" s="47">
        <v>19912</v>
      </c>
      <c r="G8318" s="47">
        <v>17549</v>
      </c>
    </row>
    <row r="8319" spans="3:7">
      <c r="C8319" s="49">
        <f t="shared" si="131"/>
        <v>12</v>
      </c>
      <c r="D8319" s="48">
        <v>42716</v>
      </c>
      <c r="E8319" s="47">
        <v>13</v>
      </c>
      <c r="F8319" s="47">
        <v>19943</v>
      </c>
      <c r="G8319" s="47">
        <v>17516</v>
      </c>
    </row>
    <row r="8320" spans="3:7">
      <c r="C8320" s="49">
        <f t="shared" si="131"/>
        <v>12</v>
      </c>
      <c r="D8320" s="48">
        <v>42716</v>
      </c>
      <c r="E8320" s="47">
        <v>14</v>
      </c>
      <c r="F8320" s="47">
        <v>19822</v>
      </c>
      <c r="G8320" s="47">
        <v>17501</v>
      </c>
    </row>
    <row r="8321" spans="3:7">
      <c r="C8321" s="49">
        <f t="shared" si="131"/>
        <v>12</v>
      </c>
      <c r="D8321" s="48">
        <v>42716</v>
      </c>
      <c r="E8321" s="47">
        <v>15</v>
      </c>
      <c r="F8321" s="47">
        <v>19838</v>
      </c>
      <c r="G8321" s="47">
        <v>17565</v>
      </c>
    </row>
    <row r="8322" spans="3:7">
      <c r="C8322" s="49">
        <f t="shared" si="131"/>
        <v>12</v>
      </c>
      <c r="D8322" s="48">
        <v>42716</v>
      </c>
      <c r="E8322" s="47">
        <v>16</v>
      </c>
      <c r="F8322" s="47">
        <v>19793</v>
      </c>
      <c r="G8322" s="47">
        <v>17848</v>
      </c>
    </row>
    <row r="8323" spans="3:7">
      <c r="C8323" s="49">
        <f t="shared" si="131"/>
        <v>12</v>
      </c>
      <c r="D8323" s="48">
        <v>42716</v>
      </c>
      <c r="E8323" s="47">
        <v>17</v>
      </c>
      <c r="F8323" s="47">
        <v>20549</v>
      </c>
      <c r="G8323" s="47">
        <v>18581</v>
      </c>
    </row>
    <row r="8324" spans="3:7">
      <c r="C8324" s="49">
        <f t="shared" ref="C8324:C8387" si="132">MONTH(D8324)</f>
        <v>12</v>
      </c>
      <c r="D8324" s="48">
        <v>42716</v>
      </c>
      <c r="E8324" s="47">
        <v>18</v>
      </c>
      <c r="F8324" s="47">
        <v>21331</v>
      </c>
      <c r="G8324" s="47">
        <v>19605</v>
      </c>
    </row>
    <row r="8325" spans="3:7">
      <c r="C8325" s="49">
        <f t="shared" si="132"/>
        <v>12</v>
      </c>
      <c r="D8325" s="48">
        <v>42716</v>
      </c>
      <c r="E8325" s="47">
        <v>19</v>
      </c>
      <c r="F8325" s="47">
        <v>21612</v>
      </c>
      <c r="G8325" s="47">
        <v>19650</v>
      </c>
    </row>
    <row r="8326" spans="3:7">
      <c r="C8326" s="49">
        <f t="shared" si="132"/>
        <v>12</v>
      </c>
      <c r="D8326" s="48">
        <v>42716</v>
      </c>
      <c r="E8326" s="47">
        <v>20</v>
      </c>
      <c r="F8326" s="47">
        <v>21049</v>
      </c>
      <c r="G8326" s="47">
        <v>19364</v>
      </c>
    </row>
    <row r="8327" spans="3:7">
      <c r="C8327" s="49">
        <f t="shared" si="132"/>
        <v>12</v>
      </c>
      <c r="D8327" s="48">
        <v>42716</v>
      </c>
      <c r="E8327" s="47">
        <v>21</v>
      </c>
      <c r="F8327" s="47">
        <v>20488</v>
      </c>
      <c r="G8327" s="47">
        <v>18921</v>
      </c>
    </row>
    <row r="8328" spans="3:7">
      <c r="C8328" s="49">
        <f t="shared" si="132"/>
        <v>12</v>
      </c>
      <c r="D8328" s="48">
        <v>42716</v>
      </c>
      <c r="E8328" s="47">
        <v>22</v>
      </c>
      <c r="F8328" s="47">
        <v>19370</v>
      </c>
      <c r="G8328" s="47">
        <v>18249</v>
      </c>
    </row>
    <row r="8329" spans="3:7">
      <c r="C8329" s="49">
        <f t="shared" si="132"/>
        <v>12</v>
      </c>
      <c r="D8329" s="48">
        <v>42716</v>
      </c>
      <c r="E8329" s="47">
        <v>23</v>
      </c>
      <c r="F8329" s="47">
        <v>18079</v>
      </c>
      <c r="G8329" s="47">
        <v>16874</v>
      </c>
    </row>
    <row r="8330" spans="3:7">
      <c r="C8330" s="49">
        <f t="shared" si="132"/>
        <v>12</v>
      </c>
      <c r="D8330" s="48">
        <v>42716</v>
      </c>
      <c r="E8330" s="47">
        <v>24</v>
      </c>
      <c r="F8330" s="47">
        <v>16992</v>
      </c>
      <c r="G8330" s="47">
        <v>15585</v>
      </c>
    </row>
    <row r="8331" spans="3:7">
      <c r="C8331" s="49">
        <f t="shared" si="132"/>
        <v>12</v>
      </c>
      <c r="D8331" s="48">
        <v>42717</v>
      </c>
      <c r="E8331" s="47">
        <v>1</v>
      </c>
      <c r="F8331" s="47">
        <v>16289</v>
      </c>
      <c r="G8331" s="47">
        <v>14765</v>
      </c>
    </row>
    <row r="8332" spans="3:7">
      <c r="C8332" s="49">
        <f t="shared" si="132"/>
        <v>12</v>
      </c>
      <c r="D8332" s="48">
        <v>42717</v>
      </c>
      <c r="E8332" s="47">
        <v>2</v>
      </c>
      <c r="F8332" s="47">
        <v>16205</v>
      </c>
      <c r="G8332" s="47">
        <v>14394</v>
      </c>
    </row>
    <row r="8333" spans="3:7">
      <c r="C8333" s="49">
        <f t="shared" si="132"/>
        <v>12</v>
      </c>
      <c r="D8333" s="48">
        <v>42717</v>
      </c>
      <c r="E8333" s="47">
        <v>3</v>
      </c>
      <c r="F8333" s="47">
        <v>16127</v>
      </c>
      <c r="G8333" s="47">
        <v>14207</v>
      </c>
    </row>
    <row r="8334" spans="3:7">
      <c r="C8334" s="49">
        <f t="shared" si="132"/>
        <v>12</v>
      </c>
      <c r="D8334" s="48">
        <v>42717</v>
      </c>
      <c r="E8334" s="47">
        <v>4</v>
      </c>
      <c r="F8334" s="47">
        <v>16117</v>
      </c>
      <c r="G8334" s="47">
        <v>13930</v>
      </c>
    </row>
    <row r="8335" spans="3:7">
      <c r="C8335" s="49">
        <f t="shared" si="132"/>
        <v>12</v>
      </c>
      <c r="D8335" s="48">
        <v>42717</v>
      </c>
      <c r="E8335" s="47">
        <v>5</v>
      </c>
      <c r="F8335" s="47">
        <v>16340</v>
      </c>
      <c r="G8335" s="47">
        <v>14163</v>
      </c>
    </row>
    <row r="8336" spans="3:7">
      <c r="C8336" s="49">
        <f t="shared" si="132"/>
        <v>12</v>
      </c>
      <c r="D8336" s="48">
        <v>42717</v>
      </c>
      <c r="E8336" s="47">
        <v>6</v>
      </c>
      <c r="F8336" s="47">
        <v>16665</v>
      </c>
      <c r="G8336" s="47">
        <v>14734</v>
      </c>
    </row>
    <row r="8337" spans="3:7">
      <c r="C8337" s="49">
        <f t="shared" si="132"/>
        <v>12</v>
      </c>
      <c r="D8337" s="48">
        <v>42717</v>
      </c>
      <c r="E8337" s="47">
        <v>7</v>
      </c>
      <c r="F8337" s="47">
        <v>18126</v>
      </c>
      <c r="G8337" s="47">
        <v>16040</v>
      </c>
    </row>
    <row r="8338" spans="3:7">
      <c r="C8338" s="49">
        <f t="shared" si="132"/>
        <v>12</v>
      </c>
      <c r="D8338" s="48">
        <v>42717</v>
      </c>
      <c r="E8338" s="47">
        <v>8</v>
      </c>
      <c r="F8338" s="47">
        <v>19690</v>
      </c>
      <c r="G8338" s="47">
        <v>17467</v>
      </c>
    </row>
    <row r="8339" spans="3:7">
      <c r="C8339" s="49">
        <f t="shared" si="132"/>
        <v>12</v>
      </c>
      <c r="D8339" s="48">
        <v>42717</v>
      </c>
      <c r="E8339" s="47">
        <v>9</v>
      </c>
      <c r="F8339" s="47">
        <v>19917</v>
      </c>
      <c r="G8339" s="47">
        <v>17637</v>
      </c>
    </row>
    <row r="8340" spans="3:7">
      <c r="C8340" s="49">
        <f t="shared" si="132"/>
        <v>12</v>
      </c>
      <c r="D8340" s="48">
        <v>42717</v>
      </c>
      <c r="E8340" s="47">
        <v>10</v>
      </c>
      <c r="F8340" s="47">
        <v>19836</v>
      </c>
      <c r="G8340" s="47">
        <v>17727</v>
      </c>
    </row>
    <row r="8341" spans="3:7">
      <c r="C8341" s="49">
        <f t="shared" si="132"/>
        <v>12</v>
      </c>
      <c r="D8341" s="48">
        <v>42717</v>
      </c>
      <c r="E8341" s="47">
        <v>11</v>
      </c>
      <c r="F8341" s="47">
        <v>20120</v>
      </c>
      <c r="G8341" s="47">
        <v>17650</v>
      </c>
    </row>
    <row r="8342" spans="3:7">
      <c r="C8342" s="49">
        <f t="shared" si="132"/>
        <v>12</v>
      </c>
      <c r="D8342" s="48">
        <v>42717</v>
      </c>
      <c r="E8342" s="47">
        <v>12</v>
      </c>
      <c r="F8342" s="47">
        <v>19501</v>
      </c>
      <c r="G8342" s="47">
        <v>17709</v>
      </c>
    </row>
    <row r="8343" spans="3:7">
      <c r="C8343" s="49">
        <f t="shared" si="132"/>
        <v>12</v>
      </c>
      <c r="D8343" s="48">
        <v>42717</v>
      </c>
      <c r="E8343" s="47">
        <v>13</v>
      </c>
      <c r="F8343" s="47">
        <v>19400</v>
      </c>
      <c r="G8343" s="47">
        <v>17701</v>
      </c>
    </row>
    <row r="8344" spans="3:7">
      <c r="C8344" s="49">
        <f t="shared" si="132"/>
        <v>12</v>
      </c>
      <c r="D8344" s="48">
        <v>42717</v>
      </c>
      <c r="E8344" s="47">
        <v>14</v>
      </c>
      <c r="F8344" s="47">
        <v>19732</v>
      </c>
      <c r="G8344" s="47">
        <v>17832</v>
      </c>
    </row>
    <row r="8345" spans="3:7">
      <c r="C8345" s="49">
        <f t="shared" si="132"/>
        <v>12</v>
      </c>
      <c r="D8345" s="48">
        <v>42717</v>
      </c>
      <c r="E8345" s="47">
        <v>15</v>
      </c>
      <c r="F8345" s="47">
        <v>19810</v>
      </c>
      <c r="G8345" s="47">
        <v>17992</v>
      </c>
    </row>
    <row r="8346" spans="3:7">
      <c r="C8346" s="49">
        <f t="shared" si="132"/>
        <v>12</v>
      </c>
      <c r="D8346" s="48">
        <v>42717</v>
      </c>
      <c r="E8346" s="47">
        <v>16</v>
      </c>
      <c r="F8346" s="47">
        <v>19909</v>
      </c>
      <c r="G8346" s="47">
        <v>18150</v>
      </c>
    </row>
    <row r="8347" spans="3:7">
      <c r="C8347" s="49">
        <f t="shared" si="132"/>
        <v>12</v>
      </c>
      <c r="D8347" s="48">
        <v>42717</v>
      </c>
      <c r="E8347" s="47">
        <v>17</v>
      </c>
      <c r="F8347" s="47">
        <v>20049</v>
      </c>
      <c r="G8347" s="47">
        <v>18889</v>
      </c>
    </row>
    <row r="8348" spans="3:7">
      <c r="C8348" s="49">
        <f t="shared" si="132"/>
        <v>12</v>
      </c>
      <c r="D8348" s="48">
        <v>42717</v>
      </c>
      <c r="E8348" s="47">
        <v>18</v>
      </c>
      <c r="F8348" s="47">
        <v>21314</v>
      </c>
      <c r="G8348" s="47">
        <v>19715</v>
      </c>
    </row>
    <row r="8349" spans="3:7">
      <c r="C8349" s="49">
        <f t="shared" si="132"/>
        <v>12</v>
      </c>
      <c r="D8349" s="48">
        <v>42717</v>
      </c>
      <c r="E8349" s="47">
        <v>19</v>
      </c>
      <c r="F8349" s="47">
        <v>21260</v>
      </c>
      <c r="G8349" s="47">
        <v>19468</v>
      </c>
    </row>
    <row r="8350" spans="3:7">
      <c r="C8350" s="49">
        <f t="shared" si="132"/>
        <v>12</v>
      </c>
      <c r="D8350" s="48">
        <v>42717</v>
      </c>
      <c r="E8350" s="47">
        <v>20</v>
      </c>
      <c r="F8350" s="47">
        <v>21123</v>
      </c>
      <c r="G8350" s="47">
        <v>19141</v>
      </c>
    </row>
    <row r="8351" spans="3:7">
      <c r="C8351" s="49">
        <f t="shared" si="132"/>
        <v>12</v>
      </c>
      <c r="D8351" s="48">
        <v>42717</v>
      </c>
      <c r="E8351" s="47">
        <v>21</v>
      </c>
      <c r="F8351" s="47">
        <v>21137</v>
      </c>
      <c r="G8351" s="47">
        <v>19087</v>
      </c>
    </row>
    <row r="8352" spans="3:7">
      <c r="C8352" s="49">
        <f t="shared" si="132"/>
        <v>12</v>
      </c>
      <c r="D8352" s="48">
        <v>42717</v>
      </c>
      <c r="E8352" s="47">
        <v>22</v>
      </c>
      <c r="F8352" s="47">
        <v>20290</v>
      </c>
      <c r="G8352" s="47">
        <v>18486</v>
      </c>
    </row>
    <row r="8353" spans="3:7">
      <c r="C8353" s="49">
        <f t="shared" si="132"/>
        <v>12</v>
      </c>
      <c r="D8353" s="48">
        <v>42717</v>
      </c>
      <c r="E8353" s="47">
        <v>23</v>
      </c>
      <c r="F8353" s="47">
        <v>18956</v>
      </c>
      <c r="G8353" s="47">
        <v>17264</v>
      </c>
    </row>
    <row r="8354" spans="3:7">
      <c r="C8354" s="49">
        <f t="shared" si="132"/>
        <v>12</v>
      </c>
      <c r="D8354" s="48">
        <v>42717</v>
      </c>
      <c r="E8354" s="47">
        <v>24</v>
      </c>
      <c r="F8354" s="47">
        <v>17758</v>
      </c>
      <c r="G8354" s="47">
        <v>15910</v>
      </c>
    </row>
    <row r="8355" spans="3:7">
      <c r="C8355" s="49">
        <f t="shared" si="132"/>
        <v>12</v>
      </c>
      <c r="D8355" s="48">
        <v>42718</v>
      </c>
      <c r="E8355" s="47">
        <v>1</v>
      </c>
      <c r="F8355" s="47">
        <v>17159</v>
      </c>
      <c r="G8355" s="47">
        <v>15181</v>
      </c>
    </row>
    <row r="8356" spans="3:7">
      <c r="C8356" s="49">
        <f t="shared" si="132"/>
        <v>12</v>
      </c>
      <c r="D8356" s="48">
        <v>42718</v>
      </c>
      <c r="E8356" s="47">
        <v>2</v>
      </c>
      <c r="F8356" s="47">
        <v>16460</v>
      </c>
      <c r="G8356" s="47">
        <v>14755</v>
      </c>
    </row>
    <row r="8357" spans="3:7">
      <c r="C8357" s="49">
        <f t="shared" si="132"/>
        <v>12</v>
      </c>
      <c r="D8357" s="48">
        <v>42718</v>
      </c>
      <c r="E8357" s="47">
        <v>3</v>
      </c>
      <c r="F8357" s="47">
        <v>16113</v>
      </c>
      <c r="G8357" s="47">
        <v>14531</v>
      </c>
    </row>
    <row r="8358" spans="3:7">
      <c r="C8358" s="49">
        <f t="shared" si="132"/>
        <v>12</v>
      </c>
      <c r="D8358" s="48">
        <v>42718</v>
      </c>
      <c r="E8358" s="47">
        <v>4</v>
      </c>
      <c r="F8358" s="47">
        <v>16068</v>
      </c>
      <c r="G8358" s="47">
        <v>14413</v>
      </c>
    </row>
    <row r="8359" spans="3:7">
      <c r="C8359" s="49">
        <f t="shared" si="132"/>
        <v>12</v>
      </c>
      <c r="D8359" s="48">
        <v>42718</v>
      </c>
      <c r="E8359" s="47">
        <v>5</v>
      </c>
      <c r="F8359" s="47">
        <v>16464</v>
      </c>
      <c r="G8359" s="47">
        <v>14552</v>
      </c>
    </row>
    <row r="8360" spans="3:7">
      <c r="C8360" s="49">
        <f t="shared" si="132"/>
        <v>12</v>
      </c>
      <c r="D8360" s="48">
        <v>42718</v>
      </c>
      <c r="E8360" s="47">
        <v>6</v>
      </c>
      <c r="F8360" s="47">
        <v>17242</v>
      </c>
      <c r="G8360" s="47">
        <v>15216</v>
      </c>
    </row>
    <row r="8361" spans="3:7">
      <c r="C8361" s="49">
        <f t="shared" si="132"/>
        <v>12</v>
      </c>
      <c r="D8361" s="48">
        <v>42718</v>
      </c>
      <c r="E8361" s="47">
        <v>7</v>
      </c>
      <c r="F8361" s="47">
        <v>18580</v>
      </c>
      <c r="G8361" s="47">
        <v>16719</v>
      </c>
    </row>
    <row r="8362" spans="3:7">
      <c r="C8362" s="49">
        <f t="shared" si="132"/>
        <v>12</v>
      </c>
      <c r="D8362" s="48">
        <v>42718</v>
      </c>
      <c r="E8362" s="47">
        <v>8</v>
      </c>
      <c r="F8362" s="47">
        <v>19712</v>
      </c>
      <c r="G8362" s="47">
        <v>18138</v>
      </c>
    </row>
    <row r="8363" spans="3:7">
      <c r="C8363" s="49">
        <f t="shared" si="132"/>
        <v>12</v>
      </c>
      <c r="D8363" s="48">
        <v>42718</v>
      </c>
      <c r="E8363" s="47">
        <v>9</v>
      </c>
      <c r="F8363" s="47">
        <v>20263</v>
      </c>
      <c r="G8363" s="47">
        <v>18205</v>
      </c>
    </row>
    <row r="8364" spans="3:7">
      <c r="C8364" s="49">
        <f t="shared" si="132"/>
        <v>12</v>
      </c>
      <c r="D8364" s="48">
        <v>42718</v>
      </c>
      <c r="E8364" s="47">
        <v>10</v>
      </c>
      <c r="F8364" s="47">
        <v>20344</v>
      </c>
      <c r="G8364" s="47">
        <v>18062</v>
      </c>
    </row>
    <row r="8365" spans="3:7">
      <c r="C8365" s="49">
        <f t="shared" si="132"/>
        <v>12</v>
      </c>
      <c r="D8365" s="48">
        <v>42718</v>
      </c>
      <c r="E8365" s="47">
        <v>11</v>
      </c>
      <c r="F8365" s="47">
        <v>20405</v>
      </c>
      <c r="G8365" s="47">
        <v>17887</v>
      </c>
    </row>
    <row r="8366" spans="3:7">
      <c r="C8366" s="49">
        <f t="shared" si="132"/>
        <v>12</v>
      </c>
      <c r="D8366" s="48">
        <v>42718</v>
      </c>
      <c r="E8366" s="47">
        <v>12</v>
      </c>
      <c r="F8366" s="47">
        <v>20142</v>
      </c>
      <c r="G8366" s="47">
        <v>17594</v>
      </c>
    </row>
    <row r="8367" spans="3:7">
      <c r="C8367" s="49">
        <f t="shared" si="132"/>
        <v>12</v>
      </c>
      <c r="D8367" s="48">
        <v>42718</v>
      </c>
      <c r="E8367" s="47">
        <v>13</v>
      </c>
      <c r="F8367" s="47">
        <v>20049</v>
      </c>
      <c r="G8367" s="47">
        <v>17422</v>
      </c>
    </row>
    <row r="8368" spans="3:7">
      <c r="C8368" s="49">
        <f t="shared" si="132"/>
        <v>12</v>
      </c>
      <c r="D8368" s="48">
        <v>42718</v>
      </c>
      <c r="E8368" s="47">
        <v>14</v>
      </c>
      <c r="F8368" s="47">
        <v>20016</v>
      </c>
      <c r="G8368" s="47">
        <v>17679</v>
      </c>
    </row>
    <row r="8369" spans="3:7">
      <c r="C8369" s="49">
        <f t="shared" si="132"/>
        <v>12</v>
      </c>
      <c r="D8369" s="48">
        <v>42718</v>
      </c>
      <c r="E8369" s="47">
        <v>15</v>
      </c>
      <c r="F8369" s="47">
        <v>20277</v>
      </c>
      <c r="G8369" s="47">
        <v>17902</v>
      </c>
    </row>
    <row r="8370" spans="3:7">
      <c r="C8370" s="49">
        <f t="shared" si="132"/>
        <v>12</v>
      </c>
      <c r="D8370" s="48">
        <v>42718</v>
      </c>
      <c r="E8370" s="47">
        <v>16</v>
      </c>
      <c r="F8370" s="47">
        <v>20513</v>
      </c>
      <c r="G8370" s="47">
        <v>18310</v>
      </c>
    </row>
    <row r="8371" spans="3:7">
      <c r="C8371" s="49">
        <f t="shared" si="132"/>
        <v>12</v>
      </c>
      <c r="D8371" s="48">
        <v>42718</v>
      </c>
      <c r="E8371" s="47">
        <v>17</v>
      </c>
      <c r="F8371" s="47">
        <v>21136</v>
      </c>
      <c r="G8371" s="47">
        <v>19203</v>
      </c>
    </row>
    <row r="8372" spans="3:7">
      <c r="C8372" s="49">
        <f t="shared" si="132"/>
        <v>12</v>
      </c>
      <c r="D8372" s="48">
        <v>42718</v>
      </c>
      <c r="E8372" s="47">
        <v>18</v>
      </c>
      <c r="F8372" s="47">
        <v>22451</v>
      </c>
      <c r="G8372" s="47">
        <v>20301</v>
      </c>
    </row>
    <row r="8373" spans="3:7">
      <c r="C8373" s="49">
        <f t="shared" si="132"/>
        <v>12</v>
      </c>
      <c r="D8373" s="48">
        <v>42718</v>
      </c>
      <c r="E8373" s="47">
        <v>19</v>
      </c>
      <c r="F8373" s="47">
        <v>22214</v>
      </c>
      <c r="G8373" s="47">
        <v>20159</v>
      </c>
    </row>
    <row r="8374" spans="3:7">
      <c r="C8374" s="49">
        <f t="shared" si="132"/>
        <v>12</v>
      </c>
      <c r="D8374" s="48">
        <v>42718</v>
      </c>
      <c r="E8374" s="47">
        <v>20</v>
      </c>
      <c r="F8374" s="47">
        <v>22088</v>
      </c>
      <c r="G8374" s="47">
        <v>20012</v>
      </c>
    </row>
    <row r="8375" spans="3:7">
      <c r="C8375" s="49">
        <f t="shared" si="132"/>
        <v>12</v>
      </c>
      <c r="D8375" s="48">
        <v>42718</v>
      </c>
      <c r="E8375" s="47">
        <v>21</v>
      </c>
      <c r="F8375" s="47">
        <v>22029</v>
      </c>
      <c r="G8375" s="47">
        <v>19798</v>
      </c>
    </row>
    <row r="8376" spans="3:7">
      <c r="C8376" s="49">
        <f t="shared" si="132"/>
        <v>12</v>
      </c>
      <c r="D8376" s="48">
        <v>42718</v>
      </c>
      <c r="E8376" s="47">
        <v>22</v>
      </c>
      <c r="F8376" s="47">
        <v>21168</v>
      </c>
      <c r="G8376" s="47">
        <v>18958</v>
      </c>
    </row>
    <row r="8377" spans="3:7">
      <c r="C8377" s="49">
        <f t="shared" si="132"/>
        <v>12</v>
      </c>
      <c r="D8377" s="48">
        <v>42718</v>
      </c>
      <c r="E8377" s="47">
        <v>23</v>
      </c>
      <c r="F8377" s="47">
        <v>19849</v>
      </c>
      <c r="G8377" s="47">
        <v>17651</v>
      </c>
    </row>
    <row r="8378" spans="3:7">
      <c r="C8378" s="49">
        <f t="shared" si="132"/>
        <v>12</v>
      </c>
      <c r="D8378" s="48">
        <v>42718</v>
      </c>
      <c r="E8378" s="47">
        <v>24</v>
      </c>
      <c r="F8378" s="47">
        <v>18244</v>
      </c>
      <c r="G8378" s="47">
        <v>16384</v>
      </c>
    </row>
    <row r="8379" spans="3:7">
      <c r="C8379" s="49">
        <f t="shared" si="132"/>
        <v>12</v>
      </c>
      <c r="D8379" s="48">
        <v>42719</v>
      </c>
      <c r="E8379" s="47">
        <v>1</v>
      </c>
      <c r="F8379" s="47">
        <v>17847</v>
      </c>
      <c r="G8379" s="47">
        <v>15695</v>
      </c>
    </row>
    <row r="8380" spans="3:7">
      <c r="C8380" s="49">
        <f t="shared" si="132"/>
        <v>12</v>
      </c>
      <c r="D8380" s="48">
        <v>42719</v>
      </c>
      <c r="E8380" s="47">
        <v>2</v>
      </c>
      <c r="F8380" s="47">
        <v>17504</v>
      </c>
      <c r="G8380" s="47">
        <v>15317</v>
      </c>
    </row>
    <row r="8381" spans="3:7">
      <c r="C8381" s="49">
        <f t="shared" si="132"/>
        <v>12</v>
      </c>
      <c r="D8381" s="48">
        <v>42719</v>
      </c>
      <c r="E8381" s="47">
        <v>3</v>
      </c>
      <c r="F8381" s="47">
        <v>17333</v>
      </c>
      <c r="G8381" s="47">
        <v>15122</v>
      </c>
    </row>
    <row r="8382" spans="3:7">
      <c r="C8382" s="49">
        <f t="shared" si="132"/>
        <v>12</v>
      </c>
      <c r="D8382" s="48">
        <v>42719</v>
      </c>
      <c r="E8382" s="47">
        <v>4</v>
      </c>
      <c r="F8382" s="47">
        <v>17265</v>
      </c>
      <c r="G8382" s="47">
        <v>15065</v>
      </c>
    </row>
    <row r="8383" spans="3:7">
      <c r="C8383" s="49">
        <f t="shared" si="132"/>
        <v>12</v>
      </c>
      <c r="D8383" s="48">
        <v>42719</v>
      </c>
      <c r="E8383" s="47">
        <v>5</v>
      </c>
      <c r="F8383" s="47">
        <v>17773</v>
      </c>
      <c r="G8383" s="47">
        <v>15248</v>
      </c>
    </row>
    <row r="8384" spans="3:7">
      <c r="C8384" s="49">
        <f t="shared" si="132"/>
        <v>12</v>
      </c>
      <c r="D8384" s="48">
        <v>42719</v>
      </c>
      <c r="E8384" s="47">
        <v>6</v>
      </c>
      <c r="F8384" s="47">
        <v>18528</v>
      </c>
      <c r="G8384" s="47">
        <v>15837</v>
      </c>
    </row>
    <row r="8385" spans="3:7">
      <c r="C8385" s="49">
        <f t="shared" si="132"/>
        <v>12</v>
      </c>
      <c r="D8385" s="48">
        <v>42719</v>
      </c>
      <c r="E8385" s="47">
        <v>7</v>
      </c>
      <c r="F8385" s="47">
        <v>20055</v>
      </c>
      <c r="G8385" s="47">
        <v>17277</v>
      </c>
    </row>
    <row r="8386" spans="3:7">
      <c r="C8386" s="49">
        <f t="shared" si="132"/>
        <v>12</v>
      </c>
      <c r="D8386" s="48">
        <v>42719</v>
      </c>
      <c r="E8386" s="47">
        <v>8</v>
      </c>
      <c r="F8386" s="47">
        <v>20845</v>
      </c>
      <c r="G8386" s="47">
        <v>18733</v>
      </c>
    </row>
    <row r="8387" spans="3:7">
      <c r="C8387" s="49">
        <f t="shared" si="132"/>
        <v>12</v>
      </c>
      <c r="D8387" s="48">
        <v>42719</v>
      </c>
      <c r="E8387" s="47">
        <v>9</v>
      </c>
      <c r="F8387" s="47">
        <v>21313</v>
      </c>
      <c r="G8387" s="47">
        <v>18848</v>
      </c>
    </row>
    <row r="8388" spans="3:7">
      <c r="C8388" s="49">
        <f t="shared" ref="C8388:C8451" si="133">MONTH(D8388)</f>
        <v>12</v>
      </c>
      <c r="D8388" s="48">
        <v>42719</v>
      </c>
      <c r="E8388" s="47">
        <v>10</v>
      </c>
      <c r="F8388" s="47">
        <v>21407</v>
      </c>
      <c r="G8388" s="47">
        <v>18626</v>
      </c>
    </row>
    <row r="8389" spans="3:7">
      <c r="C8389" s="49">
        <f t="shared" si="133"/>
        <v>12</v>
      </c>
      <c r="D8389" s="48">
        <v>42719</v>
      </c>
      <c r="E8389" s="47">
        <v>11</v>
      </c>
      <c r="F8389" s="47">
        <v>21010</v>
      </c>
      <c r="G8389" s="47">
        <v>18534</v>
      </c>
    </row>
    <row r="8390" spans="3:7">
      <c r="C8390" s="49">
        <f t="shared" si="133"/>
        <v>12</v>
      </c>
      <c r="D8390" s="48">
        <v>42719</v>
      </c>
      <c r="E8390" s="47">
        <v>12</v>
      </c>
      <c r="F8390" s="47">
        <v>21013</v>
      </c>
      <c r="G8390" s="47">
        <v>18521</v>
      </c>
    </row>
    <row r="8391" spans="3:7">
      <c r="C8391" s="49">
        <f t="shared" si="133"/>
        <v>12</v>
      </c>
      <c r="D8391" s="48">
        <v>42719</v>
      </c>
      <c r="E8391" s="47">
        <v>13</v>
      </c>
      <c r="F8391" s="47">
        <v>21026</v>
      </c>
      <c r="G8391" s="47">
        <v>18445</v>
      </c>
    </row>
    <row r="8392" spans="3:7">
      <c r="C8392" s="49">
        <f t="shared" si="133"/>
        <v>12</v>
      </c>
      <c r="D8392" s="48">
        <v>42719</v>
      </c>
      <c r="E8392" s="47">
        <v>14</v>
      </c>
      <c r="F8392" s="47">
        <v>21477</v>
      </c>
      <c r="G8392" s="47">
        <v>18578</v>
      </c>
    </row>
    <row r="8393" spans="3:7">
      <c r="C8393" s="49">
        <f t="shared" si="133"/>
        <v>12</v>
      </c>
      <c r="D8393" s="48">
        <v>42719</v>
      </c>
      <c r="E8393" s="47">
        <v>15</v>
      </c>
      <c r="F8393" s="47">
        <v>21357</v>
      </c>
      <c r="G8393" s="47">
        <v>18638</v>
      </c>
    </row>
    <row r="8394" spans="3:7">
      <c r="C8394" s="49">
        <f t="shared" si="133"/>
        <v>12</v>
      </c>
      <c r="D8394" s="48">
        <v>42719</v>
      </c>
      <c r="E8394" s="47">
        <v>16</v>
      </c>
      <c r="F8394" s="47">
        <v>21575</v>
      </c>
      <c r="G8394" s="47">
        <v>18822</v>
      </c>
    </row>
    <row r="8395" spans="3:7">
      <c r="C8395" s="49">
        <f t="shared" si="133"/>
        <v>12</v>
      </c>
      <c r="D8395" s="48">
        <v>42719</v>
      </c>
      <c r="E8395" s="47">
        <v>17</v>
      </c>
      <c r="F8395" s="47">
        <v>21629</v>
      </c>
      <c r="G8395" s="47">
        <v>19656</v>
      </c>
    </row>
    <row r="8396" spans="3:7">
      <c r="C8396" s="49">
        <f t="shared" si="133"/>
        <v>12</v>
      </c>
      <c r="D8396" s="48">
        <v>42719</v>
      </c>
      <c r="E8396" s="47">
        <v>18</v>
      </c>
      <c r="F8396" s="47">
        <v>22682</v>
      </c>
      <c r="G8396" s="47">
        <v>20688</v>
      </c>
    </row>
    <row r="8397" spans="3:7">
      <c r="C8397" s="49">
        <f t="shared" si="133"/>
        <v>12</v>
      </c>
      <c r="D8397" s="48">
        <v>42719</v>
      </c>
      <c r="E8397" s="47">
        <v>19</v>
      </c>
      <c r="F8397" s="47">
        <v>22706</v>
      </c>
      <c r="G8397" s="47">
        <v>20620</v>
      </c>
    </row>
    <row r="8398" spans="3:7">
      <c r="C8398" s="49">
        <f t="shared" si="133"/>
        <v>12</v>
      </c>
      <c r="D8398" s="48">
        <v>42719</v>
      </c>
      <c r="E8398" s="47">
        <v>20</v>
      </c>
      <c r="F8398" s="47">
        <v>22811</v>
      </c>
      <c r="G8398" s="47">
        <v>20486</v>
      </c>
    </row>
    <row r="8399" spans="3:7">
      <c r="C8399" s="49">
        <f t="shared" si="133"/>
        <v>12</v>
      </c>
      <c r="D8399" s="48">
        <v>42719</v>
      </c>
      <c r="E8399" s="47">
        <v>21</v>
      </c>
      <c r="F8399" s="47">
        <v>22599</v>
      </c>
      <c r="G8399" s="47">
        <v>20219</v>
      </c>
    </row>
    <row r="8400" spans="3:7">
      <c r="C8400" s="49">
        <f t="shared" si="133"/>
        <v>12</v>
      </c>
      <c r="D8400" s="48">
        <v>42719</v>
      </c>
      <c r="E8400" s="47">
        <v>22</v>
      </c>
      <c r="F8400" s="47">
        <v>21852</v>
      </c>
      <c r="G8400" s="47">
        <v>19599</v>
      </c>
    </row>
    <row r="8401" spans="3:7">
      <c r="C8401" s="49">
        <f t="shared" si="133"/>
        <v>12</v>
      </c>
      <c r="D8401" s="48">
        <v>42719</v>
      </c>
      <c r="E8401" s="47">
        <v>23</v>
      </c>
      <c r="F8401" s="47">
        <v>20263</v>
      </c>
      <c r="G8401" s="47">
        <v>18079</v>
      </c>
    </row>
    <row r="8402" spans="3:7">
      <c r="C8402" s="49">
        <f t="shared" si="133"/>
        <v>12</v>
      </c>
      <c r="D8402" s="48">
        <v>42719</v>
      </c>
      <c r="E8402" s="47">
        <v>24</v>
      </c>
      <c r="F8402" s="47">
        <v>19209</v>
      </c>
      <c r="G8402" s="47">
        <v>16858</v>
      </c>
    </row>
    <row r="8403" spans="3:7">
      <c r="C8403" s="49">
        <f t="shared" si="133"/>
        <v>12</v>
      </c>
      <c r="D8403" s="48">
        <v>42720</v>
      </c>
      <c r="E8403" s="47">
        <v>1</v>
      </c>
      <c r="F8403" s="47">
        <v>18413</v>
      </c>
      <c r="G8403" s="47">
        <v>16175</v>
      </c>
    </row>
    <row r="8404" spans="3:7">
      <c r="C8404" s="49">
        <f t="shared" si="133"/>
        <v>12</v>
      </c>
      <c r="D8404" s="48">
        <v>42720</v>
      </c>
      <c r="E8404" s="47">
        <v>2</v>
      </c>
      <c r="F8404" s="47">
        <v>18205</v>
      </c>
      <c r="G8404" s="47">
        <v>15793</v>
      </c>
    </row>
    <row r="8405" spans="3:7">
      <c r="C8405" s="49">
        <f t="shared" si="133"/>
        <v>12</v>
      </c>
      <c r="D8405" s="48">
        <v>42720</v>
      </c>
      <c r="E8405" s="47">
        <v>3</v>
      </c>
      <c r="F8405" s="47">
        <v>17910</v>
      </c>
      <c r="G8405" s="47">
        <v>15518</v>
      </c>
    </row>
    <row r="8406" spans="3:7">
      <c r="C8406" s="49">
        <f t="shared" si="133"/>
        <v>12</v>
      </c>
      <c r="D8406" s="48">
        <v>42720</v>
      </c>
      <c r="E8406" s="47">
        <v>4</v>
      </c>
      <c r="F8406" s="47">
        <v>17966</v>
      </c>
      <c r="G8406" s="47">
        <v>15420</v>
      </c>
    </row>
    <row r="8407" spans="3:7">
      <c r="C8407" s="49">
        <f t="shared" si="133"/>
        <v>12</v>
      </c>
      <c r="D8407" s="48">
        <v>42720</v>
      </c>
      <c r="E8407" s="47">
        <v>5</v>
      </c>
      <c r="F8407" s="47">
        <v>18091</v>
      </c>
      <c r="G8407" s="47">
        <v>15539</v>
      </c>
    </row>
    <row r="8408" spans="3:7">
      <c r="C8408" s="49">
        <f t="shared" si="133"/>
        <v>12</v>
      </c>
      <c r="D8408" s="48">
        <v>42720</v>
      </c>
      <c r="E8408" s="47">
        <v>6</v>
      </c>
      <c r="F8408" s="47">
        <v>18796</v>
      </c>
      <c r="G8408" s="47">
        <v>16180</v>
      </c>
    </row>
    <row r="8409" spans="3:7">
      <c r="C8409" s="49">
        <f t="shared" si="133"/>
        <v>12</v>
      </c>
      <c r="D8409" s="48">
        <v>42720</v>
      </c>
      <c r="E8409" s="47">
        <v>7</v>
      </c>
      <c r="F8409" s="47">
        <v>20156</v>
      </c>
      <c r="G8409" s="47">
        <v>17483</v>
      </c>
    </row>
    <row r="8410" spans="3:7">
      <c r="C8410" s="49">
        <f t="shared" si="133"/>
        <v>12</v>
      </c>
      <c r="D8410" s="48">
        <v>42720</v>
      </c>
      <c r="E8410" s="47">
        <v>8</v>
      </c>
      <c r="F8410" s="47">
        <v>21699</v>
      </c>
      <c r="G8410" s="47">
        <v>18865</v>
      </c>
    </row>
    <row r="8411" spans="3:7">
      <c r="C8411" s="49">
        <f t="shared" si="133"/>
        <v>12</v>
      </c>
      <c r="D8411" s="48">
        <v>42720</v>
      </c>
      <c r="E8411" s="47">
        <v>9</v>
      </c>
      <c r="F8411" s="47">
        <v>22236</v>
      </c>
      <c r="G8411" s="47">
        <v>19188</v>
      </c>
    </row>
    <row r="8412" spans="3:7">
      <c r="C8412" s="49">
        <f t="shared" si="133"/>
        <v>12</v>
      </c>
      <c r="D8412" s="48">
        <v>42720</v>
      </c>
      <c r="E8412" s="47">
        <v>10</v>
      </c>
      <c r="F8412" s="47">
        <v>21561</v>
      </c>
      <c r="G8412" s="47">
        <v>18757</v>
      </c>
    </row>
    <row r="8413" spans="3:7">
      <c r="C8413" s="49">
        <f t="shared" si="133"/>
        <v>12</v>
      </c>
      <c r="D8413" s="48">
        <v>42720</v>
      </c>
      <c r="E8413" s="47">
        <v>11</v>
      </c>
      <c r="F8413" s="47">
        <v>21430</v>
      </c>
      <c r="G8413" s="47">
        <v>18564</v>
      </c>
    </row>
    <row r="8414" spans="3:7">
      <c r="C8414" s="49">
        <f t="shared" si="133"/>
        <v>12</v>
      </c>
      <c r="D8414" s="48">
        <v>42720</v>
      </c>
      <c r="E8414" s="47">
        <v>12</v>
      </c>
      <c r="F8414" s="47">
        <v>20695</v>
      </c>
      <c r="G8414" s="47">
        <v>18418</v>
      </c>
    </row>
    <row r="8415" spans="3:7">
      <c r="C8415" s="49">
        <f t="shared" si="133"/>
        <v>12</v>
      </c>
      <c r="D8415" s="48">
        <v>42720</v>
      </c>
      <c r="E8415" s="47">
        <v>13</v>
      </c>
      <c r="F8415" s="47">
        <v>20657</v>
      </c>
      <c r="G8415" s="47">
        <v>18046</v>
      </c>
    </row>
    <row r="8416" spans="3:7">
      <c r="C8416" s="49">
        <f t="shared" si="133"/>
        <v>12</v>
      </c>
      <c r="D8416" s="48">
        <v>42720</v>
      </c>
      <c r="E8416" s="47">
        <v>14</v>
      </c>
      <c r="F8416" s="47">
        <v>20733</v>
      </c>
      <c r="G8416" s="47">
        <v>18038</v>
      </c>
    </row>
    <row r="8417" spans="3:7">
      <c r="C8417" s="49">
        <f t="shared" si="133"/>
        <v>12</v>
      </c>
      <c r="D8417" s="48">
        <v>42720</v>
      </c>
      <c r="E8417" s="47">
        <v>15</v>
      </c>
      <c r="F8417" s="47">
        <v>21298</v>
      </c>
      <c r="G8417" s="47">
        <v>18521</v>
      </c>
    </row>
    <row r="8418" spans="3:7">
      <c r="C8418" s="49">
        <f t="shared" si="133"/>
        <v>12</v>
      </c>
      <c r="D8418" s="48">
        <v>42720</v>
      </c>
      <c r="E8418" s="47">
        <v>16</v>
      </c>
      <c r="F8418" s="47">
        <v>21334</v>
      </c>
      <c r="G8418" s="47">
        <v>18766</v>
      </c>
    </row>
    <row r="8419" spans="3:7">
      <c r="C8419" s="49">
        <f t="shared" si="133"/>
        <v>12</v>
      </c>
      <c r="D8419" s="48">
        <v>42720</v>
      </c>
      <c r="E8419" s="47">
        <v>17</v>
      </c>
      <c r="F8419" s="47">
        <v>22046</v>
      </c>
      <c r="G8419" s="47">
        <v>19590</v>
      </c>
    </row>
    <row r="8420" spans="3:7">
      <c r="C8420" s="49">
        <f t="shared" si="133"/>
        <v>12</v>
      </c>
      <c r="D8420" s="48">
        <v>42720</v>
      </c>
      <c r="E8420" s="47">
        <v>18</v>
      </c>
      <c r="F8420" s="47">
        <v>22000</v>
      </c>
      <c r="G8420" s="47">
        <v>20253</v>
      </c>
    </row>
    <row r="8421" spans="3:7">
      <c r="C8421" s="49">
        <f t="shared" si="133"/>
        <v>12</v>
      </c>
      <c r="D8421" s="48">
        <v>42720</v>
      </c>
      <c r="E8421" s="47">
        <v>19</v>
      </c>
      <c r="F8421" s="47">
        <v>21925</v>
      </c>
      <c r="G8421" s="47">
        <v>19772</v>
      </c>
    </row>
    <row r="8422" spans="3:7">
      <c r="C8422" s="49">
        <f t="shared" si="133"/>
        <v>12</v>
      </c>
      <c r="D8422" s="48">
        <v>42720</v>
      </c>
      <c r="E8422" s="47">
        <v>20</v>
      </c>
      <c r="F8422" s="47">
        <v>21895</v>
      </c>
      <c r="G8422" s="47">
        <v>19606</v>
      </c>
    </row>
    <row r="8423" spans="3:7">
      <c r="C8423" s="49">
        <f t="shared" si="133"/>
        <v>12</v>
      </c>
      <c r="D8423" s="48">
        <v>42720</v>
      </c>
      <c r="E8423" s="47">
        <v>21</v>
      </c>
      <c r="F8423" s="47">
        <v>22398</v>
      </c>
      <c r="G8423" s="47">
        <v>19409</v>
      </c>
    </row>
    <row r="8424" spans="3:7">
      <c r="C8424" s="49">
        <f t="shared" si="133"/>
        <v>12</v>
      </c>
      <c r="D8424" s="48">
        <v>42720</v>
      </c>
      <c r="E8424" s="47">
        <v>22</v>
      </c>
      <c r="F8424" s="47">
        <v>22154</v>
      </c>
      <c r="G8424" s="47">
        <v>19047</v>
      </c>
    </row>
    <row r="8425" spans="3:7">
      <c r="C8425" s="49">
        <f t="shared" si="133"/>
        <v>12</v>
      </c>
      <c r="D8425" s="48">
        <v>42720</v>
      </c>
      <c r="E8425" s="47">
        <v>23</v>
      </c>
      <c r="F8425" s="47">
        <v>20659</v>
      </c>
      <c r="G8425" s="47">
        <v>17908</v>
      </c>
    </row>
    <row r="8426" spans="3:7">
      <c r="C8426" s="49">
        <f t="shared" si="133"/>
        <v>12</v>
      </c>
      <c r="D8426" s="48">
        <v>42720</v>
      </c>
      <c r="E8426" s="47">
        <v>24</v>
      </c>
      <c r="F8426" s="47">
        <v>19058</v>
      </c>
      <c r="G8426" s="47">
        <v>16473</v>
      </c>
    </row>
    <row r="8427" spans="3:7">
      <c r="C8427" s="49">
        <f t="shared" si="133"/>
        <v>12</v>
      </c>
      <c r="D8427" s="48">
        <v>42721</v>
      </c>
      <c r="E8427" s="47">
        <v>1</v>
      </c>
      <c r="F8427" s="47">
        <v>17827</v>
      </c>
      <c r="G8427" s="47">
        <v>15477</v>
      </c>
    </row>
    <row r="8428" spans="3:7">
      <c r="C8428" s="49">
        <f t="shared" si="133"/>
        <v>12</v>
      </c>
      <c r="D8428" s="48">
        <v>42721</v>
      </c>
      <c r="E8428" s="47">
        <v>2</v>
      </c>
      <c r="F8428" s="47">
        <v>16987</v>
      </c>
      <c r="G8428" s="47">
        <v>14924</v>
      </c>
    </row>
    <row r="8429" spans="3:7">
      <c r="C8429" s="49">
        <f t="shared" si="133"/>
        <v>12</v>
      </c>
      <c r="D8429" s="48">
        <v>42721</v>
      </c>
      <c r="E8429" s="47">
        <v>3</v>
      </c>
      <c r="F8429" s="47">
        <v>17165</v>
      </c>
      <c r="G8429" s="47">
        <v>14557</v>
      </c>
    </row>
    <row r="8430" spans="3:7">
      <c r="C8430" s="49">
        <f t="shared" si="133"/>
        <v>12</v>
      </c>
      <c r="D8430" s="48">
        <v>42721</v>
      </c>
      <c r="E8430" s="47">
        <v>4</v>
      </c>
      <c r="F8430" s="47">
        <v>17537</v>
      </c>
      <c r="G8430" s="47">
        <v>14583</v>
      </c>
    </row>
    <row r="8431" spans="3:7">
      <c r="C8431" s="49">
        <f t="shared" si="133"/>
        <v>12</v>
      </c>
      <c r="D8431" s="48">
        <v>42721</v>
      </c>
      <c r="E8431" s="47">
        <v>5</v>
      </c>
      <c r="F8431" s="47">
        <v>17366</v>
      </c>
      <c r="G8431" s="47">
        <v>14609</v>
      </c>
    </row>
    <row r="8432" spans="3:7">
      <c r="C8432" s="49">
        <f t="shared" si="133"/>
        <v>12</v>
      </c>
      <c r="D8432" s="48">
        <v>42721</v>
      </c>
      <c r="E8432" s="47">
        <v>6</v>
      </c>
      <c r="F8432" s="47">
        <v>17518</v>
      </c>
      <c r="G8432" s="47">
        <v>14789</v>
      </c>
    </row>
    <row r="8433" spans="3:7">
      <c r="C8433" s="49">
        <f t="shared" si="133"/>
        <v>12</v>
      </c>
      <c r="D8433" s="48">
        <v>42721</v>
      </c>
      <c r="E8433" s="47">
        <v>7</v>
      </c>
      <c r="F8433" s="47">
        <v>18114</v>
      </c>
      <c r="G8433" s="47">
        <v>15353</v>
      </c>
    </row>
    <row r="8434" spans="3:7">
      <c r="C8434" s="49">
        <f t="shared" si="133"/>
        <v>12</v>
      </c>
      <c r="D8434" s="48">
        <v>42721</v>
      </c>
      <c r="E8434" s="47">
        <v>8</v>
      </c>
      <c r="F8434" s="47">
        <v>18596</v>
      </c>
      <c r="G8434" s="47">
        <v>16131</v>
      </c>
    </row>
    <row r="8435" spans="3:7">
      <c r="C8435" s="49">
        <f t="shared" si="133"/>
        <v>12</v>
      </c>
      <c r="D8435" s="48">
        <v>42721</v>
      </c>
      <c r="E8435" s="47">
        <v>9</v>
      </c>
      <c r="F8435" s="47">
        <v>19512</v>
      </c>
      <c r="G8435" s="47">
        <v>16746</v>
      </c>
    </row>
    <row r="8436" spans="3:7">
      <c r="C8436" s="49">
        <f t="shared" si="133"/>
        <v>12</v>
      </c>
      <c r="D8436" s="48">
        <v>42721</v>
      </c>
      <c r="E8436" s="47">
        <v>10</v>
      </c>
      <c r="F8436" s="47">
        <v>19754</v>
      </c>
      <c r="G8436" s="47">
        <v>17309</v>
      </c>
    </row>
    <row r="8437" spans="3:7">
      <c r="C8437" s="49">
        <f t="shared" si="133"/>
        <v>12</v>
      </c>
      <c r="D8437" s="48">
        <v>42721</v>
      </c>
      <c r="E8437" s="47">
        <v>11</v>
      </c>
      <c r="F8437" s="47">
        <v>19566</v>
      </c>
      <c r="G8437" s="47">
        <v>17720</v>
      </c>
    </row>
    <row r="8438" spans="3:7">
      <c r="C8438" s="49">
        <f t="shared" si="133"/>
        <v>12</v>
      </c>
      <c r="D8438" s="48">
        <v>42721</v>
      </c>
      <c r="E8438" s="47">
        <v>12</v>
      </c>
      <c r="F8438" s="47">
        <v>19872</v>
      </c>
      <c r="G8438" s="47">
        <v>17822</v>
      </c>
    </row>
    <row r="8439" spans="3:7">
      <c r="C8439" s="49">
        <f t="shared" si="133"/>
        <v>12</v>
      </c>
      <c r="D8439" s="48">
        <v>42721</v>
      </c>
      <c r="E8439" s="47">
        <v>13</v>
      </c>
      <c r="F8439" s="47">
        <v>19641</v>
      </c>
      <c r="G8439" s="47">
        <v>17762</v>
      </c>
    </row>
    <row r="8440" spans="3:7">
      <c r="C8440" s="49">
        <f t="shared" si="133"/>
        <v>12</v>
      </c>
      <c r="D8440" s="48">
        <v>42721</v>
      </c>
      <c r="E8440" s="47">
        <v>14</v>
      </c>
      <c r="F8440" s="47">
        <v>19337</v>
      </c>
      <c r="G8440" s="47">
        <v>17583</v>
      </c>
    </row>
    <row r="8441" spans="3:7">
      <c r="C8441" s="49">
        <f t="shared" si="133"/>
        <v>12</v>
      </c>
      <c r="D8441" s="48">
        <v>42721</v>
      </c>
      <c r="E8441" s="47">
        <v>15</v>
      </c>
      <c r="F8441" s="47">
        <v>18847</v>
      </c>
      <c r="G8441" s="47">
        <v>17477</v>
      </c>
    </row>
    <row r="8442" spans="3:7">
      <c r="C8442" s="49">
        <f t="shared" si="133"/>
        <v>12</v>
      </c>
      <c r="D8442" s="48">
        <v>42721</v>
      </c>
      <c r="E8442" s="47">
        <v>16</v>
      </c>
      <c r="F8442" s="47">
        <v>18765</v>
      </c>
      <c r="G8442" s="47">
        <v>17643</v>
      </c>
    </row>
    <row r="8443" spans="3:7">
      <c r="C8443" s="49">
        <f t="shared" si="133"/>
        <v>12</v>
      </c>
      <c r="D8443" s="48">
        <v>42721</v>
      </c>
      <c r="E8443" s="47">
        <v>17</v>
      </c>
      <c r="F8443" s="47">
        <v>19382</v>
      </c>
      <c r="G8443" s="47">
        <v>18329</v>
      </c>
    </row>
    <row r="8444" spans="3:7">
      <c r="C8444" s="49">
        <f t="shared" si="133"/>
        <v>12</v>
      </c>
      <c r="D8444" s="48">
        <v>42721</v>
      </c>
      <c r="E8444" s="47">
        <v>18</v>
      </c>
      <c r="F8444" s="47">
        <v>20430</v>
      </c>
      <c r="G8444" s="47">
        <v>19124</v>
      </c>
    </row>
    <row r="8445" spans="3:7">
      <c r="C8445" s="49">
        <f t="shared" si="133"/>
        <v>12</v>
      </c>
      <c r="D8445" s="48">
        <v>42721</v>
      </c>
      <c r="E8445" s="47">
        <v>19</v>
      </c>
      <c r="F8445" s="47">
        <v>20074</v>
      </c>
      <c r="G8445" s="47">
        <v>18894</v>
      </c>
    </row>
    <row r="8446" spans="3:7">
      <c r="C8446" s="49">
        <f t="shared" si="133"/>
        <v>12</v>
      </c>
      <c r="D8446" s="48">
        <v>42721</v>
      </c>
      <c r="E8446" s="47">
        <v>20</v>
      </c>
      <c r="F8446" s="47">
        <v>19969</v>
      </c>
      <c r="G8446" s="47">
        <v>18430</v>
      </c>
    </row>
    <row r="8447" spans="3:7">
      <c r="C8447" s="49">
        <f t="shared" si="133"/>
        <v>12</v>
      </c>
      <c r="D8447" s="48">
        <v>42721</v>
      </c>
      <c r="E8447" s="47">
        <v>21</v>
      </c>
      <c r="F8447" s="47">
        <v>19547</v>
      </c>
      <c r="G8447" s="47">
        <v>17833</v>
      </c>
    </row>
    <row r="8448" spans="3:7">
      <c r="C8448" s="49">
        <f t="shared" si="133"/>
        <v>12</v>
      </c>
      <c r="D8448" s="48">
        <v>42721</v>
      </c>
      <c r="E8448" s="47">
        <v>22</v>
      </c>
      <c r="F8448" s="47">
        <v>18654</v>
      </c>
      <c r="G8448" s="47">
        <v>17239</v>
      </c>
    </row>
    <row r="8449" spans="3:7">
      <c r="C8449" s="49">
        <f t="shared" si="133"/>
        <v>12</v>
      </c>
      <c r="D8449" s="48">
        <v>42721</v>
      </c>
      <c r="E8449" s="47">
        <v>23</v>
      </c>
      <c r="F8449" s="47">
        <v>18238</v>
      </c>
      <c r="G8449" s="47">
        <v>16472</v>
      </c>
    </row>
    <row r="8450" spans="3:7">
      <c r="C8450" s="49">
        <f t="shared" si="133"/>
        <v>12</v>
      </c>
      <c r="D8450" s="48">
        <v>42721</v>
      </c>
      <c r="E8450" s="47">
        <v>24</v>
      </c>
      <c r="F8450" s="47">
        <v>17164</v>
      </c>
      <c r="G8450" s="47">
        <v>15536</v>
      </c>
    </row>
    <row r="8451" spans="3:7">
      <c r="C8451" s="49">
        <f t="shared" si="133"/>
        <v>12</v>
      </c>
      <c r="D8451" s="48">
        <v>42722</v>
      </c>
      <c r="E8451" s="47">
        <v>1</v>
      </c>
      <c r="F8451" s="47">
        <v>16622</v>
      </c>
      <c r="G8451" s="47">
        <v>14754</v>
      </c>
    </row>
    <row r="8452" spans="3:7">
      <c r="C8452" s="49">
        <f t="shared" ref="C8452:C8515" si="134">MONTH(D8452)</f>
        <v>12</v>
      </c>
      <c r="D8452" s="48">
        <v>42722</v>
      </c>
      <c r="E8452" s="47">
        <v>2</v>
      </c>
      <c r="F8452" s="47">
        <v>16049</v>
      </c>
      <c r="G8452" s="47">
        <v>14279</v>
      </c>
    </row>
    <row r="8453" spans="3:7">
      <c r="C8453" s="49">
        <f t="shared" si="134"/>
        <v>12</v>
      </c>
      <c r="D8453" s="48">
        <v>42722</v>
      </c>
      <c r="E8453" s="47">
        <v>3</v>
      </c>
      <c r="F8453" s="47">
        <v>15854</v>
      </c>
      <c r="G8453" s="47">
        <v>13876</v>
      </c>
    </row>
    <row r="8454" spans="3:7">
      <c r="C8454" s="49">
        <f t="shared" si="134"/>
        <v>12</v>
      </c>
      <c r="D8454" s="48">
        <v>42722</v>
      </c>
      <c r="E8454" s="47">
        <v>4</v>
      </c>
      <c r="F8454" s="47">
        <v>15579</v>
      </c>
      <c r="G8454" s="47">
        <v>13715</v>
      </c>
    </row>
    <row r="8455" spans="3:7">
      <c r="C8455" s="49">
        <f t="shared" si="134"/>
        <v>12</v>
      </c>
      <c r="D8455" s="48">
        <v>42722</v>
      </c>
      <c r="E8455" s="47">
        <v>5</v>
      </c>
      <c r="F8455" s="47">
        <v>16083</v>
      </c>
      <c r="G8455" s="47">
        <v>13582</v>
      </c>
    </row>
    <row r="8456" spans="3:7">
      <c r="C8456" s="49">
        <f t="shared" si="134"/>
        <v>12</v>
      </c>
      <c r="D8456" s="48">
        <v>42722</v>
      </c>
      <c r="E8456" s="47">
        <v>6</v>
      </c>
      <c r="F8456" s="47">
        <v>16337</v>
      </c>
      <c r="G8456" s="47">
        <v>13799</v>
      </c>
    </row>
    <row r="8457" spans="3:7">
      <c r="C8457" s="49">
        <f t="shared" si="134"/>
        <v>12</v>
      </c>
      <c r="D8457" s="48">
        <v>42722</v>
      </c>
      <c r="E8457" s="47">
        <v>7</v>
      </c>
      <c r="F8457" s="47">
        <v>16553</v>
      </c>
      <c r="G8457" s="47">
        <v>14203</v>
      </c>
    </row>
    <row r="8458" spans="3:7">
      <c r="C8458" s="49">
        <f t="shared" si="134"/>
        <v>12</v>
      </c>
      <c r="D8458" s="48">
        <v>42722</v>
      </c>
      <c r="E8458" s="47">
        <v>8</v>
      </c>
      <c r="F8458" s="47">
        <v>17427</v>
      </c>
      <c r="G8458" s="47">
        <v>14992</v>
      </c>
    </row>
    <row r="8459" spans="3:7">
      <c r="C8459" s="49">
        <f t="shared" si="134"/>
        <v>12</v>
      </c>
      <c r="D8459" s="48">
        <v>42722</v>
      </c>
      <c r="E8459" s="47">
        <v>9</v>
      </c>
      <c r="F8459" s="47">
        <v>18564</v>
      </c>
      <c r="G8459" s="47">
        <v>15804</v>
      </c>
    </row>
    <row r="8460" spans="3:7">
      <c r="C8460" s="49">
        <f t="shared" si="134"/>
        <v>12</v>
      </c>
      <c r="D8460" s="48">
        <v>42722</v>
      </c>
      <c r="E8460" s="47">
        <v>10</v>
      </c>
      <c r="F8460" s="47">
        <v>19236</v>
      </c>
      <c r="G8460" s="47">
        <v>16432</v>
      </c>
    </row>
    <row r="8461" spans="3:7">
      <c r="C8461" s="49">
        <f t="shared" si="134"/>
        <v>12</v>
      </c>
      <c r="D8461" s="48">
        <v>42722</v>
      </c>
      <c r="E8461" s="47">
        <v>11</v>
      </c>
      <c r="F8461" s="47">
        <v>19375</v>
      </c>
      <c r="G8461" s="47">
        <v>16710</v>
      </c>
    </row>
    <row r="8462" spans="3:7">
      <c r="C8462" s="49">
        <f t="shared" si="134"/>
        <v>12</v>
      </c>
      <c r="D8462" s="48">
        <v>42722</v>
      </c>
      <c r="E8462" s="47">
        <v>12</v>
      </c>
      <c r="F8462" s="47">
        <v>19175</v>
      </c>
      <c r="G8462" s="47">
        <v>16795</v>
      </c>
    </row>
    <row r="8463" spans="3:7">
      <c r="C8463" s="49">
        <f t="shared" si="134"/>
        <v>12</v>
      </c>
      <c r="D8463" s="48">
        <v>42722</v>
      </c>
      <c r="E8463" s="47">
        <v>13</v>
      </c>
      <c r="F8463" s="47">
        <v>19021</v>
      </c>
      <c r="G8463" s="47">
        <v>16723</v>
      </c>
    </row>
    <row r="8464" spans="3:7">
      <c r="C8464" s="49">
        <f t="shared" si="134"/>
        <v>12</v>
      </c>
      <c r="D8464" s="48">
        <v>42722</v>
      </c>
      <c r="E8464" s="47">
        <v>14</v>
      </c>
      <c r="F8464" s="47">
        <v>19167</v>
      </c>
      <c r="G8464" s="47">
        <v>16631</v>
      </c>
    </row>
    <row r="8465" spans="3:7">
      <c r="C8465" s="49">
        <f t="shared" si="134"/>
        <v>12</v>
      </c>
      <c r="D8465" s="48">
        <v>42722</v>
      </c>
      <c r="E8465" s="47">
        <v>15</v>
      </c>
      <c r="F8465" s="47">
        <v>19218</v>
      </c>
      <c r="G8465" s="47">
        <v>16672</v>
      </c>
    </row>
    <row r="8466" spans="3:7">
      <c r="C8466" s="49">
        <f t="shared" si="134"/>
        <v>12</v>
      </c>
      <c r="D8466" s="48">
        <v>42722</v>
      </c>
      <c r="E8466" s="47">
        <v>16</v>
      </c>
      <c r="F8466" s="47">
        <v>19759</v>
      </c>
      <c r="G8466" s="47">
        <v>16988</v>
      </c>
    </row>
    <row r="8467" spans="3:7">
      <c r="C8467" s="49">
        <f t="shared" si="134"/>
        <v>12</v>
      </c>
      <c r="D8467" s="48">
        <v>42722</v>
      </c>
      <c r="E8467" s="47">
        <v>17</v>
      </c>
      <c r="F8467" s="47">
        <v>20585</v>
      </c>
      <c r="G8467" s="47">
        <v>18051</v>
      </c>
    </row>
    <row r="8468" spans="3:7">
      <c r="C8468" s="49">
        <f t="shared" si="134"/>
        <v>12</v>
      </c>
      <c r="D8468" s="48">
        <v>42722</v>
      </c>
      <c r="E8468" s="47">
        <v>18</v>
      </c>
      <c r="F8468" s="47">
        <v>22033</v>
      </c>
      <c r="G8468" s="47">
        <v>19513</v>
      </c>
    </row>
    <row r="8469" spans="3:7">
      <c r="C8469" s="49">
        <f t="shared" si="134"/>
        <v>12</v>
      </c>
      <c r="D8469" s="48">
        <v>42722</v>
      </c>
      <c r="E8469" s="47">
        <v>19</v>
      </c>
      <c r="F8469" s="47">
        <v>21593</v>
      </c>
      <c r="G8469" s="47">
        <v>19421</v>
      </c>
    </row>
    <row r="8470" spans="3:7">
      <c r="C8470" s="49">
        <f t="shared" si="134"/>
        <v>12</v>
      </c>
      <c r="D8470" s="48">
        <v>42722</v>
      </c>
      <c r="E8470" s="47">
        <v>20</v>
      </c>
      <c r="F8470" s="47">
        <v>21079</v>
      </c>
      <c r="G8470" s="47">
        <v>19184</v>
      </c>
    </row>
    <row r="8471" spans="3:7">
      <c r="C8471" s="49">
        <f t="shared" si="134"/>
        <v>12</v>
      </c>
      <c r="D8471" s="48">
        <v>42722</v>
      </c>
      <c r="E8471" s="47">
        <v>21</v>
      </c>
      <c r="F8471" s="47">
        <v>21118</v>
      </c>
      <c r="G8471" s="47">
        <v>18987</v>
      </c>
    </row>
    <row r="8472" spans="3:7">
      <c r="C8472" s="49">
        <f t="shared" si="134"/>
        <v>12</v>
      </c>
      <c r="D8472" s="48">
        <v>42722</v>
      </c>
      <c r="E8472" s="47">
        <v>22</v>
      </c>
      <c r="F8472" s="47">
        <v>20529</v>
      </c>
      <c r="G8472" s="47">
        <v>18419</v>
      </c>
    </row>
    <row r="8473" spans="3:7">
      <c r="C8473" s="49">
        <f t="shared" si="134"/>
        <v>12</v>
      </c>
      <c r="D8473" s="48">
        <v>42722</v>
      </c>
      <c r="E8473" s="47">
        <v>23</v>
      </c>
      <c r="F8473" s="47">
        <v>19102</v>
      </c>
      <c r="G8473" s="47">
        <v>17509</v>
      </c>
    </row>
    <row r="8474" spans="3:7">
      <c r="C8474" s="49">
        <f t="shared" si="134"/>
        <v>12</v>
      </c>
      <c r="D8474" s="48">
        <v>42722</v>
      </c>
      <c r="E8474" s="47">
        <v>24</v>
      </c>
      <c r="F8474" s="47">
        <v>18178</v>
      </c>
      <c r="G8474" s="47">
        <v>16406</v>
      </c>
    </row>
    <row r="8475" spans="3:7">
      <c r="C8475" s="49">
        <f t="shared" si="134"/>
        <v>12</v>
      </c>
      <c r="D8475" s="48">
        <v>42723</v>
      </c>
      <c r="E8475" s="47">
        <v>1</v>
      </c>
      <c r="F8475" s="47">
        <v>17917</v>
      </c>
      <c r="G8475" s="47">
        <v>15670</v>
      </c>
    </row>
    <row r="8476" spans="3:7">
      <c r="C8476" s="49">
        <f t="shared" si="134"/>
        <v>12</v>
      </c>
      <c r="D8476" s="48">
        <v>42723</v>
      </c>
      <c r="E8476" s="47">
        <v>2</v>
      </c>
      <c r="F8476" s="47">
        <v>17513</v>
      </c>
      <c r="G8476" s="47">
        <v>15307</v>
      </c>
    </row>
    <row r="8477" spans="3:7">
      <c r="C8477" s="49">
        <f t="shared" si="134"/>
        <v>12</v>
      </c>
      <c r="D8477" s="48">
        <v>42723</v>
      </c>
      <c r="E8477" s="47">
        <v>3</v>
      </c>
      <c r="F8477" s="47">
        <v>16845</v>
      </c>
      <c r="G8477" s="47">
        <v>15193</v>
      </c>
    </row>
    <row r="8478" spans="3:7">
      <c r="C8478" s="49">
        <f t="shared" si="134"/>
        <v>12</v>
      </c>
      <c r="D8478" s="48">
        <v>42723</v>
      </c>
      <c r="E8478" s="47">
        <v>4</v>
      </c>
      <c r="F8478" s="47">
        <v>16983</v>
      </c>
      <c r="G8478" s="47">
        <v>15159</v>
      </c>
    </row>
    <row r="8479" spans="3:7">
      <c r="C8479" s="49">
        <f t="shared" si="134"/>
        <v>12</v>
      </c>
      <c r="D8479" s="48">
        <v>42723</v>
      </c>
      <c r="E8479" s="47">
        <v>5</v>
      </c>
      <c r="F8479" s="47">
        <v>17341</v>
      </c>
      <c r="G8479" s="47">
        <v>15305</v>
      </c>
    </row>
    <row r="8480" spans="3:7">
      <c r="C8480" s="49">
        <f t="shared" si="134"/>
        <v>12</v>
      </c>
      <c r="D8480" s="48">
        <v>42723</v>
      </c>
      <c r="E8480" s="47">
        <v>6</v>
      </c>
      <c r="F8480" s="47">
        <v>18387</v>
      </c>
      <c r="G8480" s="47">
        <v>15921</v>
      </c>
    </row>
    <row r="8481" spans="3:7">
      <c r="C8481" s="49">
        <f t="shared" si="134"/>
        <v>12</v>
      </c>
      <c r="D8481" s="48">
        <v>42723</v>
      </c>
      <c r="E8481" s="47">
        <v>7</v>
      </c>
      <c r="F8481" s="47">
        <v>19841</v>
      </c>
      <c r="G8481" s="47">
        <v>17330</v>
      </c>
    </row>
    <row r="8482" spans="3:7">
      <c r="C8482" s="49">
        <f t="shared" si="134"/>
        <v>12</v>
      </c>
      <c r="D8482" s="48">
        <v>42723</v>
      </c>
      <c r="E8482" s="47">
        <v>8</v>
      </c>
      <c r="F8482" s="47">
        <v>21189</v>
      </c>
      <c r="G8482" s="47">
        <v>18841</v>
      </c>
    </row>
    <row r="8483" spans="3:7">
      <c r="C8483" s="49">
        <f t="shared" si="134"/>
        <v>12</v>
      </c>
      <c r="D8483" s="48">
        <v>42723</v>
      </c>
      <c r="E8483" s="47">
        <v>9</v>
      </c>
      <c r="F8483" s="47">
        <v>21456</v>
      </c>
      <c r="G8483" s="47">
        <v>19077</v>
      </c>
    </row>
    <row r="8484" spans="3:7">
      <c r="C8484" s="49">
        <f t="shared" si="134"/>
        <v>12</v>
      </c>
      <c r="D8484" s="48">
        <v>42723</v>
      </c>
      <c r="E8484" s="47">
        <v>10</v>
      </c>
      <c r="F8484" s="47">
        <v>21727</v>
      </c>
      <c r="G8484" s="47">
        <v>19059</v>
      </c>
    </row>
    <row r="8485" spans="3:7">
      <c r="C8485" s="49">
        <f t="shared" si="134"/>
        <v>12</v>
      </c>
      <c r="D8485" s="48">
        <v>42723</v>
      </c>
      <c r="E8485" s="47">
        <v>11</v>
      </c>
      <c r="F8485" s="47">
        <v>21091</v>
      </c>
      <c r="G8485" s="47">
        <v>18751</v>
      </c>
    </row>
    <row r="8486" spans="3:7">
      <c r="C8486" s="49">
        <f t="shared" si="134"/>
        <v>12</v>
      </c>
      <c r="D8486" s="48">
        <v>42723</v>
      </c>
      <c r="E8486" s="47">
        <v>12</v>
      </c>
      <c r="F8486" s="47">
        <v>21071</v>
      </c>
      <c r="G8486" s="47">
        <v>18679</v>
      </c>
    </row>
    <row r="8487" spans="3:7">
      <c r="C8487" s="49">
        <f t="shared" si="134"/>
        <v>12</v>
      </c>
      <c r="D8487" s="48">
        <v>42723</v>
      </c>
      <c r="E8487" s="47">
        <v>13</v>
      </c>
      <c r="F8487" s="47">
        <v>21048</v>
      </c>
      <c r="G8487" s="47">
        <v>18556</v>
      </c>
    </row>
    <row r="8488" spans="3:7">
      <c r="C8488" s="49">
        <f t="shared" si="134"/>
        <v>12</v>
      </c>
      <c r="D8488" s="48">
        <v>42723</v>
      </c>
      <c r="E8488" s="47">
        <v>14</v>
      </c>
      <c r="F8488" s="47">
        <v>21316</v>
      </c>
      <c r="G8488" s="47">
        <v>18429</v>
      </c>
    </row>
    <row r="8489" spans="3:7">
      <c r="C8489" s="49">
        <f t="shared" si="134"/>
        <v>12</v>
      </c>
      <c r="D8489" s="48">
        <v>42723</v>
      </c>
      <c r="E8489" s="47">
        <v>15</v>
      </c>
      <c r="F8489" s="47">
        <v>20812</v>
      </c>
      <c r="G8489" s="47">
        <v>18386</v>
      </c>
    </row>
    <row r="8490" spans="3:7">
      <c r="C8490" s="49">
        <f t="shared" si="134"/>
        <v>12</v>
      </c>
      <c r="D8490" s="48">
        <v>42723</v>
      </c>
      <c r="E8490" s="47">
        <v>16</v>
      </c>
      <c r="F8490" s="47">
        <v>21133</v>
      </c>
      <c r="G8490" s="47">
        <v>18664</v>
      </c>
    </row>
    <row r="8491" spans="3:7">
      <c r="C8491" s="49">
        <f t="shared" si="134"/>
        <v>12</v>
      </c>
      <c r="D8491" s="48">
        <v>42723</v>
      </c>
      <c r="E8491" s="47">
        <v>17</v>
      </c>
      <c r="F8491" s="47">
        <v>22288</v>
      </c>
      <c r="G8491" s="47">
        <v>19531</v>
      </c>
    </row>
    <row r="8492" spans="3:7">
      <c r="C8492" s="49">
        <f t="shared" si="134"/>
        <v>12</v>
      </c>
      <c r="D8492" s="48">
        <v>42723</v>
      </c>
      <c r="E8492" s="47">
        <v>18</v>
      </c>
      <c r="F8492" s="47">
        <v>23441</v>
      </c>
      <c r="G8492" s="47">
        <v>20682</v>
      </c>
    </row>
    <row r="8493" spans="3:7">
      <c r="C8493" s="49">
        <f t="shared" si="134"/>
        <v>12</v>
      </c>
      <c r="D8493" s="48">
        <v>42723</v>
      </c>
      <c r="E8493" s="47">
        <v>19</v>
      </c>
      <c r="F8493" s="47">
        <v>23779</v>
      </c>
      <c r="G8493" s="47">
        <v>20637</v>
      </c>
    </row>
    <row r="8494" spans="3:7">
      <c r="C8494" s="49">
        <f t="shared" si="134"/>
        <v>12</v>
      </c>
      <c r="D8494" s="48">
        <v>42723</v>
      </c>
      <c r="E8494" s="47">
        <v>20</v>
      </c>
      <c r="F8494" s="47">
        <v>23400</v>
      </c>
      <c r="G8494" s="47">
        <v>20446</v>
      </c>
    </row>
    <row r="8495" spans="3:7">
      <c r="C8495" s="49">
        <f t="shared" si="134"/>
        <v>12</v>
      </c>
      <c r="D8495" s="48">
        <v>42723</v>
      </c>
      <c r="E8495" s="47">
        <v>21</v>
      </c>
      <c r="F8495" s="47">
        <v>23353</v>
      </c>
      <c r="G8495" s="47">
        <v>19974</v>
      </c>
    </row>
    <row r="8496" spans="3:7">
      <c r="C8496" s="49">
        <f t="shared" si="134"/>
        <v>12</v>
      </c>
      <c r="D8496" s="48">
        <v>42723</v>
      </c>
      <c r="E8496" s="47">
        <v>22</v>
      </c>
      <c r="F8496" s="47">
        <v>22718</v>
      </c>
      <c r="G8496" s="47">
        <v>19260</v>
      </c>
    </row>
    <row r="8497" spans="3:7">
      <c r="C8497" s="49">
        <f t="shared" si="134"/>
        <v>12</v>
      </c>
      <c r="D8497" s="48">
        <v>42723</v>
      </c>
      <c r="E8497" s="47">
        <v>23</v>
      </c>
      <c r="F8497" s="47">
        <v>20663</v>
      </c>
      <c r="G8497" s="47">
        <v>18069</v>
      </c>
    </row>
    <row r="8498" spans="3:7">
      <c r="C8498" s="49">
        <f t="shared" si="134"/>
        <v>12</v>
      </c>
      <c r="D8498" s="48">
        <v>42723</v>
      </c>
      <c r="E8498" s="47">
        <v>24</v>
      </c>
      <c r="F8498" s="47">
        <v>19511</v>
      </c>
      <c r="G8498" s="47">
        <v>16779</v>
      </c>
    </row>
    <row r="8499" spans="3:7">
      <c r="C8499" s="49">
        <f t="shared" si="134"/>
        <v>12</v>
      </c>
      <c r="D8499" s="48">
        <v>42724</v>
      </c>
      <c r="E8499" s="47">
        <v>1</v>
      </c>
      <c r="F8499" s="47">
        <v>18400</v>
      </c>
      <c r="G8499" s="47">
        <v>15815</v>
      </c>
    </row>
    <row r="8500" spans="3:7">
      <c r="C8500" s="49">
        <f t="shared" si="134"/>
        <v>12</v>
      </c>
      <c r="D8500" s="48">
        <v>42724</v>
      </c>
      <c r="E8500" s="47">
        <v>2</v>
      </c>
      <c r="F8500" s="47">
        <v>18222</v>
      </c>
      <c r="G8500" s="47">
        <v>15292</v>
      </c>
    </row>
    <row r="8501" spans="3:7">
      <c r="C8501" s="49">
        <f t="shared" si="134"/>
        <v>12</v>
      </c>
      <c r="D8501" s="48">
        <v>42724</v>
      </c>
      <c r="E8501" s="47">
        <v>3</v>
      </c>
      <c r="F8501" s="47">
        <v>18228</v>
      </c>
      <c r="G8501" s="47">
        <v>15017</v>
      </c>
    </row>
    <row r="8502" spans="3:7">
      <c r="C8502" s="49">
        <f t="shared" si="134"/>
        <v>12</v>
      </c>
      <c r="D8502" s="48">
        <v>42724</v>
      </c>
      <c r="E8502" s="47">
        <v>4</v>
      </c>
      <c r="F8502" s="47">
        <v>18281</v>
      </c>
      <c r="G8502" s="47">
        <v>14917</v>
      </c>
    </row>
    <row r="8503" spans="3:7">
      <c r="C8503" s="49">
        <f t="shared" si="134"/>
        <v>12</v>
      </c>
      <c r="D8503" s="48">
        <v>42724</v>
      </c>
      <c r="E8503" s="47">
        <v>5</v>
      </c>
      <c r="F8503" s="47">
        <v>18184</v>
      </c>
      <c r="G8503" s="47">
        <v>14996</v>
      </c>
    </row>
    <row r="8504" spans="3:7">
      <c r="C8504" s="49">
        <f t="shared" si="134"/>
        <v>12</v>
      </c>
      <c r="D8504" s="48">
        <v>42724</v>
      </c>
      <c r="E8504" s="47">
        <v>6</v>
      </c>
      <c r="F8504" s="47">
        <v>18626</v>
      </c>
      <c r="G8504" s="47">
        <v>15521</v>
      </c>
    </row>
    <row r="8505" spans="3:7">
      <c r="C8505" s="49">
        <f t="shared" si="134"/>
        <v>12</v>
      </c>
      <c r="D8505" s="48">
        <v>42724</v>
      </c>
      <c r="E8505" s="47">
        <v>7</v>
      </c>
      <c r="F8505" s="47">
        <v>19249</v>
      </c>
      <c r="G8505" s="47">
        <v>16769</v>
      </c>
    </row>
    <row r="8506" spans="3:7">
      <c r="C8506" s="49">
        <f t="shared" si="134"/>
        <v>12</v>
      </c>
      <c r="D8506" s="48">
        <v>42724</v>
      </c>
      <c r="E8506" s="47">
        <v>8</v>
      </c>
      <c r="F8506" s="47">
        <v>20995</v>
      </c>
      <c r="G8506" s="47">
        <v>18250</v>
      </c>
    </row>
    <row r="8507" spans="3:7">
      <c r="C8507" s="49">
        <f t="shared" si="134"/>
        <v>12</v>
      </c>
      <c r="D8507" s="48">
        <v>42724</v>
      </c>
      <c r="E8507" s="47">
        <v>9</v>
      </c>
      <c r="F8507" s="47">
        <v>20853</v>
      </c>
      <c r="G8507" s="47">
        <v>18270</v>
      </c>
    </row>
    <row r="8508" spans="3:7">
      <c r="C8508" s="49">
        <f t="shared" si="134"/>
        <v>12</v>
      </c>
      <c r="D8508" s="48">
        <v>42724</v>
      </c>
      <c r="E8508" s="47">
        <v>10</v>
      </c>
      <c r="F8508" s="47">
        <v>21011</v>
      </c>
      <c r="G8508" s="47">
        <v>18288</v>
      </c>
    </row>
    <row r="8509" spans="3:7">
      <c r="C8509" s="49">
        <f t="shared" si="134"/>
        <v>12</v>
      </c>
      <c r="D8509" s="48">
        <v>42724</v>
      </c>
      <c r="E8509" s="47">
        <v>11</v>
      </c>
      <c r="F8509" s="47">
        <v>21123</v>
      </c>
      <c r="G8509" s="47">
        <v>18160</v>
      </c>
    </row>
    <row r="8510" spans="3:7">
      <c r="C8510" s="49">
        <f t="shared" si="134"/>
        <v>12</v>
      </c>
      <c r="D8510" s="48">
        <v>42724</v>
      </c>
      <c r="E8510" s="47">
        <v>12</v>
      </c>
      <c r="F8510" s="47">
        <v>20808</v>
      </c>
      <c r="G8510" s="47">
        <v>18116</v>
      </c>
    </row>
    <row r="8511" spans="3:7">
      <c r="C8511" s="49">
        <f t="shared" si="134"/>
        <v>12</v>
      </c>
      <c r="D8511" s="48">
        <v>42724</v>
      </c>
      <c r="E8511" s="47">
        <v>13</v>
      </c>
      <c r="F8511" s="47">
        <v>20528</v>
      </c>
      <c r="G8511" s="47">
        <v>18045</v>
      </c>
    </row>
    <row r="8512" spans="3:7">
      <c r="C8512" s="49">
        <f t="shared" si="134"/>
        <v>12</v>
      </c>
      <c r="D8512" s="48">
        <v>42724</v>
      </c>
      <c r="E8512" s="47">
        <v>14</v>
      </c>
      <c r="F8512" s="47">
        <v>20437</v>
      </c>
      <c r="G8512" s="47">
        <v>17925</v>
      </c>
    </row>
    <row r="8513" spans="3:7">
      <c r="C8513" s="49">
        <f t="shared" si="134"/>
        <v>12</v>
      </c>
      <c r="D8513" s="48">
        <v>42724</v>
      </c>
      <c r="E8513" s="47">
        <v>15</v>
      </c>
      <c r="F8513" s="47">
        <v>20126</v>
      </c>
      <c r="G8513" s="47">
        <v>17792</v>
      </c>
    </row>
    <row r="8514" spans="3:7">
      <c r="C8514" s="49">
        <f t="shared" si="134"/>
        <v>12</v>
      </c>
      <c r="D8514" s="48">
        <v>42724</v>
      </c>
      <c r="E8514" s="47">
        <v>16</v>
      </c>
      <c r="F8514" s="47">
        <v>20466</v>
      </c>
      <c r="G8514" s="47">
        <v>17941</v>
      </c>
    </row>
    <row r="8515" spans="3:7">
      <c r="C8515" s="49">
        <f t="shared" si="134"/>
        <v>12</v>
      </c>
      <c r="D8515" s="48">
        <v>42724</v>
      </c>
      <c r="E8515" s="47">
        <v>17</v>
      </c>
      <c r="F8515" s="47">
        <v>21284</v>
      </c>
      <c r="G8515" s="47">
        <v>18724</v>
      </c>
    </row>
    <row r="8516" spans="3:7">
      <c r="C8516" s="49">
        <f t="shared" ref="C8516:C8579" si="135">MONTH(D8516)</f>
        <v>12</v>
      </c>
      <c r="D8516" s="48">
        <v>42724</v>
      </c>
      <c r="E8516" s="47">
        <v>18</v>
      </c>
      <c r="F8516" s="47">
        <v>22324</v>
      </c>
      <c r="G8516" s="47">
        <v>19874</v>
      </c>
    </row>
    <row r="8517" spans="3:7">
      <c r="C8517" s="49">
        <f t="shared" si="135"/>
        <v>12</v>
      </c>
      <c r="D8517" s="48">
        <v>42724</v>
      </c>
      <c r="E8517" s="47">
        <v>19</v>
      </c>
      <c r="F8517" s="47">
        <v>22122</v>
      </c>
      <c r="G8517" s="47">
        <v>19694</v>
      </c>
    </row>
    <row r="8518" spans="3:7">
      <c r="C8518" s="49">
        <f t="shared" si="135"/>
        <v>12</v>
      </c>
      <c r="D8518" s="48">
        <v>42724</v>
      </c>
      <c r="E8518" s="47">
        <v>20</v>
      </c>
      <c r="F8518" s="47">
        <v>21744</v>
      </c>
      <c r="G8518" s="47">
        <v>19413</v>
      </c>
    </row>
    <row r="8519" spans="3:7">
      <c r="C8519" s="49">
        <f t="shared" si="135"/>
        <v>12</v>
      </c>
      <c r="D8519" s="48">
        <v>42724</v>
      </c>
      <c r="E8519" s="47">
        <v>21</v>
      </c>
      <c r="F8519" s="47">
        <v>21513</v>
      </c>
      <c r="G8519" s="47">
        <v>19122</v>
      </c>
    </row>
    <row r="8520" spans="3:7">
      <c r="C8520" s="49">
        <f t="shared" si="135"/>
        <v>12</v>
      </c>
      <c r="D8520" s="48">
        <v>42724</v>
      </c>
      <c r="E8520" s="47">
        <v>22</v>
      </c>
      <c r="F8520" s="47">
        <v>20988</v>
      </c>
      <c r="G8520" s="47">
        <v>18443</v>
      </c>
    </row>
    <row r="8521" spans="3:7">
      <c r="C8521" s="49">
        <f t="shared" si="135"/>
        <v>12</v>
      </c>
      <c r="D8521" s="48">
        <v>42724</v>
      </c>
      <c r="E8521" s="47">
        <v>23</v>
      </c>
      <c r="F8521" s="47">
        <v>19790</v>
      </c>
      <c r="G8521" s="47">
        <v>17157</v>
      </c>
    </row>
    <row r="8522" spans="3:7">
      <c r="C8522" s="49">
        <f t="shared" si="135"/>
        <v>12</v>
      </c>
      <c r="D8522" s="48">
        <v>42724</v>
      </c>
      <c r="E8522" s="47">
        <v>24</v>
      </c>
      <c r="F8522" s="47">
        <v>18478</v>
      </c>
      <c r="G8522" s="47">
        <v>15820</v>
      </c>
    </row>
    <row r="8523" spans="3:7">
      <c r="C8523" s="49">
        <f t="shared" si="135"/>
        <v>12</v>
      </c>
      <c r="D8523" s="48">
        <v>42725</v>
      </c>
      <c r="E8523" s="47">
        <v>1</v>
      </c>
      <c r="F8523" s="47">
        <v>17463</v>
      </c>
      <c r="G8523" s="47">
        <v>14920</v>
      </c>
    </row>
    <row r="8524" spans="3:7">
      <c r="C8524" s="49">
        <f t="shared" si="135"/>
        <v>12</v>
      </c>
      <c r="D8524" s="48">
        <v>42725</v>
      </c>
      <c r="E8524" s="47">
        <v>2</v>
      </c>
      <c r="F8524" s="47">
        <v>16775</v>
      </c>
      <c r="G8524" s="47">
        <v>14410</v>
      </c>
    </row>
    <row r="8525" spans="3:7">
      <c r="C8525" s="49">
        <f t="shared" si="135"/>
        <v>12</v>
      </c>
      <c r="D8525" s="48">
        <v>42725</v>
      </c>
      <c r="E8525" s="47">
        <v>3</v>
      </c>
      <c r="F8525" s="47">
        <v>16715</v>
      </c>
      <c r="G8525" s="47">
        <v>14176</v>
      </c>
    </row>
    <row r="8526" spans="3:7">
      <c r="C8526" s="49">
        <f t="shared" si="135"/>
        <v>12</v>
      </c>
      <c r="D8526" s="48">
        <v>42725</v>
      </c>
      <c r="E8526" s="47">
        <v>4</v>
      </c>
      <c r="F8526" s="47">
        <v>16612</v>
      </c>
      <c r="G8526" s="47">
        <v>14153</v>
      </c>
    </row>
    <row r="8527" spans="3:7">
      <c r="C8527" s="49">
        <f t="shared" si="135"/>
        <v>12</v>
      </c>
      <c r="D8527" s="48">
        <v>42725</v>
      </c>
      <c r="E8527" s="47">
        <v>5</v>
      </c>
      <c r="F8527" s="47">
        <v>16794</v>
      </c>
      <c r="G8527" s="47">
        <v>14296</v>
      </c>
    </row>
    <row r="8528" spans="3:7">
      <c r="C8528" s="49">
        <f t="shared" si="135"/>
        <v>12</v>
      </c>
      <c r="D8528" s="48">
        <v>42725</v>
      </c>
      <c r="E8528" s="47">
        <v>6</v>
      </c>
      <c r="F8528" s="47">
        <v>17720</v>
      </c>
      <c r="G8528" s="47">
        <v>14889</v>
      </c>
    </row>
    <row r="8529" spans="3:7">
      <c r="C8529" s="49">
        <f t="shared" si="135"/>
        <v>12</v>
      </c>
      <c r="D8529" s="48">
        <v>42725</v>
      </c>
      <c r="E8529" s="47">
        <v>7</v>
      </c>
      <c r="F8529" s="47">
        <v>18869</v>
      </c>
      <c r="G8529" s="47">
        <v>16174</v>
      </c>
    </row>
    <row r="8530" spans="3:7">
      <c r="C8530" s="49">
        <f t="shared" si="135"/>
        <v>12</v>
      </c>
      <c r="D8530" s="48">
        <v>42725</v>
      </c>
      <c r="E8530" s="47">
        <v>8</v>
      </c>
      <c r="F8530" s="47">
        <v>20058</v>
      </c>
      <c r="G8530" s="47">
        <v>17669</v>
      </c>
    </row>
    <row r="8531" spans="3:7">
      <c r="C8531" s="49">
        <f t="shared" si="135"/>
        <v>12</v>
      </c>
      <c r="D8531" s="48">
        <v>42725</v>
      </c>
      <c r="E8531" s="47">
        <v>9</v>
      </c>
      <c r="F8531" s="47">
        <v>19929</v>
      </c>
      <c r="G8531" s="47">
        <v>17771</v>
      </c>
    </row>
    <row r="8532" spans="3:7">
      <c r="C8532" s="49">
        <f t="shared" si="135"/>
        <v>12</v>
      </c>
      <c r="D8532" s="48">
        <v>42725</v>
      </c>
      <c r="E8532" s="47">
        <v>10</v>
      </c>
      <c r="F8532" s="47">
        <v>20065</v>
      </c>
      <c r="G8532" s="47">
        <v>17718</v>
      </c>
    </row>
    <row r="8533" spans="3:7">
      <c r="C8533" s="49">
        <f t="shared" si="135"/>
        <v>12</v>
      </c>
      <c r="D8533" s="48">
        <v>42725</v>
      </c>
      <c r="E8533" s="47">
        <v>11</v>
      </c>
      <c r="F8533" s="47">
        <v>20317</v>
      </c>
      <c r="G8533" s="47">
        <v>17625</v>
      </c>
    </row>
    <row r="8534" spans="3:7">
      <c r="C8534" s="49">
        <f t="shared" si="135"/>
        <v>12</v>
      </c>
      <c r="D8534" s="48">
        <v>42725</v>
      </c>
      <c r="E8534" s="47">
        <v>12</v>
      </c>
      <c r="F8534" s="47">
        <v>20042</v>
      </c>
      <c r="G8534" s="47">
        <v>17470</v>
      </c>
    </row>
    <row r="8535" spans="3:7">
      <c r="C8535" s="49">
        <f t="shared" si="135"/>
        <v>12</v>
      </c>
      <c r="D8535" s="48">
        <v>42725</v>
      </c>
      <c r="E8535" s="47">
        <v>13</v>
      </c>
      <c r="F8535" s="47">
        <v>19794</v>
      </c>
      <c r="G8535" s="47">
        <v>17286</v>
      </c>
    </row>
    <row r="8536" spans="3:7">
      <c r="C8536" s="49">
        <f t="shared" si="135"/>
        <v>12</v>
      </c>
      <c r="D8536" s="48">
        <v>42725</v>
      </c>
      <c r="E8536" s="47">
        <v>14</v>
      </c>
      <c r="F8536" s="47">
        <v>19501</v>
      </c>
      <c r="G8536" s="47">
        <v>17145</v>
      </c>
    </row>
    <row r="8537" spans="3:7">
      <c r="C8537" s="49">
        <f t="shared" si="135"/>
        <v>12</v>
      </c>
      <c r="D8537" s="48">
        <v>42725</v>
      </c>
      <c r="E8537" s="47">
        <v>15</v>
      </c>
      <c r="F8537" s="47">
        <v>19512</v>
      </c>
      <c r="G8537" s="47">
        <v>17254</v>
      </c>
    </row>
    <row r="8538" spans="3:7">
      <c r="C8538" s="49">
        <f t="shared" si="135"/>
        <v>12</v>
      </c>
      <c r="D8538" s="48">
        <v>42725</v>
      </c>
      <c r="E8538" s="47">
        <v>16</v>
      </c>
      <c r="F8538" s="47">
        <v>19773</v>
      </c>
      <c r="G8538" s="47">
        <v>17697</v>
      </c>
    </row>
    <row r="8539" spans="3:7">
      <c r="C8539" s="49">
        <f t="shared" si="135"/>
        <v>12</v>
      </c>
      <c r="D8539" s="48">
        <v>42725</v>
      </c>
      <c r="E8539" s="47">
        <v>17</v>
      </c>
      <c r="F8539" s="47">
        <v>21195</v>
      </c>
      <c r="G8539" s="47">
        <v>18664</v>
      </c>
    </row>
    <row r="8540" spans="3:7">
      <c r="C8540" s="49">
        <f t="shared" si="135"/>
        <v>12</v>
      </c>
      <c r="D8540" s="48">
        <v>42725</v>
      </c>
      <c r="E8540" s="47">
        <v>18</v>
      </c>
      <c r="F8540" s="47">
        <v>21611</v>
      </c>
      <c r="G8540" s="47">
        <v>19529</v>
      </c>
    </row>
    <row r="8541" spans="3:7">
      <c r="C8541" s="49">
        <f t="shared" si="135"/>
        <v>12</v>
      </c>
      <c r="D8541" s="48">
        <v>42725</v>
      </c>
      <c r="E8541" s="47">
        <v>19</v>
      </c>
      <c r="F8541" s="47">
        <v>21805</v>
      </c>
      <c r="G8541" s="47">
        <v>19349</v>
      </c>
    </row>
    <row r="8542" spans="3:7">
      <c r="C8542" s="49">
        <f t="shared" si="135"/>
        <v>12</v>
      </c>
      <c r="D8542" s="48">
        <v>42725</v>
      </c>
      <c r="E8542" s="47">
        <v>20</v>
      </c>
      <c r="F8542" s="47">
        <v>21125</v>
      </c>
      <c r="G8542" s="47">
        <v>19078</v>
      </c>
    </row>
    <row r="8543" spans="3:7">
      <c r="C8543" s="49">
        <f t="shared" si="135"/>
        <v>12</v>
      </c>
      <c r="D8543" s="48">
        <v>42725</v>
      </c>
      <c r="E8543" s="47">
        <v>21</v>
      </c>
      <c r="F8543" s="47">
        <v>20916</v>
      </c>
      <c r="G8543" s="47">
        <v>18714</v>
      </c>
    </row>
    <row r="8544" spans="3:7">
      <c r="C8544" s="49">
        <f t="shared" si="135"/>
        <v>12</v>
      </c>
      <c r="D8544" s="48">
        <v>42725</v>
      </c>
      <c r="E8544" s="47">
        <v>22</v>
      </c>
      <c r="F8544" s="47">
        <v>20172</v>
      </c>
      <c r="G8544" s="47">
        <v>18123</v>
      </c>
    </row>
    <row r="8545" spans="3:7">
      <c r="C8545" s="49">
        <f t="shared" si="135"/>
        <v>12</v>
      </c>
      <c r="D8545" s="48">
        <v>42725</v>
      </c>
      <c r="E8545" s="47">
        <v>23</v>
      </c>
      <c r="F8545" s="47">
        <v>19769</v>
      </c>
      <c r="G8545" s="47">
        <v>17018</v>
      </c>
    </row>
    <row r="8546" spans="3:7">
      <c r="C8546" s="49">
        <f t="shared" si="135"/>
        <v>12</v>
      </c>
      <c r="D8546" s="48">
        <v>42725</v>
      </c>
      <c r="E8546" s="47">
        <v>24</v>
      </c>
      <c r="F8546" s="47">
        <v>18426</v>
      </c>
      <c r="G8546" s="47">
        <v>15706</v>
      </c>
    </row>
    <row r="8547" spans="3:7">
      <c r="C8547" s="49">
        <f t="shared" si="135"/>
        <v>12</v>
      </c>
      <c r="D8547" s="48">
        <v>42726</v>
      </c>
      <c r="E8547" s="47">
        <v>1</v>
      </c>
      <c r="F8547" s="47">
        <v>17818</v>
      </c>
      <c r="G8547" s="47">
        <v>14742</v>
      </c>
    </row>
    <row r="8548" spans="3:7">
      <c r="C8548" s="49">
        <f t="shared" si="135"/>
        <v>12</v>
      </c>
      <c r="D8548" s="48">
        <v>42726</v>
      </c>
      <c r="E8548" s="47">
        <v>2</v>
      </c>
      <c r="F8548" s="47">
        <v>17200</v>
      </c>
      <c r="G8548" s="47">
        <v>14161</v>
      </c>
    </row>
    <row r="8549" spans="3:7">
      <c r="C8549" s="49">
        <f t="shared" si="135"/>
        <v>12</v>
      </c>
      <c r="D8549" s="48">
        <v>42726</v>
      </c>
      <c r="E8549" s="47">
        <v>3</v>
      </c>
      <c r="F8549" s="47">
        <v>16883</v>
      </c>
      <c r="G8549" s="47">
        <v>13838</v>
      </c>
    </row>
    <row r="8550" spans="3:7">
      <c r="C8550" s="49">
        <f t="shared" si="135"/>
        <v>12</v>
      </c>
      <c r="D8550" s="48">
        <v>42726</v>
      </c>
      <c r="E8550" s="47">
        <v>4</v>
      </c>
      <c r="F8550" s="47">
        <v>16699</v>
      </c>
      <c r="G8550" s="47">
        <v>13735</v>
      </c>
    </row>
    <row r="8551" spans="3:7">
      <c r="C8551" s="49">
        <f t="shared" si="135"/>
        <v>12</v>
      </c>
      <c r="D8551" s="48">
        <v>42726</v>
      </c>
      <c r="E8551" s="47">
        <v>5</v>
      </c>
      <c r="F8551" s="47">
        <v>16891</v>
      </c>
      <c r="G8551" s="47">
        <v>13858</v>
      </c>
    </row>
    <row r="8552" spans="3:7">
      <c r="C8552" s="49">
        <f t="shared" si="135"/>
        <v>12</v>
      </c>
      <c r="D8552" s="48">
        <v>42726</v>
      </c>
      <c r="E8552" s="47">
        <v>6</v>
      </c>
      <c r="F8552" s="47">
        <v>17545</v>
      </c>
      <c r="G8552" s="47">
        <v>14456</v>
      </c>
    </row>
    <row r="8553" spans="3:7">
      <c r="C8553" s="49">
        <f t="shared" si="135"/>
        <v>12</v>
      </c>
      <c r="D8553" s="48">
        <v>42726</v>
      </c>
      <c r="E8553" s="47">
        <v>7</v>
      </c>
      <c r="F8553" s="47">
        <v>18803</v>
      </c>
      <c r="G8553" s="47">
        <v>15733</v>
      </c>
    </row>
    <row r="8554" spans="3:7">
      <c r="C8554" s="49">
        <f t="shared" si="135"/>
        <v>12</v>
      </c>
      <c r="D8554" s="48">
        <v>42726</v>
      </c>
      <c r="E8554" s="47">
        <v>8</v>
      </c>
      <c r="F8554" s="47">
        <v>20061</v>
      </c>
      <c r="G8554" s="47">
        <v>17156</v>
      </c>
    </row>
    <row r="8555" spans="3:7">
      <c r="C8555" s="49">
        <f t="shared" si="135"/>
        <v>12</v>
      </c>
      <c r="D8555" s="48">
        <v>42726</v>
      </c>
      <c r="E8555" s="47">
        <v>9</v>
      </c>
      <c r="F8555" s="47">
        <v>20524</v>
      </c>
      <c r="G8555" s="47">
        <v>17508</v>
      </c>
    </row>
    <row r="8556" spans="3:7">
      <c r="C8556" s="49">
        <f t="shared" si="135"/>
        <v>12</v>
      </c>
      <c r="D8556" s="48">
        <v>42726</v>
      </c>
      <c r="E8556" s="47">
        <v>10</v>
      </c>
      <c r="F8556" s="47">
        <v>20412</v>
      </c>
      <c r="G8556" s="47">
        <v>17603</v>
      </c>
    </row>
    <row r="8557" spans="3:7">
      <c r="C8557" s="49">
        <f t="shared" si="135"/>
        <v>12</v>
      </c>
      <c r="D8557" s="48">
        <v>42726</v>
      </c>
      <c r="E8557" s="47">
        <v>11</v>
      </c>
      <c r="F8557" s="47">
        <v>20467</v>
      </c>
      <c r="G8557" s="47">
        <v>17666</v>
      </c>
    </row>
    <row r="8558" spans="3:7">
      <c r="C8558" s="49">
        <f t="shared" si="135"/>
        <v>12</v>
      </c>
      <c r="D8558" s="48">
        <v>42726</v>
      </c>
      <c r="E8558" s="47">
        <v>12</v>
      </c>
      <c r="F8558" s="47">
        <v>20346</v>
      </c>
      <c r="G8558" s="47">
        <v>17546</v>
      </c>
    </row>
    <row r="8559" spans="3:7">
      <c r="C8559" s="49">
        <f t="shared" si="135"/>
        <v>12</v>
      </c>
      <c r="D8559" s="48">
        <v>42726</v>
      </c>
      <c r="E8559" s="47">
        <v>13</v>
      </c>
      <c r="F8559" s="47">
        <v>20388</v>
      </c>
      <c r="G8559" s="47">
        <v>17316</v>
      </c>
    </row>
    <row r="8560" spans="3:7">
      <c r="C8560" s="49">
        <f t="shared" si="135"/>
        <v>12</v>
      </c>
      <c r="D8560" s="48">
        <v>42726</v>
      </c>
      <c r="E8560" s="47">
        <v>14</v>
      </c>
      <c r="F8560" s="47">
        <v>20364</v>
      </c>
      <c r="G8560" s="47">
        <v>17213</v>
      </c>
    </row>
    <row r="8561" spans="3:7">
      <c r="C8561" s="49">
        <f t="shared" si="135"/>
        <v>12</v>
      </c>
      <c r="D8561" s="48">
        <v>42726</v>
      </c>
      <c r="E8561" s="47">
        <v>15</v>
      </c>
      <c r="F8561" s="47">
        <v>20372</v>
      </c>
      <c r="G8561" s="47">
        <v>17125</v>
      </c>
    </row>
    <row r="8562" spans="3:7">
      <c r="C8562" s="49">
        <f t="shared" si="135"/>
        <v>12</v>
      </c>
      <c r="D8562" s="48">
        <v>42726</v>
      </c>
      <c r="E8562" s="47">
        <v>16</v>
      </c>
      <c r="F8562" s="47">
        <v>20483</v>
      </c>
      <c r="G8562" s="47">
        <v>17327</v>
      </c>
    </row>
    <row r="8563" spans="3:7">
      <c r="C8563" s="49">
        <f t="shared" si="135"/>
        <v>12</v>
      </c>
      <c r="D8563" s="48">
        <v>42726</v>
      </c>
      <c r="E8563" s="47">
        <v>17</v>
      </c>
      <c r="F8563" s="47">
        <v>21288</v>
      </c>
      <c r="G8563" s="47">
        <v>18044</v>
      </c>
    </row>
    <row r="8564" spans="3:7">
      <c r="C8564" s="49">
        <f t="shared" si="135"/>
        <v>12</v>
      </c>
      <c r="D8564" s="48">
        <v>42726</v>
      </c>
      <c r="E8564" s="47">
        <v>18</v>
      </c>
      <c r="F8564" s="47">
        <v>22303</v>
      </c>
      <c r="G8564" s="47">
        <v>18902</v>
      </c>
    </row>
    <row r="8565" spans="3:7">
      <c r="C8565" s="49">
        <f t="shared" si="135"/>
        <v>12</v>
      </c>
      <c r="D8565" s="48">
        <v>42726</v>
      </c>
      <c r="E8565" s="47">
        <v>19</v>
      </c>
      <c r="F8565" s="47">
        <v>22078</v>
      </c>
      <c r="G8565" s="47">
        <v>18838</v>
      </c>
    </row>
    <row r="8566" spans="3:7">
      <c r="C8566" s="49">
        <f t="shared" si="135"/>
        <v>12</v>
      </c>
      <c r="D8566" s="48">
        <v>42726</v>
      </c>
      <c r="E8566" s="47">
        <v>20</v>
      </c>
      <c r="F8566" s="47">
        <v>21993</v>
      </c>
      <c r="G8566" s="47">
        <v>18648</v>
      </c>
    </row>
    <row r="8567" spans="3:7">
      <c r="C8567" s="49">
        <f t="shared" si="135"/>
        <v>12</v>
      </c>
      <c r="D8567" s="48">
        <v>42726</v>
      </c>
      <c r="E8567" s="47">
        <v>21</v>
      </c>
      <c r="F8567" s="47">
        <v>21662</v>
      </c>
      <c r="G8567" s="47">
        <v>18398</v>
      </c>
    </row>
    <row r="8568" spans="3:7">
      <c r="C8568" s="49">
        <f t="shared" si="135"/>
        <v>12</v>
      </c>
      <c r="D8568" s="48">
        <v>42726</v>
      </c>
      <c r="E8568" s="47">
        <v>22</v>
      </c>
      <c r="F8568" s="47">
        <v>20689</v>
      </c>
      <c r="G8568" s="47">
        <v>17686</v>
      </c>
    </row>
    <row r="8569" spans="3:7">
      <c r="C8569" s="49">
        <f t="shared" si="135"/>
        <v>12</v>
      </c>
      <c r="D8569" s="48">
        <v>42726</v>
      </c>
      <c r="E8569" s="47">
        <v>23</v>
      </c>
      <c r="F8569" s="47">
        <v>19761</v>
      </c>
      <c r="G8569" s="47">
        <v>16508</v>
      </c>
    </row>
    <row r="8570" spans="3:7">
      <c r="C8570" s="49">
        <f t="shared" si="135"/>
        <v>12</v>
      </c>
      <c r="D8570" s="48">
        <v>42726</v>
      </c>
      <c r="E8570" s="47">
        <v>24</v>
      </c>
      <c r="F8570" s="47">
        <v>18343</v>
      </c>
      <c r="G8570" s="47">
        <v>15167</v>
      </c>
    </row>
    <row r="8571" spans="3:7">
      <c r="C8571" s="49">
        <f t="shared" si="135"/>
        <v>12</v>
      </c>
      <c r="D8571" s="48">
        <v>42727</v>
      </c>
      <c r="E8571" s="47">
        <v>1</v>
      </c>
      <c r="F8571" s="47">
        <v>17370</v>
      </c>
      <c r="G8571" s="47">
        <v>14302</v>
      </c>
    </row>
    <row r="8572" spans="3:7">
      <c r="C8572" s="49">
        <f t="shared" si="135"/>
        <v>12</v>
      </c>
      <c r="D8572" s="48">
        <v>42727</v>
      </c>
      <c r="E8572" s="47">
        <v>2</v>
      </c>
      <c r="F8572" s="47">
        <v>16731</v>
      </c>
      <c r="G8572" s="47">
        <v>13633</v>
      </c>
    </row>
    <row r="8573" spans="3:7">
      <c r="C8573" s="49">
        <f t="shared" si="135"/>
        <v>12</v>
      </c>
      <c r="D8573" s="48">
        <v>42727</v>
      </c>
      <c r="E8573" s="47">
        <v>3</v>
      </c>
      <c r="F8573" s="47">
        <v>16523</v>
      </c>
      <c r="G8573" s="47">
        <v>13353</v>
      </c>
    </row>
    <row r="8574" spans="3:7">
      <c r="C8574" s="49">
        <f t="shared" si="135"/>
        <v>12</v>
      </c>
      <c r="D8574" s="48">
        <v>42727</v>
      </c>
      <c r="E8574" s="47">
        <v>4</v>
      </c>
      <c r="F8574" s="47">
        <v>16469</v>
      </c>
      <c r="G8574" s="47">
        <v>13309</v>
      </c>
    </row>
    <row r="8575" spans="3:7">
      <c r="C8575" s="49">
        <f t="shared" si="135"/>
        <v>12</v>
      </c>
      <c r="D8575" s="48">
        <v>42727</v>
      </c>
      <c r="E8575" s="47">
        <v>5</v>
      </c>
      <c r="F8575" s="47">
        <v>16598</v>
      </c>
      <c r="G8575" s="47">
        <v>13416</v>
      </c>
    </row>
    <row r="8576" spans="3:7">
      <c r="C8576" s="49">
        <f t="shared" si="135"/>
        <v>12</v>
      </c>
      <c r="D8576" s="48">
        <v>42727</v>
      </c>
      <c r="E8576" s="47">
        <v>6</v>
      </c>
      <c r="F8576" s="47">
        <v>17061</v>
      </c>
      <c r="G8576" s="47">
        <v>13957</v>
      </c>
    </row>
    <row r="8577" spans="3:7">
      <c r="C8577" s="49">
        <f t="shared" si="135"/>
        <v>12</v>
      </c>
      <c r="D8577" s="48">
        <v>42727</v>
      </c>
      <c r="E8577" s="47">
        <v>7</v>
      </c>
      <c r="F8577" s="47">
        <v>18143</v>
      </c>
      <c r="G8577" s="47">
        <v>15163</v>
      </c>
    </row>
    <row r="8578" spans="3:7">
      <c r="C8578" s="49">
        <f t="shared" si="135"/>
        <v>12</v>
      </c>
      <c r="D8578" s="48">
        <v>42727</v>
      </c>
      <c r="E8578" s="47">
        <v>8</v>
      </c>
      <c r="F8578" s="47">
        <v>19805</v>
      </c>
      <c r="G8578" s="47">
        <v>16483</v>
      </c>
    </row>
    <row r="8579" spans="3:7">
      <c r="C8579" s="49">
        <f t="shared" si="135"/>
        <v>12</v>
      </c>
      <c r="D8579" s="48">
        <v>42727</v>
      </c>
      <c r="E8579" s="47">
        <v>9</v>
      </c>
      <c r="F8579" s="47">
        <v>19781</v>
      </c>
      <c r="G8579" s="47">
        <v>16629</v>
      </c>
    </row>
    <row r="8580" spans="3:7">
      <c r="C8580" s="49">
        <f t="shared" ref="C8580:C8643" si="136">MONTH(D8580)</f>
        <v>12</v>
      </c>
      <c r="D8580" s="48">
        <v>42727</v>
      </c>
      <c r="E8580" s="47">
        <v>10</v>
      </c>
      <c r="F8580" s="47">
        <v>19589</v>
      </c>
      <c r="G8580" s="47">
        <v>16535</v>
      </c>
    </row>
    <row r="8581" spans="3:7">
      <c r="C8581" s="49">
        <f t="shared" si="136"/>
        <v>12</v>
      </c>
      <c r="D8581" s="48">
        <v>42727</v>
      </c>
      <c r="E8581" s="47">
        <v>11</v>
      </c>
      <c r="F8581" s="47">
        <v>19501</v>
      </c>
      <c r="G8581" s="47">
        <v>16417</v>
      </c>
    </row>
    <row r="8582" spans="3:7">
      <c r="C8582" s="49">
        <f t="shared" si="136"/>
        <v>12</v>
      </c>
      <c r="D8582" s="48">
        <v>42727</v>
      </c>
      <c r="E8582" s="47">
        <v>12</v>
      </c>
      <c r="F8582" s="47">
        <v>19228</v>
      </c>
      <c r="G8582" s="47">
        <v>16339</v>
      </c>
    </row>
    <row r="8583" spans="3:7">
      <c r="C8583" s="49">
        <f t="shared" si="136"/>
        <v>12</v>
      </c>
      <c r="D8583" s="48">
        <v>42727</v>
      </c>
      <c r="E8583" s="47">
        <v>13</v>
      </c>
      <c r="F8583" s="47">
        <v>19151</v>
      </c>
      <c r="G8583" s="47">
        <v>16028</v>
      </c>
    </row>
    <row r="8584" spans="3:7">
      <c r="C8584" s="49">
        <f t="shared" si="136"/>
        <v>12</v>
      </c>
      <c r="D8584" s="48">
        <v>42727</v>
      </c>
      <c r="E8584" s="47">
        <v>14</v>
      </c>
      <c r="F8584" s="47">
        <v>19030</v>
      </c>
      <c r="G8584" s="47">
        <v>15846</v>
      </c>
    </row>
    <row r="8585" spans="3:7">
      <c r="C8585" s="49">
        <f t="shared" si="136"/>
        <v>12</v>
      </c>
      <c r="D8585" s="48">
        <v>42727</v>
      </c>
      <c r="E8585" s="47">
        <v>15</v>
      </c>
      <c r="F8585" s="47">
        <v>18959</v>
      </c>
      <c r="G8585" s="47">
        <v>15853</v>
      </c>
    </row>
    <row r="8586" spans="3:7">
      <c r="C8586" s="49">
        <f t="shared" si="136"/>
        <v>12</v>
      </c>
      <c r="D8586" s="48">
        <v>42727</v>
      </c>
      <c r="E8586" s="47">
        <v>16</v>
      </c>
      <c r="F8586" s="47">
        <v>19135</v>
      </c>
      <c r="G8586" s="47">
        <v>16203</v>
      </c>
    </row>
    <row r="8587" spans="3:7">
      <c r="C8587" s="49">
        <f t="shared" si="136"/>
        <v>12</v>
      </c>
      <c r="D8587" s="48">
        <v>42727</v>
      </c>
      <c r="E8587" s="47">
        <v>17</v>
      </c>
      <c r="F8587" s="47">
        <v>19758</v>
      </c>
      <c r="G8587" s="47">
        <v>17088</v>
      </c>
    </row>
    <row r="8588" spans="3:7">
      <c r="C8588" s="49">
        <f t="shared" si="136"/>
        <v>12</v>
      </c>
      <c r="D8588" s="48">
        <v>42727</v>
      </c>
      <c r="E8588" s="47">
        <v>18</v>
      </c>
      <c r="F8588" s="47">
        <v>21072</v>
      </c>
      <c r="G8588" s="47">
        <v>18166</v>
      </c>
    </row>
    <row r="8589" spans="3:7">
      <c r="C8589" s="49">
        <f t="shared" si="136"/>
        <v>12</v>
      </c>
      <c r="D8589" s="48">
        <v>42727</v>
      </c>
      <c r="E8589" s="47">
        <v>19</v>
      </c>
      <c r="F8589" s="47">
        <v>21026</v>
      </c>
      <c r="G8589" s="47">
        <v>17971</v>
      </c>
    </row>
    <row r="8590" spans="3:7">
      <c r="C8590" s="49">
        <f t="shared" si="136"/>
        <v>12</v>
      </c>
      <c r="D8590" s="48">
        <v>42727</v>
      </c>
      <c r="E8590" s="47">
        <v>20</v>
      </c>
      <c r="F8590" s="47">
        <v>20830</v>
      </c>
      <c r="G8590" s="47">
        <v>17705</v>
      </c>
    </row>
    <row r="8591" spans="3:7">
      <c r="C8591" s="49">
        <f t="shared" si="136"/>
        <v>12</v>
      </c>
      <c r="D8591" s="48">
        <v>42727</v>
      </c>
      <c r="E8591" s="47">
        <v>21</v>
      </c>
      <c r="F8591" s="47">
        <v>20320</v>
      </c>
      <c r="G8591" s="47">
        <v>17451</v>
      </c>
    </row>
    <row r="8592" spans="3:7">
      <c r="C8592" s="49">
        <f t="shared" si="136"/>
        <v>12</v>
      </c>
      <c r="D8592" s="48">
        <v>42727</v>
      </c>
      <c r="E8592" s="47">
        <v>22</v>
      </c>
      <c r="F8592" s="47">
        <v>19816</v>
      </c>
      <c r="G8592" s="47">
        <v>16945</v>
      </c>
    </row>
    <row r="8593" spans="3:7">
      <c r="C8593" s="49">
        <f t="shared" si="136"/>
        <v>12</v>
      </c>
      <c r="D8593" s="48">
        <v>42727</v>
      </c>
      <c r="E8593" s="47">
        <v>23</v>
      </c>
      <c r="F8593" s="47">
        <v>18276</v>
      </c>
      <c r="G8593" s="47">
        <v>15730</v>
      </c>
    </row>
    <row r="8594" spans="3:7">
      <c r="C8594" s="49">
        <f t="shared" si="136"/>
        <v>12</v>
      </c>
      <c r="D8594" s="48">
        <v>42727</v>
      </c>
      <c r="E8594" s="47">
        <v>24</v>
      </c>
      <c r="F8594" s="47">
        <v>17601</v>
      </c>
      <c r="G8594" s="47">
        <v>14577</v>
      </c>
    </row>
    <row r="8595" spans="3:7">
      <c r="C8595" s="49">
        <f t="shared" si="136"/>
        <v>12</v>
      </c>
      <c r="D8595" s="48">
        <v>42728</v>
      </c>
      <c r="E8595" s="47">
        <v>1</v>
      </c>
      <c r="F8595" s="47">
        <v>16774</v>
      </c>
      <c r="G8595" s="47">
        <v>13668</v>
      </c>
    </row>
    <row r="8596" spans="3:7">
      <c r="C8596" s="49">
        <f t="shared" si="136"/>
        <v>12</v>
      </c>
      <c r="D8596" s="48">
        <v>42728</v>
      </c>
      <c r="E8596" s="47">
        <v>2</v>
      </c>
      <c r="F8596" s="47">
        <v>16451</v>
      </c>
      <c r="G8596" s="47">
        <v>13127</v>
      </c>
    </row>
    <row r="8597" spans="3:7">
      <c r="C8597" s="49">
        <f t="shared" si="136"/>
        <v>12</v>
      </c>
      <c r="D8597" s="48">
        <v>42728</v>
      </c>
      <c r="E8597" s="47">
        <v>3</v>
      </c>
      <c r="F8597" s="47">
        <v>16016</v>
      </c>
      <c r="G8597" s="47">
        <v>12774</v>
      </c>
    </row>
    <row r="8598" spans="3:7">
      <c r="C8598" s="49">
        <f t="shared" si="136"/>
        <v>12</v>
      </c>
      <c r="D8598" s="48">
        <v>42728</v>
      </c>
      <c r="E8598" s="47">
        <v>4</v>
      </c>
      <c r="F8598" s="47">
        <v>15894</v>
      </c>
      <c r="G8598" s="47">
        <v>12626</v>
      </c>
    </row>
    <row r="8599" spans="3:7">
      <c r="C8599" s="49">
        <f t="shared" si="136"/>
        <v>12</v>
      </c>
      <c r="D8599" s="48">
        <v>42728</v>
      </c>
      <c r="E8599" s="47">
        <v>5</v>
      </c>
      <c r="F8599" s="47">
        <v>15794</v>
      </c>
      <c r="G8599" s="47">
        <v>12518</v>
      </c>
    </row>
    <row r="8600" spans="3:7">
      <c r="C8600" s="49">
        <f t="shared" si="136"/>
        <v>12</v>
      </c>
      <c r="D8600" s="48">
        <v>42728</v>
      </c>
      <c r="E8600" s="47">
        <v>6</v>
      </c>
      <c r="F8600" s="47">
        <v>15867</v>
      </c>
      <c r="G8600" s="47">
        <v>12592</v>
      </c>
    </row>
    <row r="8601" spans="3:7">
      <c r="C8601" s="49">
        <f t="shared" si="136"/>
        <v>12</v>
      </c>
      <c r="D8601" s="48">
        <v>42728</v>
      </c>
      <c r="E8601" s="47">
        <v>7</v>
      </c>
      <c r="F8601" s="47">
        <v>16154</v>
      </c>
      <c r="G8601" s="47">
        <v>13049</v>
      </c>
    </row>
    <row r="8602" spans="3:7">
      <c r="C8602" s="49">
        <f t="shared" si="136"/>
        <v>12</v>
      </c>
      <c r="D8602" s="48">
        <v>42728</v>
      </c>
      <c r="E8602" s="47">
        <v>8</v>
      </c>
      <c r="F8602" s="47">
        <v>16976</v>
      </c>
      <c r="G8602" s="47">
        <v>13822</v>
      </c>
    </row>
    <row r="8603" spans="3:7">
      <c r="C8603" s="49">
        <f t="shared" si="136"/>
        <v>12</v>
      </c>
      <c r="D8603" s="48">
        <v>42728</v>
      </c>
      <c r="E8603" s="47">
        <v>9</v>
      </c>
      <c r="F8603" s="47">
        <v>17648</v>
      </c>
      <c r="G8603" s="47">
        <v>14725</v>
      </c>
    </row>
    <row r="8604" spans="3:7">
      <c r="C8604" s="49">
        <f t="shared" si="136"/>
        <v>12</v>
      </c>
      <c r="D8604" s="48">
        <v>42728</v>
      </c>
      <c r="E8604" s="47">
        <v>10</v>
      </c>
      <c r="F8604" s="47">
        <v>18507</v>
      </c>
      <c r="G8604" s="47">
        <v>15420</v>
      </c>
    </row>
    <row r="8605" spans="3:7">
      <c r="C8605" s="49">
        <f t="shared" si="136"/>
        <v>12</v>
      </c>
      <c r="D8605" s="48">
        <v>42728</v>
      </c>
      <c r="E8605" s="47">
        <v>11</v>
      </c>
      <c r="F8605" s="47">
        <v>18775</v>
      </c>
      <c r="G8605" s="47">
        <v>15782</v>
      </c>
    </row>
    <row r="8606" spans="3:7">
      <c r="C8606" s="49">
        <f t="shared" si="136"/>
        <v>12</v>
      </c>
      <c r="D8606" s="48">
        <v>42728</v>
      </c>
      <c r="E8606" s="47">
        <v>12</v>
      </c>
      <c r="F8606" s="47">
        <v>18336</v>
      </c>
      <c r="G8606" s="47">
        <v>15713</v>
      </c>
    </row>
    <row r="8607" spans="3:7">
      <c r="C8607" s="49">
        <f t="shared" si="136"/>
        <v>12</v>
      </c>
      <c r="D8607" s="48">
        <v>42728</v>
      </c>
      <c r="E8607" s="47">
        <v>13</v>
      </c>
      <c r="F8607" s="47">
        <v>18329</v>
      </c>
      <c r="G8607" s="47">
        <v>15589</v>
      </c>
    </row>
    <row r="8608" spans="3:7">
      <c r="C8608" s="49">
        <f t="shared" si="136"/>
        <v>12</v>
      </c>
      <c r="D8608" s="48">
        <v>42728</v>
      </c>
      <c r="E8608" s="47">
        <v>14</v>
      </c>
      <c r="F8608" s="47">
        <v>18077</v>
      </c>
      <c r="G8608" s="47">
        <v>15511</v>
      </c>
    </row>
    <row r="8609" spans="3:7">
      <c r="C8609" s="49">
        <f t="shared" si="136"/>
        <v>12</v>
      </c>
      <c r="D8609" s="48">
        <v>42728</v>
      </c>
      <c r="E8609" s="47">
        <v>15</v>
      </c>
      <c r="F8609" s="47">
        <v>18099</v>
      </c>
      <c r="G8609" s="47">
        <v>15525</v>
      </c>
    </row>
    <row r="8610" spans="3:7">
      <c r="C8610" s="49">
        <f t="shared" si="136"/>
        <v>12</v>
      </c>
      <c r="D8610" s="48">
        <v>42728</v>
      </c>
      <c r="E8610" s="47">
        <v>16</v>
      </c>
      <c r="F8610" s="47">
        <v>18157</v>
      </c>
      <c r="G8610" s="47">
        <v>15632</v>
      </c>
    </row>
    <row r="8611" spans="3:7">
      <c r="C8611" s="49">
        <f t="shared" si="136"/>
        <v>12</v>
      </c>
      <c r="D8611" s="48">
        <v>42728</v>
      </c>
      <c r="E8611" s="47">
        <v>17</v>
      </c>
      <c r="F8611" s="47">
        <v>18159</v>
      </c>
      <c r="G8611" s="47">
        <v>16133</v>
      </c>
    </row>
    <row r="8612" spans="3:7">
      <c r="C8612" s="49">
        <f t="shared" si="136"/>
        <v>12</v>
      </c>
      <c r="D8612" s="48">
        <v>42728</v>
      </c>
      <c r="E8612" s="47">
        <v>18</v>
      </c>
      <c r="F8612" s="47">
        <v>18513</v>
      </c>
      <c r="G8612" s="47">
        <v>16595</v>
      </c>
    </row>
    <row r="8613" spans="3:7">
      <c r="C8613" s="49">
        <f t="shared" si="136"/>
        <v>12</v>
      </c>
      <c r="D8613" s="48">
        <v>42728</v>
      </c>
      <c r="E8613" s="47">
        <v>19</v>
      </c>
      <c r="F8613" s="47">
        <v>18254</v>
      </c>
      <c r="G8613" s="47">
        <v>16108</v>
      </c>
    </row>
    <row r="8614" spans="3:7">
      <c r="C8614" s="49">
        <f t="shared" si="136"/>
        <v>12</v>
      </c>
      <c r="D8614" s="48">
        <v>42728</v>
      </c>
      <c r="E8614" s="47">
        <v>20</v>
      </c>
      <c r="F8614" s="47">
        <v>17855</v>
      </c>
      <c r="G8614" s="47">
        <v>15529</v>
      </c>
    </row>
    <row r="8615" spans="3:7">
      <c r="C8615" s="49">
        <f t="shared" si="136"/>
        <v>12</v>
      </c>
      <c r="D8615" s="48">
        <v>42728</v>
      </c>
      <c r="E8615" s="47">
        <v>21</v>
      </c>
      <c r="F8615" s="47">
        <v>17483</v>
      </c>
      <c r="G8615" s="47">
        <v>15163</v>
      </c>
    </row>
    <row r="8616" spans="3:7">
      <c r="C8616" s="49">
        <f t="shared" si="136"/>
        <v>12</v>
      </c>
      <c r="D8616" s="48">
        <v>42728</v>
      </c>
      <c r="E8616" s="47">
        <v>22</v>
      </c>
      <c r="F8616" s="47">
        <v>17557</v>
      </c>
      <c r="G8616" s="47">
        <v>14840</v>
      </c>
    </row>
    <row r="8617" spans="3:7">
      <c r="C8617" s="49">
        <f t="shared" si="136"/>
        <v>12</v>
      </c>
      <c r="D8617" s="48">
        <v>42728</v>
      </c>
      <c r="E8617" s="47">
        <v>23</v>
      </c>
      <c r="F8617" s="47">
        <v>17291</v>
      </c>
      <c r="G8617" s="47">
        <v>14365</v>
      </c>
    </row>
    <row r="8618" spans="3:7">
      <c r="C8618" s="49">
        <f t="shared" si="136"/>
        <v>12</v>
      </c>
      <c r="D8618" s="48">
        <v>42728</v>
      </c>
      <c r="E8618" s="47">
        <v>24</v>
      </c>
      <c r="F8618" s="47">
        <v>16668</v>
      </c>
      <c r="G8618" s="47">
        <v>13570</v>
      </c>
    </row>
    <row r="8619" spans="3:7">
      <c r="C8619" s="49">
        <f t="shared" si="136"/>
        <v>12</v>
      </c>
      <c r="D8619" s="48">
        <v>42729</v>
      </c>
      <c r="E8619" s="47">
        <v>1</v>
      </c>
      <c r="F8619" s="47">
        <v>15602</v>
      </c>
      <c r="G8619" s="47">
        <v>12834</v>
      </c>
    </row>
    <row r="8620" spans="3:7">
      <c r="C8620" s="49">
        <f t="shared" si="136"/>
        <v>12</v>
      </c>
      <c r="D8620" s="48">
        <v>42729</v>
      </c>
      <c r="E8620" s="47">
        <v>2</v>
      </c>
      <c r="F8620" s="47">
        <v>15152</v>
      </c>
      <c r="G8620" s="47">
        <v>12233</v>
      </c>
    </row>
    <row r="8621" spans="3:7">
      <c r="C8621" s="49">
        <f t="shared" si="136"/>
        <v>12</v>
      </c>
      <c r="D8621" s="48">
        <v>42729</v>
      </c>
      <c r="E8621" s="47">
        <v>3</v>
      </c>
      <c r="F8621" s="47">
        <v>15044</v>
      </c>
      <c r="G8621" s="47">
        <v>11921</v>
      </c>
    </row>
    <row r="8622" spans="3:7">
      <c r="C8622" s="49">
        <f t="shared" si="136"/>
        <v>12</v>
      </c>
      <c r="D8622" s="48">
        <v>42729</v>
      </c>
      <c r="E8622" s="47">
        <v>4</v>
      </c>
      <c r="F8622" s="47">
        <v>14937</v>
      </c>
      <c r="G8622" s="47">
        <v>11713</v>
      </c>
    </row>
    <row r="8623" spans="3:7">
      <c r="C8623" s="49">
        <f t="shared" si="136"/>
        <v>12</v>
      </c>
      <c r="D8623" s="48">
        <v>42729</v>
      </c>
      <c r="E8623" s="47">
        <v>5</v>
      </c>
      <c r="F8623" s="47">
        <v>15100</v>
      </c>
      <c r="G8623" s="47">
        <v>11780</v>
      </c>
    </row>
    <row r="8624" spans="3:7">
      <c r="C8624" s="49">
        <f t="shared" si="136"/>
        <v>12</v>
      </c>
      <c r="D8624" s="48">
        <v>42729</v>
      </c>
      <c r="E8624" s="47">
        <v>6</v>
      </c>
      <c r="F8624" s="47">
        <v>15231</v>
      </c>
      <c r="G8624" s="47">
        <v>12029</v>
      </c>
    </row>
    <row r="8625" spans="3:7">
      <c r="C8625" s="49">
        <f t="shared" si="136"/>
        <v>12</v>
      </c>
      <c r="D8625" s="48">
        <v>42729</v>
      </c>
      <c r="E8625" s="47">
        <v>7</v>
      </c>
      <c r="F8625" s="47">
        <v>15422</v>
      </c>
      <c r="G8625" s="47">
        <v>12436</v>
      </c>
    </row>
    <row r="8626" spans="3:7">
      <c r="C8626" s="49">
        <f t="shared" si="136"/>
        <v>12</v>
      </c>
      <c r="D8626" s="48">
        <v>42729</v>
      </c>
      <c r="E8626" s="47">
        <v>8</v>
      </c>
      <c r="F8626" s="47">
        <v>16344</v>
      </c>
      <c r="G8626" s="47">
        <v>13195</v>
      </c>
    </row>
    <row r="8627" spans="3:7">
      <c r="C8627" s="49">
        <f t="shared" si="136"/>
        <v>12</v>
      </c>
      <c r="D8627" s="48">
        <v>42729</v>
      </c>
      <c r="E8627" s="47">
        <v>9</v>
      </c>
      <c r="F8627" s="47">
        <v>17156</v>
      </c>
      <c r="G8627" s="47">
        <v>13873</v>
      </c>
    </row>
    <row r="8628" spans="3:7">
      <c r="C8628" s="49">
        <f t="shared" si="136"/>
        <v>12</v>
      </c>
      <c r="D8628" s="48">
        <v>42729</v>
      </c>
      <c r="E8628" s="47">
        <v>10</v>
      </c>
      <c r="F8628" s="47">
        <v>17280</v>
      </c>
      <c r="G8628" s="47">
        <v>14060</v>
      </c>
    </row>
    <row r="8629" spans="3:7">
      <c r="C8629" s="49">
        <f t="shared" si="136"/>
        <v>12</v>
      </c>
      <c r="D8629" s="48">
        <v>42729</v>
      </c>
      <c r="E8629" s="47">
        <v>11</v>
      </c>
      <c r="F8629" s="47">
        <v>17016</v>
      </c>
      <c r="G8629" s="47">
        <v>13866</v>
      </c>
    </row>
    <row r="8630" spans="3:7">
      <c r="C8630" s="49">
        <f t="shared" si="136"/>
        <v>12</v>
      </c>
      <c r="D8630" s="48">
        <v>42729</v>
      </c>
      <c r="E8630" s="47">
        <v>12</v>
      </c>
      <c r="F8630" s="47">
        <v>17181</v>
      </c>
      <c r="G8630" s="47">
        <v>13923</v>
      </c>
    </row>
    <row r="8631" spans="3:7">
      <c r="C8631" s="49">
        <f t="shared" si="136"/>
        <v>12</v>
      </c>
      <c r="D8631" s="48">
        <v>42729</v>
      </c>
      <c r="E8631" s="47">
        <v>13</v>
      </c>
      <c r="F8631" s="47">
        <v>17280</v>
      </c>
      <c r="G8631" s="47">
        <v>13768</v>
      </c>
    </row>
    <row r="8632" spans="3:7">
      <c r="C8632" s="49">
        <f t="shared" si="136"/>
        <v>12</v>
      </c>
      <c r="D8632" s="48">
        <v>42729</v>
      </c>
      <c r="E8632" s="47">
        <v>14</v>
      </c>
      <c r="F8632" s="47">
        <v>17306</v>
      </c>
      <c r="G8632" s="47">
        <v>13802</v>
      </c>
    </row>
    <row r="8633" spans="3:7">
      <c r="C8633" s="49">
        <f t="shared" si="136"/>
        <v>12</v>
      </c>
      <c r="D8633" s="48">
        <v>42729</v>
      </c>
      <c r="E8633" s="47">
        <v>15</v>
      </c>
      <c r="F8633" s="47">
        <v>17529</v>
      </c>
      <c r="G8633" s="47">
        <v>13955</v>
      </c>
    </row>
    <row r="8634" spans="3:7">
      <c r="C8634" s="49">
        <f t="shared" si="136"/>
        <v>12</v>
      </c>
      <c r="D8634" s="48">
        <v>42729</v>
      </c>
      <c r="E8634" s="47">
        <v>16</v>
      </c>
      <c r="F8634" s="47">
        <v>17651</v>
      </c>
      <c r="G8634" s="47">
        <v>14366</v>
      </c>
    </row>
    <row r="8635" spans="3:7">
      <c r="C8635" s="49">
        <f t="shared" si="136"/>
        <v>12</v>
      </c>
      <c r="D8635" s="48">
        <v>42729</v>
      </c>
      <c r="E8635" s="47">
        <v>17</v>
      </c>
      <c r="F8635" s="47">
        <v>18384</v>
      </c>
      <c r="G8635" s="47">
        <v>15230</v>
      </c>
    </row>
    <row r="8636" spans="3:7">
      <c r="C8636" s="49">
        <f t="shared" si="136"/>
        <v>12</v>
      </c>
      <c r="D8636" s="48">
        <v>42729</v>
      </c>
      <c r="E8636" s="47">
        <v>18</v>
      </c>
      <c r="F8636" s="47">
        <v>18855</v>
      </c>
      <c r="G8636" s="47">
        <v>15762</v>
      </c>
    </row>
    <row r="8637" spans="3:7">
      <c r="C8637" s="49">
        <f t="shared" si="136"/>
        <v>12</v>
      </c>
      <c r="D8637" s="48">
        <v>42729</v>
      </c>
      <c r="E8637" s="47">
        <v>19</v>
      </c>
      <c r="F8637" s="47">
        <v>18743</v>
      </c>
      <c r="G8637" s="47">
        <v>15494</v>
      </c>
    </row>
    <row r="8638" spans="3:7">
      <c r="C8638" s="49">
        <f t="shared" si="136"/>
        <v>12</v>
      </c>
      <c r="D8638" s="48">
        <v>42729</v>
      </c>
      <c r="E8638" s="47">
        <v>20</v>
      </c>
      <c r="F8638" s="47">
        <v>18483</v>
      </c>
      <c r="G8638" s="47">
        <v>15124</v>
      </c>
    </row>
    <row r="8639" spans="3:7">
      <c r="C8639" s="49">
        <f t="shared" si="136"/>
        <v>12</v>
      </c>
      <c r="D8639" s="48">
        <v>42729</v>
      </c>
      <c r="E8639" s="47">
        <v>21</v>
      </c>
      <c r="F8639" s="47">
        <v>18419</v>
      </c>
      <c r="G8639" s="47">
        <v>15041</v>
      </c>
    </row>
    <row r="8640" spans="3:7">
      <c r="C8640" s="49">
        <f t="shared" si="136"/>
        <v>12</v>
      </c>
      <c r="D8640" s="48">
        <v>42729</v>
      </c>
      <c r="E8640" s="47">
        <v>22</v>
      </c>
      <c r="F8640" s="47">
        <v>18240</v>
      </c>
      <c r="G8640" s="47">
        <v>14862</v>
      </c>
    </row>
    <row r="8641" spans="3:7">
      <c r="C8641" s="49">
        <f t="shared" si="136"/>
        <v>12</v>
      </c>
      <c r="D8641" s="48">
        <v>42729</v>
      </c>
      <c r="E8641" s="47">
        <v>23</v>
      </c>
      <c r="F8641" s="47">
        <v>17679</v>
      </c>
      <c r="G8641" s="47">
        <v>14362</v>
      </c>
    </row>
    <row r="8642" spans="3:7">
      <c r="C8642" s="49">
        <f t="shared" si="136"/>
        <v>12</v>
      </c>
      <c r="D8642" s="48">
        <v>42729</v>
      </c>
      <c r="E8642" s="47">
        <v>24</v>
      </c>
      <c r="F8642" s="47">
        <v>17113</v>
      </c>
      <c r="G8642" s="47">
        <v>13696</v>
      </c>
    </row>
    <row r="8643" spans="3:7">
      <c r="C8643" s="49">
        <f t="shared" si="136"/>
        <v>12</v>
      </c>
      <c r="D8643" s="48">
        <v>42730</v>
      </c>
      <c r="E8643" s="47">
        <v>1</v>
      </c>
      <c r="F8643" s="47">
        <v>16239</v>
      </c>
      <c r="G8643" s="47">
        <v>13068</v>
      </c>
    </row>
    <row r="8644" spans="3:7">
      <c r="C8644" s="49">
        <f t="shared" ref="C8644:C8707" si="137">MONTH(D8644)</f>
        <v>12</v>
      </c>
      <c r="D8644" s="48">
        <v>42730</v>
      </c>
      <c r="E8644" s="47">
        <v>2</v>
      </c>
      <c r="F8644" s="47">
        <v>15856</v>
      </c>
      <c r="G8644" s="47">
        <v>12660</v>
      </c>
    </row>
    <row r="8645" spans="3:7">
      <c r="C8645" s="49">
        <f t="shared" si="137"/>
        <v>12</v>
      </c>
      <c r="D8645" s="48">
        <v>42730</v>
      </c>
      <c r="E8645" s="47">
        <v>3</v>
      </c>
      <c r="F8645" s="47">
        <v>15576</v>
      </c>
      <c r="G8645" s="47">
        <v>12303</v>
      </c>
    </row>
    <row r="8646" spans="3:7">
      <c r="C8646" s="49">
        <f t="shared" si="137"/>
        <v>12</v>
      </c>
      <c r="D8646" s="48">
        <v>42730</v>
      </c>
      <c r="E8646" s="47">
        <v>4</v>
      </c>
      <c r="F8646" s="47">
        <v>15238</v>
      </c>
      <c r="G8646" s="47">
        <v>12117</v>
      </c>
    </row>
    <row r="8647" spans="3:7">
      <c r="C8647" s="49">
        <f t="shared" si="137"/>
        <v>12</v>
      </c>
      <c r="D8647" s="48">
        <v>42730</v>
      </c>
      <c r="E8647" s="47">
        <v>5</v>
      </c>
      <c r="F8647" s="47">
        <v>15494</v>
      </c>
      <c r="G8647" s="47">
        <v>12384</v>
      </c>
    </row>
    <row r="8648" spans="3:7">
      <c r="C8648" s="49">
        <f t="shared" si="137"/>
        <v>12</v>
      </c>
      <c r="D8648" s="48">
        <v>42730</v>
      </c>
      <c r="E8648" s="47">
        <v>6</v>
      </c>
      <c r="F8648" s="47">
        <v>15909</v>
      </c>
      <c r="G8648" s="47">
        <v>12731</v>
      </c>
    </row>
    <row r="8649" spans="3:7">
      <c r="C8649" s="49">
        <f t="shared" si="137"/>
        <v>12</v>
      </c>
      <c r="D8649" s="48">
        <v>42730</v>
      </c>
      <c r="E8649" s="47">
        <v>7</v>
      </c>
      <c r="F8649" s="47">
        <v>16645</v>
      </c>
      <c r="G8649" s="47">
        <v>13339</v>
      </c>
    </row>
    <row r="8650" spans="3:7">
      <c r="C8650" s="49">
        <f t="shared" si="137"/>
        <v>12</v>
      </c>
      <c r="D8650" s="48">
        <v>42730</v>
      </c>
      <c r="E8650" s="47">
        <v>8</v>
      </c>
      <c r="F8650" s="47">
        <v>17228</v>
      </c>
      <c r="G8650" s="47">
        <v>13832</v>
      </c>
    </row>
    <row r="8651" spans="3:7">
      <c r="C8651" s="49">
        <f t="shared" si="137"/>
        <v>12</v>
      </c>
      <c r="D8651" s="48">
        <v>42730</v>
      </c>
      <c r="E8651" s="47">
        <v>9</v>
      </c>
      <c r="F8651" s="47">
        <v>17766</v>
      </c>
      <c r="G8651" s="47">
        <v>14380</v>
      </c>
    </row>
    <row r="8652" spans="3:7">
      <c r="C8652" s="49">
        <f t="shared" si="137"/>
        <v>12</v>
      </c>
      <c r="D8652" s="48">
        <v>42730</v>
      </c>
      <c r="E8652" s="47">
        <v>10</v>
      </c>
      <c r="F8652" s="47">
        <v>18197</v>
      </c>
      <c r="G8652" s="47">
        <v>14917</v>
      </c>
    </row>
    <row r="8653" spans="3:7">
      <c r="C8653" s="49">
        <f t="shared" si="137"/>
        <v>12</v>
      </c>
      <c r="D8653" s="48">
        <v>42730</v>
      </c>
      <c r="E8653" s="47">
        <v>11</v>
      </c>
      <c r="F8653" s="47">
        <v>18354</v>
      </c>
      <c r="G8653" s="47">
        <v>15233</v>
      </c>
    </row>
    <row r="8654" spans="3:7">
      <c r="C8654" s="49">
        <f t="shared" si="137"/>
        <v>12</v>
      </c>
      <c r="D8654" s="48">
        <v>42730</v>
      </c>
      <c r="E8654" s="47">
        <v>12</v>
      </c>
      <c r="F8654" s="47">
        <v>18920</v>
      </c>
      <c r="G8654" s="47">
        <v>15582</v>
      </c>
    </row>
    <row r="8655" spans="3:7">
      <c r="C8655" s="49">
        <f t="shared" si="137"/>
        <v>12</v>
      </c>
      <c r="D8655" s="48">
        <v>42730</v>
      </c>
      <c r="E8655" s="47">
        <v>13</v>
      </c>
      <c r="F8655" s="47">
        <v>18610</v>
      </c>
      <c r="G8655" s="47">
        <v>15339</v>
      </c>
    </row>
    <row r="8656" spans="3:7">
      <c r="C8656" s="49">
        <f t="shared" si="137"/>
        <v>12</v>
      </c>
      <c r="D8656" s="48">
        <v>42730</v>
      </c>
      <c r="E8656" s="47">
        <v>14</v>
      </c>
      <c r="F8656" s="47">
        <v>18793</v>
      </c>
      <c r="G8656" s="47">
        <v>15429</v>
      </c>
    </row>
    <row r="8657" spans="3:7">
      <c r="C8657" s="49">
        <f t="shared" si="137"/>
        <v>12</v>
      </c>
      <c r="D8657" s="48">
        <v>42730</v>
      </c>
      <c r="E8657" s="47">
        <v>15</v>
      </c>
      <c r="F8657" s="47">
        <v>18499</v>
      </c>
      <c r="G8657" s="47">
        <v>15274</v>
      </c>
    </row>
    <row r="8658" spans="3:7">
      <c r="C8658" s="49">
        <f t="shared" si="137"/>
        <v>12</v>
      </c>
      <c r="D8658" s="48">
        <v>42730</v>
      </c>
      <c r="E8658" s="47">
        <v>16</v>
      </c>
      <c r="F8658" s="47">
        <v>18660</v>
      </c>
      <c r="G8658" s="47">
        <v>15350</v>
      </c>
    </row>
    <row r="8659" spans="3:7">
      <c r="C8659" s="49">
        <f t="shared" si="137"/>
        <v>12</v>
      </c>
      <c r="D8659" s="48">
        <v>42730</v>
      </c>
      <c r="E8659" s="47">
        <v>17</v>
      </c>
      <c r="F8659" s="47">
        <v>18982</v>
      </c>
      <c r="G8659" s="47">
        <v>15899</v>
      </c>
    </row>
    <row r="8660" spans="3:7">
      <c r="C8660" s="49">
        <f t="shared" si="137"/>
        <v>12</v>
      </c>
      <c r="D8660" s="48">
        <v>42730</v>
      </c>
      <c r="E8660" s="47">
        <v>18</v>
      </c>
      <c r="F8660" s="47">
        <v>19427</v>
      </c>
      <c r="G8660" s="47">
        <v>16375</v>
      </c>
    </row>
    <row r="8661" spans="3:7">
      <c r="C8661" s="49">
        <f t="shared" si="137"/>
        <v>12</v>
      </c>
      <c r="D8661" s="48">
        <v>42730</v>
      </c>
      <c r="E8661" s="47">
        <v>19</v>
      </c>
      <c r="F8661" s="47">
        <v>19020</v>
      </c>
      <c r="G8661" s="47">
        <v>16073</v>
      </c>
    </row>
    <row r="8662" spans="3:7">
      <c r="C8662" s="49">
        <f t="shared" si="137"/>
        <v>12</v>
      </c>
      <c r="D8662" s="48">
        <v>42730</v>
      </c>
      <c r="E8662" s="47">
        <v>20</v>
      </c>
      <c r="F8662" s="47">
        <v>18876</v>
      </c>
      <c r="G8662" s="47">
        <v>15782</v>
      </c>
    </row>
    <row r="8663" spans="3:7">
      <c r="C8663" s="49">
        <f t="shared" si="137"/>
        <v>12</v>
      </c>
      <c r="D8663" s="48">
        <v>42730</v>
      </c>
      <c r="E8663" s="47">
        <v>21</v>
      </c>
      <c r="F8663" s="47">
        <v>18467</v>
      </c>
      <c r="G8663" s="47">
        <v>15410</v>
      </c>
    </row>
    <row r="8664" spans="3:7">
      <c r="C8664" s="49">
        <f t="shared" si="137"/>
        <v>12</v>
      </c>
      <c r="D8664" s="48">
        <v>42730</v>
      </c>
      <c r="E8664" s="47">
        <v>22</v>
      </c>
      <c r="F8664" s="47">
        <v>17944</v>
      </c>
      <c r="G8664" s="47">
        <v>14797</v>
      </c>
    </row>
    <row r="8665" spans="3:7">
      <c r="C8665" s="49">
        <f t="shared" si="137"/>
        <v>12</v>
      </c>
      <c r="D8665" s="48">
        <v>42730</v>
      </c>
      <c r="E8665" s="47">
        <v>23</v>
      </c>
      <c r="F8665" s="47">
        <v>17005</v>
      </c>
      <c r="G8665" s="47">
        <v>14005</v>
      </c>
    </row>
    <row r="8666" spans="3:7">
      <c r="C8666" s="49">
        <f t="shared" si="137"/>
        <v>12</v>
      </c>
      <c r="D8666" s="48">
        <v>42730</v>
      </c>
      <c r="E8666" s="47">
        <v>24</v>
      </c>
      <c r="F8666" s="47">
        <v>16297</v>
      </c>
      <c r="G8666" s="47">
        <v>13180</v>
      </c>
    </row>
    <row r="8667" spans="3:7">
      <c r="C8667" s="49">
        <f t="shared" si="137"/>
        <v>12</v>
      </c>
      <c r="D8667" s="48">
        <v>42731</v>
      </c>
      <c r="E8667" s="47">
        <v>1</v>
      </c>
      <c r="F8667" s="47">
        <v>15442</v>
      </c>
      <c r="G8667" s="47">
        <v>12480</v>
      </c>
    </row>
    <row r="8668" spans="3:7">
      <c r="C8668" s="49">
        <f t="shared" si="137"/>
        <v>12</v>
      </c>
      <c r="D8668" s="48">
        <v>42731</v>
      </c>
      <c r="E8668" s="47">
        <v>2</v>
      </c>
      <c r="F8668" s="47">
        <v>15214</v>
      </c>
      <c r="G8668" s="47">
        <v>12045</v>
      </c>
    </row>
    <row r="8669" spans="3:7">
      <c r="C8669" s="49">
        <f t="shared" si="137"/>
        <v>12</v>
      </c>
      <c r="D8669" s="48">
        <v>42731</v>
      </c>
      <c r="E8669" s="47">
        <v>3</v>
      </c>
      <c r="F8669" s="47">
        <v>14586</v>
      </c>
      <c r="G8669" s="47">
        <v>11752</v>
      </c>
    </row>
    <row r="8670" spans="3:7">
      <c r="C8670" s="49">
        <f t="shared" si="137"/>
        <v>12</v>
      </c>
      <c r="D8670" s="48">
        <v>42731</v>
      </c>
      <c r="E8670" s="47">
        <v>4</v>
      </c>
      <c r="F8670" s="47">
        <v>14561</v>
      </c>
      <c r="G8670" s="47">
        <v>11684</v>
      </c>
    </row>
    <row r="8671" spans="3:7">
      <c r="C8671" s="49">
        <f t="shared" si="137"/>
        <v>12</v>
      </c>
      <c r="D8671" s="48">
        <v>42731</v>
      </c>
      <c r="E8671" s="47">
        <v>5</v>
      </c>
      <c r="F8671" s="47">
        <v>14783</v>
      </c>
      <c r="G8671" s="47">
        <v>11833</v>
      </c>
    </row>
    <row r="8672" spans="3:7">
      <c r="C8672" s="49">
        <f t="shared" si="137"/>
        <v>12</v>
      </c>
      <c r="D8672" s="48">
        <v>42731</v>
      </c>
      <c r="E8672" s="47">
        <v>6</v>
      </c>
      <c r="F8672" s="47">
        <v>15356</v>
      </c>
      <c r="G8672" s="47">
        <v>12180</v>
      </c>
    </row>
    <row r="8673" spans="3:7">
      <c r="C8673" s="49">
        <f t="shared" si="137"/>
        <v>12</v>
      </c>
      <c r="D8673" s="48">
        <v>42731</v>
      </c>
      <c r="E8673" s="47">
        <v>7</v>
      </c>
      <c r="F8673" s="47">
        <v>15902</v>
      </c>
      <c r="G8673" s="47">
        <v>12821</v>
      </c>
    </row>
    <row r="8674" spans="3:7">
      <c r="C8674" s="49">
        <f t="shared" si="137"/>
        <v>12</v>
      </c>
      <c r="D8674" s="48">
        <v>42731</v>
      </c>
      <c r="E8674" s="47">
        <v>8</v>
      </c>
      <c r="F8674" s="47">
        <v>16623</v>
      </c>
      <c r="G8674" s="47">
        <v>13571</v>
      </c>
    </row>
    <row r="8675" spans="3:7">
      <c r="C8675" s="49">
        <f t="shared" si="137"/>
        <v>12</v>
      </c>
      <c r="D8675" s="48">
        <v>42731</v>
      </c>
      <c r="E8675" s="47">
        <v>9</v>
      </c>
      <c r="F8675" s="47">
        <v>17036</v>
      </c>
      <c r="G8675" s="47">
        <v>14166</v>
      </c>
    </row>
    <row r="8676" spans="3:7">
      <c r="C8676" s="49">
        <f t="shared" si="137"/>
        <v>12</v>
      </c>
      <c r="D8676" s="48">
        <v>42731</v>
      </c>
      <c r="E8676" s="47">
        <v>10</v>
      </c>
      <c r="F8676" s="47">
        <v>17758</v>
      </c>
      <c r="G8676" s="47">
        <v>14730</v>
      </c>
    </row>
    <row r="8677" spans="3:7">
      <c r="C8677" s="49">
        <f t="shared" si="137"/>
        <v>12</v>
      </c>
      <c r="D8677" s="48">
        <v>42731</v>
      </c>
      <c r="E8677" s="47">
        <v>11</v>
      </c>
      <c r="F8677" s="47">
        <v>18341</v>
      </c>
      <c r="G8677" s="47">
        <v>15223</v>
      </c>
    </row>
    <row r="8678" spans="3:7">
      <c r="C8678" s="49">
        <f t="shared" si="137"/>
        <v>12</v>
      </c>
      <c r="D8678" s="48">
        <v>42731</v>
      </c>
      <c r="E8678" s="47">
        <v>12</v>
      </c>
      <c r="F8678" s="47">
        <v>18681</v>
      </c>
      <c r="G8678" s="47">
        <v>15393</v>
      </c>
    </row>
    <row r="8679" spans="3:7">
      <c r="C8679" s="49">
        <f t="shared" si="137"/>
        <v>12</v>
      </c>
      <c r="D8679" s="48">
        <v>42731</v>
      </c>
      <c r="E8679" s="47">
        <v>13</v>
      </c>
      <c r="F8679" s="47">
        <v>18531</v>
      </c>
      <c r="G8679" s="47">
        <v>15467</v>
      </c>
    </row>
    <row r="8680" spans="3:7">
      <c r="C8680" s="49">
        <f t="shared" si="137"/>
        <v>12</v>
      </c>
      <c r="D8680" s="48">
        <v>42731</v>
      </c>
      <c r="E8680" s="47">
        <v>14</v>
      </c>
      <c r="F8680" s="47">
        <v>18425</v>
      </c>
      <c r="G8680" s="47">
        <v>15461</v>
      </c>
    </row>
    <row r="8681" spans="3:7">
      <c r="C8681" s="49">
        <f t="shared" si="137"/>
        <v>12</v>
      </c>
      <c r="D8681" s="48">
        <v>42731</v>
      </c>
      <c r="E8681" s="47">
        <v>15</v>
      </c>
      <c r="F8681" s="47">
        <v>18264</v>
      </c>
      <c r="G8681" s="47">
        <v>15425</v>
      </c>
    </row>
    <row r="8682" spans="3:7">
      <c r="C8682" s="49">
        <f t="shared" si="137"/>
        <v>12</v>
      </c>
      <c r="D8682" s="48">
        <v>42731</v>
      </c>
      <c r="E8682" s="47">
        <v>16</v>
      </c>
      <c r="F8682" s="47">
        <v>18465</v>
      </c>
      <c r="G8682" s="47">
        <v>15614</v>
      </c>
    </row>
    <row r="8683" spans="3:7">
      <c r="C8683" s="49">
        <f t="shared" si="137"/>
        <v>12</v>
      </c>
      <c r="D8683" s="48">
        <v>42731</v>
      </c>
      <c r="E8683" s="47">
        <v>17</v>
      </c>
      <c r="F8683" s="47">
        <v>19152</v>
      </c>
      <c r="G8683" s="47">
        <v>16377</v>
      </c>
    </row>
    <row r="8684" spans="3:7">
      <c r="C8684" s="49">
        <f t="shared" si="137"/>
        <v>12</v>
      </c>
      <c r="D8684" s="48">
        <v>42731</v>
      </c>
      <c r="E8684" s="47">
        <v>18</v>
      </c>
      <c r="F8684" s="47">
        <v>20133</v>
      </c>
      <c r="G8684" s="47">
        <v>17251</v>
      </c>
    </row>
    <row r="8685" spans="3:7">
      <c r="C8685" s="49">
        <f t="shared" si="137"/>
        <v>12</v>
      </c>
      <c r="D8685" s="48">
        <v>42731</v>
      </c>
      <c r="E8685" s="47">
        <v>19</v>
      </c>
      <c r="F8685" s="47">
        <v>19812</v>
      </c>
      <c r="G8685" s="47">
        <v>17081</v>
      </c>
    </row>
    <row r="8686" spans="3:7">
      <c r="C8686" s="49">
        <f t="shared" si="137"/>
        <v>12</v>
      </c>
      <c r="D8686" s="48">
        <v>42731</v>
      </c>
      <c r="E8686" s="47">
        <v>20</v>
      </c>
      <c r="F8686" s="47">
        <v>19831</v>
      </c>
      <c r="G8686" s="47">
        <v>16939</v>
      </c>
    </row>
    <row r="8687" spans="3:7">
      <c r="C8687" s="49">
        <f t="shared" si="137"/>
        <v>12</v>
      </c>
      <c r="D8687" s="48">
        <v>42731</v>
      </c>
      <c r="E8687" s="47">
        <v>21</v>
      </c>
      <c r="F8687" s="47">
        <v>19654</v>
      </c>
      <c r="G8687" s="47">
        <v>16656</v>
      </c>
    </row>
    <row r="8688" spans="3:7">
      <c r="C8688" s="49">
        <f t="shared" si="137"/>
        <v>12</v>
      </c>
      <c r="D8688" s="48">
        <v>42731</v>
      </c>
      <c r="E8688" s="47">
        <v>22</v>
      </c>
      <c r="F8688" s="47">
        <v>19102</v>
      </c>
      <c r="G8688" s="47">
        <v>16083</v>
      </c>
    </row>
    <row r="8689" spans="3:7">
      <c r="C8689" s="49">
        <f t="shared" si="137"/>
        <v>12</v>
      </c>
      <c r="D8689" s="48">
        <v>42731</v>
      </c>
      <c r="E8689" s="47">
        <v>23</v>
      </c>
      <c r="F8689" s="47">
        <v>18520</v>
      </c>
      <c r="G8689" s="47">
        <v>15219</v>
      </c>
    </row>
    <row r="8690" spans="3:7">
      <c r="C8690" s="49">
        <f t="shared" si="137"/>
        <v>12</v>
      </c>
      <c r="D8690" s="48">
        <v>42731</v>
      </c>
      <c r="E8690" s="47">
        <v>24</v>
      </c>
      <c r="F8690" s="47">
        <v>17582</v>
      </c>
      <c r="G8690" s="47">
        <v>14293</v>
      </c>
    </row>
    <row r="8691" spans="3:7">
      <c r="C8691" s="49">
        <f t="shared" si="137"/>
        <v>12</v>
      </c>
      <c r="D8691" s="48">
        <v>42732</v>
      </c>
      <c r="E8691" s="47">
        <v>1</v>
      </c>
      <c r="F8691" s="47">
        <v>16789</v>
      </c>
      <c r="G8691" s="47">
        <v>13560</v>
      </c>
    </row>
    <row r="8692" spans="3:7">
      <c r="C8692" s="49">
        <f t="shared" si="137"/>
        <v>12</v>
      </c>
      <c r="D8692" s="48">
        <v>42732</v>
      </c>
      <c r="E8692" s="47">
        <v>2</v>
      </c>
      <c r="F8692" s="47">
        <v>16340</v>
      </c>
      <c r="G8692" s="47">
        <v>13129</v>
      </c>
    </row>
    <row r="8693" spans="3:7">
      <c r="C8693" s="49">
        <f t="shared" si="137"/>
        <v>12</v>
      </c>
      <c r="D8693" s="48">
        <v>42732</v>
      </c>
      <c r="E8693" s="47">
        <v>3</v>
      </c>
      <c r="F8693" s="47">
        <v>16081</v>
      </c>
      <c r="G8693" s="47">
        <v>12873</v>
      </c>
    </row>
    <row r="8694" spans="3:7">
      <c r="C8694" s="49">
        <f t="shared" si="137"/>
        <v>12</v>
      </c>
      <c r="D8694" s="48">
        <v>42732</v>
      </c>
      <c r="E8694" s="47">
        <v>4</v>
      </c>
      <c r="F8694" s="47">
        <v>16068</v>
      </c>
      <c r="G8694" s="47">
        <v>12801</v>
      </c>
    </row>
    <row r="8695" spans="3:7">
      <c r="C8695" s="49">
        <f t="shared" si="137"/>
        <v>12</v>
      </c>
      <c r="D8695" s="48">
        <v>42732</v>
      </c>
      <c r="E8695" s="47">
        <v>5</v>
      </c>
      <c r="F8695" s="47">
        <v>16167</v>
      </c>
      <c r="G8695" s="47">
        <v>12922</v>
      </c>
    </row>
    <row r="8696" spans="3:7">
      <c r="C8696" s="49">
        <f t="shared" si="137"/>
        <v>12</v>
      </c>
      <c r="D8696" s="48">
        <v>42732</v>
      </c>
      <c r="E8696" s="47">
        <v>6</v>
      </c>
      <c r="F8696" s="47">
        <v>16699</v>
      </c>
      <c r="G8696" s="47">
        <v>13429</v>
      </c>
    </row>
    <row r="8697" spans="3:7">
      <c r="C8697" s="49">
        <f t="shared" si="137"/>
        <v>12</v>
      </c>
      <c r="D8697" s="48">
        <v>42732</v>
      </c>
      <c r="E8697" s="47">
        <v>7</v>
      </c>
      <c r="F8697" s="47">
        <v>17553</v>
      </c>
      <c r="G8697" s="47">
        <v>14341</v>
      </c>
    </row>
    <row r="8698" spans="3:7">
      <c r="C8698" s="49">
        <f t="shared" si="137"/>
        <v>12</v>
      </c>
      <c r="D8698" s="48">
        <v>42732</v>
      </c>
      <c r="E8698" s="47">
        <v>8</v>
      </c>
      <c r="F8698" s="47">
        <v>18556</v>
      </c>
      <c r="G8698" s="47">
        <v>15379</v>
      </c>
    </row>
    <row r="8699" spans="3:7">
      <c r="C8699" s="49">
        <f t="shared" si="137"/>
        <v>12</v>
      </c>
      <c r="D8699" s="48">
        <v>42732</v>
      </c>
      <c r="E8699" s="47">
        <v>9</v>
      </c>
      <c r="F8699" s="47">
        <v>18910</v>
      </c>
      <c r="G8699" s="47">
        <v>15770</v>
      </c>
    </row>
    <row r="8700" spans="3:7">
      <c r="C8700" s="49">
        <f t="shared" si="137"/>
        <v>12</v>
      </c>
      <c r="D8700" s="48">
        <v>42732</v>
      </c>
      <c r="E8700" s="47">
        <v>10</v>
      </c>
      <c r="F8700" s="47">
        <v>18977</v>
      </c>
      <c r="G8700" s="47">
        <v>15987</v>
      </c>
    </row>
    <row r="8701" spans="3:7">
      <c r="C8701" s="49">
        <f t="shared" si="137"/>
        <v>12</v>
      </c>
      <c r="D8701" s="48">
        <v>42732</v>
      </c>
      <c r="E8701" s="47">
        <v>11</v>
      </c>
      <c r="F8701" s="47">
        <v>18851</v>
      </c>
      <c r="G8701" s="47">
        <v>15992</v>
      </c>
    </row>
    <row r="8702" spans="3:7">
      <c r="C8702" s="49">
        <f t="shared" si="137"/>
        <v>12</v>
      </c>
      <c r="D8702" s="48">
        <v>42732</v>
      </c>
      <c r="E8702" s="47">
        <v>12</v>
      </c>
      <c r="F8702" s="47">
        <v>18823</v>
      </c>
      <c r="G8702" s="47">
        <v>16051</v>
      </c>
    </row>
    <row r="8703" spans="3:7">
      <c r="C8703" s="49">
        <f t="shared" si="137"/>
        <v>12</v>
      </c>
      <c r="D8703" s="48">
        <v>42732</v>
      </c>
      <c r="E8703" s="47">
        <v>13</v>
      </c>
      <c r="F8703" s="47">
        <v>18946</v>
      </c>
      <c r="G8703" s="47">
        <v>15972</v>
      </c>
    </row>
    <row r="8704" spans="3:7">
      <c r="C8704" s="49">
        <f t="shared" si="137"/>
        <v>12</v>
      </c>
      <c r="D8704" s="48">
        <v>42732</v>
      </c>
      <c r="E8704" s="47">
        <v>14</v>
      </c>
      <c r="F8704" s="47">
        <v>19388</v>
      </c>
      <c r="G8704" s="47">
        <v>15922</v>
      </c>
    </row>
    <row r="8705" spans="3:7">
      <c r="C8705" s="49">
        <f t="shared" si="137"/>
        <v>12</v>
      </c>
      <c r="D8705" s="48">
        <v>42732</v>
      </c>
      <c r="E8705" s="47">
        <v>15</v>
      </c>
      <c r="F8705" s="47">
        <v>19471</v>
      </c>
      <c r="G8705" s="47">
        <v>16056</v>
      </c>
    </row>
    <row r="8706" spans="3:7">
      <c r="C8706" s="49">
        <f t="shared" si="137"/>
        <v>12</v>
      </c>
      <c r="D8706" s="48">
        <v>42732</v>
      </c>
      <c r="E8706" s="47">
        <v>16</v>
      </c>
      <c r="F8706" s="47">
        <v>19839</v>
      </c>
      <c r="G8706" s="47">
        <v>16384</v>
      </c>
    </row>
    <row r="8707" spans="3:7">
      <c r="C8707" s="49">
        <f t="shared" si="137"/>
        <v>12</v>
      </c>
      <c r="D8707" s="48">
        <v>42732</v>
      </c>
      <c r="E8707" s="47">
        <v>17</v>
      </c>
      <c r="F8707" s="47">
        <v>20383</v>
      </c>
      <c r="G8707" s="47">
        <v>17148</v>
      </c>
    </row>
    <row r="8708" spans="3:7">
      <c r="C8708" s="49">
        <f t="shared" ref="C8708:C8771" si="138">MONTH(D8708)</f>
        <v>12</v>
      </c>
      <c r="D8708" s="48">
        <v>42732</v>
      </c>
      <c r="E8708" s="47">
        <v>18</v>
      </c>
      <c r="F8708" s="47">
        <v>20704</v>
      </c>
      <c r="G8708" s="47">
        <v>18156</v>
      </c>
    </row>
    <row r="8709" spans="3:7">
      <c r="C8709" s="49">
        <f t="shared" si="138"/>
        <v>12</v>
      </c>
      <c r="D8709" s="48">
        <v>42732</v>
      </c>
      <c r="E8709" s="47">
        <v>19</v>
      </c>
      <c r="F8709" s="47">
        <v>21023</v>
      </c>
      <c r="G8709" s="47">
        <v>17879</v>
      </c>
    </row>
    <row r="8710" spans="3:7">
      <c r="C8710" s="49">
        <f t="shared" si="138"/>
        <v>12</v>
      </c>
      <c r="D8710" s="48">
        <v>42732</v>
      </c>
      <c r="E8710" s="47">
        <v>20</v>
      </c>
      <c r="F8710" s="47">
        <v>20895</v>
      </c>
      <c r="G8710" s="47">
        <v>17532</v>
      </c>
    </row>
    <row r="8711" spans="3:7">
      <c r="C8711" s="49">
        <f t="shared" si="138"/>
        <v>12</v>
      </c>
      <c r="D8711" s="48">
        <v>42732</v>
      </c>
      <c r="E8711" s="47">
        <v>21</v>
      </c>
      <c r="F8711" s="47">
        <v>20518</v>
      </c>
      <c r="G8711" s="47">
        <v>17159</v>
      </c>
    </row>
    <row r="8712" spans="3:7">
      <c r="C8712" s="49">
        <f t="shared" si="138"/>
        <v>12</v>
      </c>
      <c r="D8712" s="48">
        <v>42732</v>
      </c>
      <c r="E8712" s="47">
        <v>22</v>
      </c>
      <c r="F8712" s="47">
        <v>19679</v>
      </c>
      <c r="G8712" s="47">
        <v>16473</v>
      </c>
    </row>
    <row r="8713" spans="3:7">
      <c r="C8713" s="49">
        <f t="shared" si="138"/>
        <v>12</v>
      </c>
      <c r="D8713" s="48">
        <v>42732</v>
      </c>
      <c r="E8713" s="47">
        <v>23</v>
      </c>
      <c r="F8713" s="47">
        <v>18804</v>
      </c>
      <c r="G8713" s="47">
        <v>15477</v>
      </c>
    </row>
    <row r="8714" spans="3:7">
      <c r="C8714" s="49">
        <f t="shared" si="138"/>
        <v>12</v>
      </c>
      <c r="D8714" s="48">
        <v>42732</v>
      </c>
      <c r="E8714" s="47">
        <v>24</v>
      </c>
      <c r="F8714" s="47">
        <v>17599</v>
      </c>
      <c r="G8714" s="47">
        <v>14358</v>
      </c>
    </row>
    <row r="8715" spans="3:7">
      <c r="C8715" s="49">
        <f t="shared" si="138"/>
        <v>12</v>
      </c>
      <c r="D8715" s="48">
        <v>42733</v>
      </c>
      <c r="E8715" s="47">
        <v>1</v>
      </c>
      <c r="F8715" s="47">
        <v>16970</v>
      </c>
      <c r="G8715" s="47">
        <v>13579</v>
      </c>
    </row>
    <row r="8716" spans="3:7">
      <c r="C8716" s="49">
        <f t="shared" si="138"/>
        <v>12</v>
      </c>
      <c r="D8716" s="48">
        <v>42733</v>
      </c>
      <c r="E8716" s="47">
        <v>2</v>
      </c>
      <c r="F8716" s="47">
        <v>16591</v>
      </c>
      <c r="G8716" s="47">
        <v>13071</v>
      </c>
    </row>
    <row r="8717" spans="3:7">
      <c r="C8717" s="49">
        <f t="shared" si="138"/>
        <v>12</v>
      </c>
      <c r="D8717" s="48">
        <v>42733</v>
      </c>
      <c r="E8717" s="47">
        <v>3</v>
      </c>
      <c r="F8717" s="47">
        <v>16424</v>
      </c>
      <c r="G8717" s="47">
        <v>12854</v>
      </c>
    </row>
    <row r="8718" spans="3:7">
      <c r="C8718" s="49">
        <f t="shared" si="138"/>
        <v>12</v>
      </c>
      <c r="D8718" s="48">
        <v>42733</v>
      </c>
      <c r="E8718" s="47">
        <v>4</v>
      </c>
      <c r="F8718" s="47">
        <v>16441</v>
      </c>
      <c r="G8718" s="47">
        <v>12909</v>
      </c>
    </row>
    <row r="8719" spans="3:7">
      <c r="C8719" s="49">
        <f t="shared" si="138"/>
        <v>12</v>
      </c>
      <c r="D8719" s="48">
        <v>42733</v>
      </c>
      <c r="E8719" s="47">
        <v>5</v>
      </c>
      <c r="F8719" s="47">
        <v>16522</v>
      </c>
      <c r="G8719" s="47">
        <v>13050</v>
      </c>
    </row>
    <row r="8720" spans="3:7">
      <c r="C8720" s="49">
        <f t="shared" si="138"/>
        <v>12</v>
      </c>
      <c r="D8720" s="48">
        <v>42733</v>
      </c>
      <c r="E8720" s="47">
        <v>6</v>
      </c>
      <c r="F8720" s="47">
        <v>17276</v>
      </c>
      <c r="G8720" s="47">
        <v>13548</v>
      </c>
    </row>
    <row r="8721" spans="3:7">
      <c r="C8721" s="49">
        <f t="shared" si="138"/>
        <v>12</v>
      </c>
      <c r="D8721" s="48">
        <v>42733</v>
      </c>
      <c r="E8721" s="47">
        <v>7</v>
      </c>
      <c r="F8721" s="47">
        <v>17840</v>
      </c>
      <c r="G8721" s="47">
        <v>14352</v>
      </c>
    </row>
    <row r="8722" spans="3:7">
      <c r="C8722" s="49">
        <f t="shared" si="138"/>
        <v>12</v>
      </c>
      <c r="D8722" s="48">
        <v>42733</v>
      </c>
      <c r="E8722" s="47">
        <v>8</v>
      </c>
      <c r="F8722" s="47">
        <v>18989</v>
      </c>
      <c r="G8722" s="47">
        <v>15373</v>
      </c>
    </row>
    <row r="8723" spans="3:7">
      <c r="C8723" s="49">
        <f t="shared" si="138"/>
        <v>12</v>
      </c>
      <c r="D8723" s="48">
        <v>42733</v>
      </c>
      <c r="E8723" s="47">
        <v>9</v>
      </c>
      <c r="F8723" s="47">
        <v>19312</v>
      </c>
      <c r="G8723" s="47">
        <v>15691</v>
      </c>
    </row>
    <row r="8724" spans="3:7">
      <c r="C8724" s="49">
        <f t="shared" si="138"/>
        <v>12</v>
      </c>
      <c r="D8724" s="48">
        <v>42733</v>
      </c>
      <c r="E8724" s="47">
        <v>10</v>
      </c>
      <c r="F8724" s="47">
        <v>19571</v>
      </c>
      <c r="G8724" s="47">
        <v>16027</v>
      </c>
    </row>
    <row r="8725" spans="3:7">
      <c r="C8725" s="49">
        <f t="shared" si="138"/>
        <v>12</v>
      </c>
      <c r="D8725" s="48">
        <v>42733</v>
      </c>
      <c r="E8725" s="47">
        <v>11</v>
      </c>
      <c r="F8725" s="47">
        <v>19785</v>
      </c>
      <c r="G8725" s="47">
        <v>16261</v>
      </c>
    </row>
    <row r="8726" spans="3:7">
      <c r="C8726" s="49">
        <f t="shared" si="138"/>
        <v>12</v>
      </c>
      <c r="D8726" s="48">
        <v>42733</v>
      </c>
      <c r="E8726" s="47">
        <v>12</v>
      </c>
      <c r="F8726" s="47">
        <v>19906</v>
      </c>
      <c r="G8726" s="47">
        <v>16347</v>
      </c>
    </row>
    <row r="8727" spans="3:7">
      <c r="C8727" s="49">
        <f t="shared" si="138"/>
        <v>12</v>
      </c>
      <c r="D8727" s="48">
        <v>42733</v>
      </c>
      <c r="E8727" s="47">
        <v>13</v>
      </c>
      <c r="F8727" s="47">
        <v>19972</v>
      </c>
      <c r="G8727" s="47">
        <v>16375</v>
      </c>
    </row>
    <row r="8728" spans="3:7">
      <c r="C8728" s="49">
        <f t="shared" si="138"/>
        <v>12</v>
      </c>
      <c r="D8728" s="48">
        <v>42733</v>
      </c>
      <c r="E8728" s="47">
        <v>14</v>
      </c>
      <c r="F8728" s="47">
        <v>19672</v>
      </c>
      <c r="G8728" s="47">
        <v>16198</v>
      </c>
    </row>
    <row r="8729" spans="3:7">
      <c r="C8729" s="49">
        <f t="shared" si="138"/>
        <v>12</v>
      </c>
      <c r="D8729" s="48">
        <v>42733</v>
      </c>
      <c r="E8729" s="47">
        <v>15</v>
      </c>
      <c r="F8729" s="47">
        <v>19658</v>
      </c>
      <c r="G8729" s="47">
        <v>16079</v>
      </c>
    </row>
    <row r="8730" spans="3:7">
      <c r="C8730" s="49">
        <f t="shared" si="138"/>
        <v>12</v>
      </c>
      <c r="D8730" s="48">
        <v>42733</v>
      </c>
      <c r="E8730" s="47">
        <v>16</v>
      </c>
      <c r="F8730" s="47">
        <v>19608</v>
      </c>
      <c r="G8730" s="47">
        <v>15942</v>
      </c>
    </row>
    <row r="8731" spans="3:7">
      <c r="C8731" s="49">
        <f t="shared" si="138"/>
        <v>12</v>
      </c>
      <c r="D8731" s="48">
        <v>42733</v>
      </c>
      <c r="E8731" s="47">
        <v>17</v>
      </c>
      <c r="F8731" s="47">
        <v>20227</v>
      </c>
      <c r="G8731" s="47">
        <v>16745</v>
      </c>
    </row>
    <row r="8732" spans="3:7">
      <c r="C8732" s="49">
        <f t="shared" si="138"/>
        <v>12</v>
      </c>
      <c r="D8732" s="48">
        <v>42733</v>
      </c>
      <c r="E8732" s="47">
        <v>18</v>
      </c>
      <c r="F8732" s="47">
        <v>21026</v>
      </c>
      <c r="G8732" s="47">
        <v>17671</v>
      </c>
    </row>
    <row r="8733" spans="3:7">
      <c r="C8733" s="49">
        <f t="shared" si="138"/>
        <v>12</v>
      </c>
      <c r="D8733" s="48">
        <v>42733</v>
      </c>
      <c r="E8733" s="47">
        <v>19</v>
      </c>
      <c r="F8733" s="47">
        <v>20968</v>
      </c>
      <c r="G8733" s="47">
        <v>17603</v>
      </c>
    </row>
    <row r="8734" spans="3:7">
      <c r="C8734" s="49">
        <f t="shared" si="138"/>
        <v>12</v>
      </c>
      <c r="D8734" s="48">
        <v>42733</v>
      </c>
      <c r="E8734" s="47">
        <v>20</v>
      </c>
      <c r="F8734" s="47">
        <v>20642</v>
      </c>
      <c r="G8734" s="47">
        <v>17328</v>
      </c>
    </row>
    <row r="8735" spans="3:7">
      <c r="C8735" s="49">
        <f t="shared" si="138"/>
        <v>12</v>
      </c>
      <c r="D8735" s="48">
        <v>42733</v>
      </c>
      <c r="E8735" s="47">
        <v>21</v>
      </c>
      <c r="F8735" s="47">
        <v>20325</v>
      </c>
      <c r="G8735" s="47">
        <v>17002</v>
      </c>
    </row>
    <row r="8736" spans="3:7">
      <c r="C8736" s="49">
        <f t="shared" si="138"/>
        <v>12</v>
      </c>
      <c r="D8736" s="48">
        <v>42733</v>
      </c>
      <c r="E8736" s="47">
        <v>22</v>
      </c>
      <c r="F8736" s="47">
        <v>19824</v>
      </c>
      <c r="G8736" s="47">
        <v>16422</v>
      </c>
    </row>
    <row r="8737" spans="3:7">
      <c r="C8737" s="49">
        <f t="shared" si="138"/>
        <v>12</v>
      </c>
      <c r="D8737" s="48">
        <v>42733</v>
      </c>
      <c r="E8737" s="47">
        <v>23</v>
      </c>
      <c r="F8737" s="47">
        <v>18852</v>
      </c>
      <c r="G8737" s="47">
        <v>15421</v>
      </c>
    </row>
    <row r="8738" spans="3:7">
      <c r="C8738" s="49">
        <f t="shared" si="138"/>
        <v>12</v>
      </c>
      <c r="D8738" s="48">
        <v>42733</v>
      </c>
      <c r="E8738" s="47">
        <v>24</v>
      </c>
      <c r="F8738" s="47">
        <v>17792</v>
      </c>
      <c r="G8738" s="47">
        <v>14364</v>
      </c>
    </row>
    <row r="8739" spans="3:7">
      <c r="C8739" s="49">
        <f t="shared" si="138"/>
        <v>12</v>
      </c>
      <c r="D8739" s="48">
        <v>42734</v>
      </c>
      <c r="E8739" s="47">
        <v>1</v>
      </c>
      <c r="F8739" s="47">
        <v>17214</v>
      </c>
      <c r="G8739" s="47">
        <v>13527</v>
      </c>
    </row>
    <row r="8740" spans="3:7">
      <c r="C8740" s="49">
        <f t="shared" si="138"/>
        <v>12</v>
      </c>
      <c r="D8740" s="48">
        <v>42734</v>
      </c>
      <c r="E8740" s="47">
        <v>2</v>
      </c>
      <c r="F8740" s="47">
        <v>16621</v>
      </c>
      <c r="G8740" s="47">
        <v>13014</v>
      </c>
    </row>
    <row r="8741" spans="3:7">
      <c r="C8741" s="49">
        <f t="shared" si="138"/>
        <v>12</v>
      </c>
      <c r="D8741" s="48">
        <v>42734</v>
      </c>
      <c r="E8741" s="47">
        <v>3</v>
      </c>
      <c r="F8741" s="47">
        <v>16482</v>
      </c>
      <c r="G8741" s="47">
        <v>12780</v>
      </c>
    </row>
    <row r="8742" spans="3:7">
      <c r="C8742" s="49">
        <f t="shared" si="138"/>
        <v>12</v>
      </c>
      <c r="D8742" s="48">
        <v>42734</v>
      </c>
      <c r="E8742" s="47">
        <v>4</v>
      </c>
      <c r="F8742" s="47">
        <v>16195</v>
      </c>
      <c r="G8742" s="47">
        <v>12729</v>
      </c>
    </row>
    <row r="8743" spans="3:7">
      <c r="C8743" s="49">
        <f t="shared" si="138"/>
        <v>12</v>
      </c>
      <c r="D8743" s="48">
        <v>42734</v>
      </c>
      <c r="E8743" s="47">
        <v>5</v>
      </c>
      <c r="F8743" s="47">
        <v>16258</v>
      </c>
      <c r="G8743" s="47">
        <v>12816</v>
      </c>
    </row>
    <row r="8744" spans="3:7">
      <c r="C8744" s="49">
        <f t="shared" si="138"/>
        <v>12</v>
      </c>
      <c r="D8744" s="48">
        <v>42734</v>
      </c>
      <c r="E8744" s="47">
        <v>6</v>
      </c>
      <c r="F8744" s="47">
        <v>16728</v>
      </c>
      <c r="G8744" s="47">
        <v>13199</v>
      </c>
    </row>
    <row r="8745" spans="3:7">
      <c r="C8745" s="49">
        <f t="shared" si="138"/>
        <v>12</v>
      </c>
      <c r="D8745" s="48">
        <v>42734</v>
      </c>
      <c r="E8745" s="47">
        <v>7</v>
      </c>
      <c r="F8745" s="47">
        <v>17531</v>
      </c>
      <c r="G8745" s="47">
        <v>14021</v>
      </c>
    </row>
    <row r="8746" spans="3:7">
      <c r="C8746" s="49">
        <f t="shared" si="138"/>
        <v>12</v>
      </c>
      <c r="D8746" s="48">
        <v>42734</v>
      </c>
      <c r="E8746" s="47">
        <v>8</v>
      </c>
      <c r="F8746" s="47">
        <v>18104</v>
      </c>
      <c r="G8746" s="47">
        <v>14906</v>
      </c>
    </row>
    <row r="8747" spans="3:7">
      <c r="C8747" s="49">
        <f t="shared" si="138"/>
        <v>12</v>
      </c>
      <c r="D8747" s="48">
        <v>42734</v>
      </c>
      <c r="E8747" s="47">
        <v>9</v>
      </c>
      <c r="F8747" s="47">
        <v>18614</v>
      </c>
      <c r="G8747" s="47">
        <v>15350</v>
      </c>
    </row>
    <row r="8748" spans="3:7">
      <c r="C8748" s="49">
        <f t="shared" si="138"/>
        <v>12</v>
      </c>
      <c r="D8748" s="48">
        <v>42734</v>
      </c>
      <c r="E8748" s="47">
        <v>10</v>
      </c>
      <c r="F8748" s="47">
        <v>19051</v>
      </c>
      <c r="G8748" s="47">
        <v>15756</v>
      </c>
    </row>
    <row r="8749" spans="3:7">
      <c r="C8749" s="49">
        <f t="shared" si="138"/>
        <v>12</v>
      </c>
      <c r="D8749" s="48">
        <v>42734</v>
      </c>
      <c r="E8749" s="47">
        <v>11</v>
      </c>
      <c r="F8749" s="47">
        <v>19367</v>
      </c>
      <c r="G8749" s="47">
        <v>16025</v>
      </c>
    </row>
    <row r="8750" spans="3:7">
      <c r="C8750" s="49">
        <f t="shared" si="138"/>
        <v>12</v>
      </c>
      <c r="D8750" s="48">
        <v>42734</v>
      </c>
      <c r="E8750" s="47">
        <v>12</v>
      </c>
      <c r="F8750" s="47">
        <v>19282</v>
      </c>
      <c r="G8750" s="47">
        <v>16055</v>
      </c>
    </row>
    <row r="8751" spans="3:7">
      <c r="C8751" s="49">
        <f t="shared" si="138"/>
        <v>12</v>
      </c>
      <c r="D8751" s="48">
        <v>42734</v>
      </c>
      <c r="E8751" s="47">
        <v>13</v>
      </c>
      <c r="F8751" s="47">
        <v>19289</v>
      </c>
      <c r="G8751" s="47">
        <v>16018</v>
      </c>
    </row>
    <row r="8752" spans="3:7">
      <c r="C8752" s="49">
        <f t="shared" si="138"/>
        <v>12</v>
      </c>
      <c r="D8752" s="48">
        <v>42734</v>
      </c>
      <c r="E8752" s="47">
        <v>14</v>
      </c>
      <c r="F8752" s="47">
        <v>19110</v>
      </c>
      <c r="G8752" s="47">
        <v>15829</v>
      </c>
    </row>
    <row r="8753" spans="3:7">
      <c r="C8753" s="49">
        <f t="shared" si="138"/>
        <v>12</v>
      </c>
      <c r="D8753" s="48">
        <v>42734</v>
      </c>
      <c r="E8753" s="47">
        <v>15</v>
      </c>
      <c r="F8753" s="47">
        <v>19109</v>
      </c>
      <c r="G8753" s="47">
        <v>15837</v>
      </c>
    </row>
    <row r="8754" spans="3:7">
      <c r="C8754" s="49">
        <f t="shared" si="138"/>
        <v>12</v>
      </c>
      <c r="D8754" s="48">
        <v>42734</v>
      </c>
      <c r="E8754" s="47">
        <v>16</v>
      </c>
      <c r="F8754" s="47">
        <v>19445</v>
      </c>
      <c r="G8754" s="47">
        <v>16104</v>
      </c>
    </row>
    <row r="8755" spans="3:7">
      <c r="C8755" s="49">
        <f t="shared" si="138"/>
        <v>12</v>
      </c>
      <c r="D8755" s="48">
        <v>42734</v>
      </c>
      <c r="E8755" s="47">
        <v>17</v>
      </c>
      <c r="F8755" s="47">
        <v>20232</v>
      </c>
      <c r="G8755" s="47">
        <v>16890</v>
      </c>
    </row>
    <row r="8756" spans="3:7">
      <c r="C8756" s="49">
        <f t="shared" si="138"/>
        <v>12</v>
      </c>
      <c r="D8756" s="48">
        <v>42734</v>
      </c>
      <c r="E8756" s="47">
        <v>18</v>
      </c>
      <c r="F8756" s="47">
        <v>21182</v>
      </c>
      <c r="G8756" s="47">
        <v>17958</v>
      </c>
    </row>
    <row r="8757" spans="3:7">
      <c r="C8757" s="49">
        <f t="shared" si="138"/>
        <v>12</v>
      </c>
      <c r="D8757" s="48">
        <v>42734</v>
      </c>
      <c r="E8757" s="47">
        <v>19</v>
      </c>
      <c r="F8757" s="47">
        <v>21034</v>
      </c>
      <c r="G8757" s="47">
        <v>17807</v>
      </c>
    </row>
    <row r="8758" spans="3:7">
      <c r="C8758" s="49">
        <f t="shared" si="138"/>
        <v>12</v>
      </c>
      <c r="D8758" s="48">
        <v>42734</v>
      </c>
      <c r="E8758" s="47">
        <v>20</v>
      </c>
      <c r="F8758" s="47">
        <v>20679</v>
      </c>
      <c r="G8758" s="47">
        <v>17563</v>
      </c>
    </row>
    <row r="8759" spans="3:7">
      <c r="C8759" s="49">
        <f t="shared" si="138"/>
        <v>12</v>
      </c>
      <c r="D8759" s="48">
        <v>42734</v>
      </c>
      <c r="E8759" s="47">
        <v>21</v>
      </c>
      <c r="F8759" s="47">
        <v>20475</v>
      </c>
      <c r="G8759" s="47">
        <v>17235</v>
      </c>
    </row>
    <row r="8760" spans="3:7">
      <c r="C8760" s="49">
        <f t="shared" si="138"/>
        <v>12</v>
      </c>
      <c r="D8760" s="48">
        <v>42734</v>
      </c>
      <c r="E8760" s="47">
        <v>22</v>
      </c>
      <c r="F8760" s="47">
        <v>19840</v>
      </c>
      <c r="G8760" s="47">
        <v>16641</v>
      </c>
    </row>
    <row r="8761" spans="3:7">
      <c r="C8761" s="49">
        <f t="shared" si="138"/>
        <v>12</v>
      </c>
      <c r="D8761" s="48">
        <v>42734</v>
      </c>
      <c r="E8761" s="47">
        <v>23</v>
      </c>
      <c r="F8761" s="47">
        <v>19080</v>
      </c>
      <c r="G8761" s="47">
        <v>15829</v>
      </c>
    </row>
    <row r="8762" spans="3:7">
      <c r="C8762" s="49">
        <f t="shared" si="138"/>
        <v>12</v>
      </c>
      <c r="D8762" s="48">
        <v>42734</v>
      </c>
      <c r="E8762" s="47">
        <v>24</v>
      </c>
      <c r="F8762" s="47">
        <v>18143</v>
      </c>
      <c r="G8762" s="47">
        <v>14708</v>
      </c>
    </row>
    <row r="8763" spans="3:7">
      <c r="C8763" s="49">
        <f t="shared" si="138"/>
        <v>12</v>
      </c>
      <c r="D8763" s="48">
        <v>42735</v>
      </c>
      <c r="E8763" s="47">
        <v>1</v>
      </c>
      <c r="F8763" s="47">
        <v>17788</v>
      </c>
      <c r="G8763" s="47">
        <v>13934</v>
      </c>
    </row>
    <row r="8764" spans="3:7">
      <c r="C8764" s="49">
        <f t="shared" si="138"/>
        <v>12</v>
      </c>
      <c r="D8764" s="48">
        <v>42735</v>
      </c>
      <c r="E8764" s="47">
        <v>2</v>
      </c>
      <c r="F8764" s="47">
        <v>17235</v>
      </c>
      <c r="G8764" s="47">
        <v>13450</v>
      </c>
    </row>
    <row r="8765" spans="3:7">
      <c r="C8765" s="49">
        <f t="shared" si="138"/>
        <v>12</v>
      </c>
      <c r="D8765" s="48">
        <v>42735</v>
      </c>
      <c r="E8765" s="47">
        <v>3</v>
      </c>
      <c r="F8765" s="47">
        <v>17024</v>
      </c>
      <c r="G8765" s="47">
        <v>13105</v>
      </c>
    </row>
    <row r="8766" spans="3:7">
      <c r="C8766" s="49">
        <f t="shared" si="138"/>
        <v>12</v>
      </c>
      <c r="D8766" s="48">
        <v>42735</v>
      </c>
      <c r="E8766" s="47">
        <v>4</v>
      </c>
      <c r="F8766" s="47">
        <v>16794</v>
      </c>
      <c r="G8766" s="47">
        <v>12938</v>
      </c>
    </row>
    <row r="8767" spans="3:7">
      <c r="C8767" s="49">
        <f t="shared" si="138"/>
        <v>12</v>
      </c>
      <c r="D8767" s="48">
        <v>42735</v>
      </c>
      <c r="E8767" s="47">
        <v>5</v>
      </c>
      <c r="F8767" s="47">
        <v>16719</v>
      </c>
      <c r="G8767" s="47">
        <v>12861</v>
      </c>
    </row>
    <row r="8768" spans="3:7">
      <c r="C8768" s="49">
        <f t="shared" si="138"/>
        <v>12</v>
      </c>
      <c r="D8768" s="48">
        <v>42735</v>
      </c>
      <c r="E8768" s="47">
        <v>6</v>
      </c>
      <c r="F8768" s="47">
        <v>16825</v>
      </c>
      <c r="G8768" s="47">
        <v>12984</v>
      </c>
    </row>
    <row r="8769" spans="3:7">
      <c r="C8769" s="49">
        <f t="shared" si="138"/>
        <v>12</v>
      </c>
      <c r="D8769" s="48">
        <v>42735</v>
      </c>
      <c r="E8769" s="47">
        <v>7</v>
      </c>
      <c r="F8769" s="47">
        <v>16636</v>
      </c>
      <c r="G8769" s="47">
        <v>13321</v>
      </c>
    </row>
    <row r="8770" spans="3:7">
      <c r="C8770" s="49">
        <f t="shared" si="138"/>
        <v>12</v>
      </c>
      <c r="D8770" s="48">
        <v>42735</v>
      </c>
      <c r="E8770" s="47">
        <v>8</v>
      </c>
      <c r="F8770" s="47">
        <v>17700</v>
      </c>
      <c r="G8770" s="47">
        <v>13990</v>
      </c>
    </row>
    <row r="8771" spans="3:7">
      <c r="C8771" s="49">
        <f t="shared" si="138"/>
        <v>12</v>
      </c>
      <c r="D8771" s="48">
        <v>42735</v>
      </c>
      <c r="E8771" s="47">
        <v>9</v>
      </c>
      <c r="F8771" s="47">
        <v>18172</v>
      </c>
      <c r="G8771" s="47">
        <v>14605</v>
      </c>
    </row>
    <row r="8772" spans="3:7">
      <c r="C8772" s="49">
        <f t="shared" ref="C8772:C8786" si="139">MONTH(D8772)</f>
        <v>12</v>
      </c>
      <c r="D8772" s="48">
        <v>42735</v>
      </c>
      <c r="E8772" s="47">
        <v>10</v>
      </c>
      <c r="F8772" s="47">
        <v>18709</v>
      </c>
      <c r="G8772" s="47">
        <v>15138</v>
      </c>
    </row>
    <row r="8773" spans="3:7">
      <c r="C8773" s="49">
        <f t="shared" si="139"/>
        <v>12</v>
      </c>
      <c r="D8773" s="48">
        <v>42735</v>
      </c>
      <c r="E8773" s="47">
        <v>11</v>
      </c>
      <c r="F8773" s="47">
        <v>19072</v>
      </c>
      <c r="G8773" s="47">
        <v>15515</v>
      </c>
    </row>
    <row r="8774" spans="3:7">
      <c r="C8774" s="49">
        <f t="shared" si="139"/>
        <v>12</v>
      </c>
      <c r="D8774" s="48">
        <v>42735</v>
      </c>
      <c r="E8774" s="47">
        <v>12</v>
      </c>
      <c r="F8774" s="47">
        <v>19115</v>
      </c>
      <c r="G8774" s="47">
        <v>15738</v>
      </c>
    </row>
    <row r="8775" spans="3:7">
      <c r="C8775" s="49">
        <f t="shared" si="139"/>
        <v>12</v>
      </c>
      <c r="D8775" s="48">
        <v>42735</v>
      </c>
      <c r="E8775" s="47">
        <v>13</v>
      </c>
      <c r="F8775" s="47">
        <v>19255</v>
      </c>
      <c r="G8775" s="47">
        <v>15718</v>
      </c>
    </row>
    <row r="8776" spans="3:7">
      <c r="C8776" s="49">
        <f t="shared" si="139"/>
        <v>12</v>
      </c>
      <c r="D8776" s="48">
        <v>42735</v>
      </c>
      <c r="E8776" s="47">
        <v>14</v>
      </c>
      <c r="F8776" s="47">
        <v>19057</v>
      </c>
      <c r="G8776" s="47">
        <v>15502</v>
      </c>
    </row>
    <row r="8777" spans="3:7">
      <c r="C8777" s="49">
        <f t="shared" si="139"/>
        <v>12</v>
      </c>
      <c r="D8777" s="48">
        <v>42735</v>
      </c>
      <c r="E8777" s="47">
        <v>15</v>
      </c>
      <c r="F8777" s="47">
        <v>19008</v>
      </c>
      <c r="G8777" s="47">
        <v>15505</v>
      </c>
    </row>
    <row r="8778" spans="3:7">
      <c r="C8778" s="49">
        <f t="shared" si="139"/>
        <v>12</v>
      </c>
      <c r="D8778" s="48">
        <v>42735</v>
      </c>
      <c r="E8778" s="47">
        <v>16</v>
      </c>
      <c r="F8778" s="47">
        <v>19079</v>
      </c>
      <c r="G8778" s="47">
        <v>15629</v>
      </c>
    </row>
    <row r="8779" spans="3:7">
      <c r="C8779" s="49">
        <f t="shared" si="139"/>
        <v>12</v>
      </c>
      <c r="D8779" s="48">
        <v>42735</v>
      </c>
      <c r="E8779" s="47">
        <v>17</v>
      </c>
      <c r="F8779" s="47">
        <v>19970</v>
      </c>
      <c r="G8779" s="47">
        <v>16475</v>
      </c>
    </row>
    <row r="8780" spans="3:7">
      <c r="C8780" s="49">
        <f t="shared" si="139"/>
        <v>12</v>
      </c>
      <c r="D8780" s="48">
        <v>42735</v>
      </c>
      <c r="E8780" s="47">
        <v>18</v>
      </c>
      <c r="F8780" s="47">
        <v>20648</v>
      </c>
      <c r="G8780" s="47">
        <v>17340</v>
      </c>
    </row>
    <row r="8781" spans="3:7">
      <c r="C8781" s="49">
        <f t="shared" si="139"/>
        <v>12</v>
      </c>
      <c r="D8781" s="48">
        <v>42735</v>
      </c>
      <c r="E8781" s="47">
        <v>19</v>
      </c>
      <c r="F8781" s="47">
        <v>20309</v>
      </c>
      <c r="G8781" s="47">
        <v>16921</v>
      </c>
    </row>
    <row r="8782" spans="3:7">
      <c r="C8782" s="49">
        <f t="shared" si="139"/>
        <v>12</v>
      </c>
      <c r="D8782" s="48">
        <v>42735</v>
      </c>
      <c r="E8782" s="47">
        <v>20</v>
      </c>
      <c r="F8782" s="47">
        <v>19673</v>
      </c>
      <c r="G8782" s="47">
        <v>16260</v>
      </c>
    </row>
    <row r="8783" spans="3:7">
      <c r="C8783" s="49">
        <f t="shared" si="139"/>
        <v>12</v>
      </c>
      <c r="D8783" s="48">
        <v>42735</v>
      </c>
      <c r="E8783" s="47">
        <v>21</v>
      </c>
      <c r="F8783" s="47">
        <v>19160</v>
      </c>
      <c r="G8783" s="47">
        <v>15658</v>
      </c>
    </row>
    <row r="8784" spans="3:7">
      <c r="C8784" s="49">
        <f t="shared" si="139"/>
        <v>12</v>
      </c>
      <c r="D8784" s="48">
        <v>42735</v>
      </c>
      <c r="E8784" s="47">
        <v>22</v>
      </c>
      <c r="F8784" s="47">
        <v>18436</v>
      </c>
      <c r="G8784" s="47">
        <v>15195</v>
      </c>
    </row>
    <row r="8785" spans="3:7">
      <c r="C8785" s="49">
        <f t="shared" si="139"/>
        <v>12</v>
      </c>
      <c r="D8785" s="48">
        <v>42735</v>
      </c>
      <c r="E8785" s="47">
        <v>23</v>
      </c>
      <c r="F8785" s="47">
        <v>18045</v>
      </c>
      <c r="G8785" s="47">
        <v>14758</v>
      </c>
    </row>
    <row r="8786" spans="3:7">
      <c r="C8786" s="49">
        <f t="shared" si="139"/>
        <v>12</v>
      </c>
      <c r="D8786" s="48">
        <v>42735</v>
      </c>
      <c r="E8786" s="47">
        <v>24</v>
      </c>
      <c r="F8786" s="47">
        <v>17562</v>
      </c>
      <c r="G8786" s="47">
        <v>14153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B1:I10"/>
  <sheetViews>
    <sheetView workbookViewId="0">
      <selection activeCell="Q35" sqref="Q35"/>
    </sheetView>
  </sheetViews>
  <sheetFormatPr defaultRowHeight="15"/>
  <cols>
    <col min="2" max="2" width="16.5703125" customWidth="1"/>
    <col min="3" max="3" width="13.28515625" customWidth="1"/>
    <col min="4" max="4" width="11.85546875" customWidth="1"/>
    <col min="5" max="5" width="12.140625" customWidth="1"/>
  </cols>
  <sheetData>
    <row r="1" spans="2:9" ht="15.75" thickBot="1"/>
    <row r="2" spans="2:9" ht="15.75" thickBot="1">
      <c r="B2" s="27" t="s">
        <v>14</v>
      </c>
      <c r="C2" s="28">
        <v>2010</v>
      </c>
      <c r="D2" s="28">
        <v>2011</v>
      </c>
      <c r="E2" s="28">
        <v>2012</v>
      </c>
      <c r="F2" s="28">
        <v>2013</v>
      </c>
      <c r="G2" s="28">
        <v>2014</v>
      </c>
      <c r="H2" s="28">
        <v>2015</v>
      </c>
      <c r="I2" s="28">
        <v>2016</v>
      </c>
    </row>
    <row r="3" spans="2:9" ht="15.75" thickBot="1">
      <c r="B3" s="29" t="s">
        <v>15</v>
      </c>
      <c r="G3" s="30">
        <v>68.78</v>
      </c>
      <c r="H3" s="30">
        <v>75.510000000000005</v>
      </c>
      <c r="I3" s="30">
        <v>82.61</v>
      </c>
    </row>
    <row r="4" spans="2:9" ht="15.75" thickBot="1">
      <c r="B4" s="29" t="s">
        <v>16</v>
      </c>
      <c r="G4" s="30">
        <v>32.67</v>
      </c>
      <c r="H4" s="30">
        <v>36.03</v>
      </c>
      <c r="I4" s="30">
        <v>37.57</v>
      </c>
    </row>
    <row r="5" spans="2:9" ht="15.75" thickBot="1">
      <c r="B5" s="29" t="s">
        <v>17</v>
      </c>
      <c r="G5" s="30">
        <v>10.25</v>
      </c>
      <c r="H5" s="30">
        <v>11.92</v>
      </c>
      <c r="I5" s="30">
        <v>12.75</v>
      </c>
    </row>
    <row r="6" spans="2:9" ht="15.75" thickBot="1">
      <c r="B6" s="29" t="s">
        <v>18</v>
      </c>
      <c r="G6" s="30">
        <v>4.5</v>
      </c>
      <c r="H6" s="30">
        <v>4.68</v>
      </c>
      <c r="I6" s="30">
        <v>4.75</v>
      </c>
    </row>
    <row r="7" spans="2:9" ht="15.75" thickBot="1">
      <c r="B7" s="29" t="s">
        <v>19</v>
      </c>
      <c r="G7" s="30">
        <v>5.25</v>
      </c>
      <c r="H7" s="30">
        <v>5.25</v>
      </c>
      <c r="I7" s="30">
        <v>0</v>
      </c>
    </row>
    <row r="8" spans="2:9" ht="15.75" thickBot="1">
      <c r="B8" s="29" t="s">
        <v>20</v>
      </c>
      <c r="G8" s="30">
        <v>15.79</v>
      </c>
      <c r="H8" s="30">
        <v>17.34</v>
      </c>
      <c r="I8" s="30">
        <v>17.899999999999999</v>
      </c>
    </row>
    <row r="9" spans="2:9" ht="15.75" thickBot="1">
      <c r="B9" s="29" t="s">
        <v>21</v>
      </c>
      <c r="G9" s="30">
        <v>-13.72</v>
      </c>
      <c r="H9" s="30">
        <v>-15.07</v>
      </c>
      <c r="I9" s="30">
        <v>0</v>
      </c>
    </row>
    <row r="10" spans="2:9" ht="15.75" thickBot="1">
      <c r="B10" s="29" t="s">
        <v>22</v>
      </c>
      <c r="C10">
        <v>104</v>
      </c>
      <c r="D10">
        <v>105</v>
      </c>
      <c r="E10">
        <v>112</v>
      </c>
      <c r="F10">
        <v>116.41</v>
      </c>
      <c r="G10" s="30">
        <v>123.51</v>
      </c>
      <c r="H10" s="30">
        <v>135.65</v>
      </c>
      <c r="I10" s="30">
        <v>155.58000000000001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vt:i4>
      </vt:variant>
    </vt:vector>
  </HeadingPairs>
  <TitlesOfParts>
    <vt:vector size="13" baseType="lpstr">
      <vt:lpstr>Summary Biennial</vt:lpstr>
      <vt:lpstr>Cash Flow</vt:lpstr>
      <vt:lpstr>Calcs Biennial</vt:lpstr>
      <vt:lpstr>Calcs Annual</vt:lpstr>
      <vt:lpstr>Res Bill Biennial</vt:lpstr>
      <vt:lpstr>Res Bill Annual</vt:lpstr>
      <vt:lpstr>Monthly GA Stats</vt:lpstr>
      <vt:lpstr>Monthly Demand Stats</vt:lpstr>
      <vt:lpstr>Historical Data</vt:lpstr>
      <vt:lpstr>IESO HOEP-GA</vt:lpstr>
      <vt:lpstr>IESO Res Bill</vt:lpstr>
      <vt:lpstr>Nav commod adjust</vt:lpstr>
      <vt:lpstr>'Res Bill Biennial'!Print_Area</vt:lpstr>
    </vt:vector>
  </TitlesOfParts>
  <Company>MGS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Malecki, Justin (ENERGY)</dc:creator>
  <cp:lastModifiedBy>Macpherson, Robin (ENERGY)</cp:lastModifiedBy>
  <cp:lastPrinted>2017-05-01T17:54:16Z</cp:lastPrinted>
  <dcterms:created xsi:type="dcterms:W3CDTF">2017-01-03T15:59:43Z</dcterms:created>
  <dcterms:modified xsi:type="dcterms:W3CDTF">2017-08-11T16:30:27Z</dcterms:modified>
</cp:coreProperties>
</file>