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195" windowHeight="1233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C35" i="1" l="1"/>
  <c r="B35" i="1"/>
  <c r="B32" i="1" l="1"/>
  <c r="AD17" i="1" l="1"/>
  <c r="AC17" i="1"/>
  <c r="AB17" i="1"/>
  <c r="AA17" i="1"/>
  <c r="Z17" i="1"/>
  <c r="Y17" i="1"/>
  <c r="X17" i="1"/>
  <c r="W17" i="1"/>
  <c r="V17" i="1"/>
  <c r="U17" i="1"/>
  <c r="T17" i="1"/>
  <c r="S17" i="1"/>
  <c r="R17" i="1"/>
  <c r="Q17" i="1"/>
  <c r="P17" i="1"/>
  <c r="O17" i="1"/>
  <c r="N17" i="1"/>
  <c r="M17" i="1"/>
  <c r="L17" i="1"/>
  <c r="K17" i="1"/>
  <c r="J17" i="1"/>
  <c r="I17" i="1"/>
  <c r="H17" i="1"/>
  <c r="G17" i="1"/>
  <c r="F17" i="1"/>
  <c r="E17" i="1"/>
  <c r="D17" i="1"/>
  <c r="C17" i="1"/>
  <c r="B17" i="1"/>
  <c r="AD16" i="1"/>
  <c r="AD18" i="1" s="1"/>
  <c r="AD19" i="1" s="1"/>
  <c r="AC16" i="1"/>
  <c r="AC18" i="1" s="1"/>
  <c r="AC19" i="1" s="1"/>
  <c r="AB16" i="1"/>
  <c r="AB18" i="1" s="1"/>
  <c r="AB19" i="1" s="1"/>
  <c r="AB21" i="1" s="1"/>
  <c r="AB22" i="1" s="1"/>
  <c r="AA16" i="1"/>
  <c r="AA18" i="1" s="1"/>
  <c r="AA19" i="1" s="1"/>
  <c r="Z16" i="1"/>
  <c r="Z18" i="1" s="1"/>
  <c r="Z19" i="1" s="1"/>
  <c r="Y16" i="1"/>
  <c r="Y18" i="1" s="1"/>
  <c r="Y19" i="1" s="1"/>
  <c r="X16" i="1"/>
  <c r="X18" i="1" s="1"/>
  <c r="X19" i="1" s="1"/>
  <c r="W16" i="1"/>
  <c r="W18" i="1" s="1"/>
  <c r="W19" i="1" s="1"/>
  <c r="V16" i="1"/>
  <c r="V18" i="1" s="1"/>
  <c r="V19" i="1" s="1"/>
  <c r="U16" i="1"/>
  <c r="U18" i="1" s="1"/>
  <c r="U19" i="1" s="1"/>
  <c r="T16" i="1"/>
  <c r="T18" i="1" s="1"/>
  <c r="T19" i="1" s="1"/>
  <c r="S16" i="1"/>
  <c r="S18" i="1" s="1"/>
  <c r="S19" i="1" s="1"/>
  <c r="R16" i="1"/>
  <c r="R18" i="1" s="1"/>
  <c r="R19" i="1" s="1"/>
  <c r="R21" i="1" s="1"/>
  <c r="R22" i="1" s="1"/>
  <c r="Q16" i="1"/>
  <c r="Q18" i="1" s="1"/>
  <c r="Q19" i="1" s="1"/>
  <c r="P16" i="1"/>
  <c r="P18" i="1" s="1"/>
  <c r="P19" i="1" s="1"/>
  <c r="O16" i="1"/>
  <c r="O18" i="1" s="1"/>
  <c r="O19" i="1" s="1"/>
  <c r="N16" i="1"/>
  <c r="N18" i="1" s="1"/>
  <c r="N19" i="1" s="1"/>
  <c r="M16" i="1"/>
  <c r="M18" i="1" s="1"/>
  <c r="M19" i="1" s="1"/>
  <c r="L16" i="1"/>
  <c r="L18" i="1" s="1"/>
  <c r="L19" i="1" s="1"/>
  <c r="K16" i="1"/>
  <c r="K18" i="1" s="1"/>
  <c r="K19" i="1" s="1"/>
  <c r="J16" i="1"/>
  <c r="J18" i="1" s="1"/>
  <c r="J19" i="1" s="1"/>
  <c r="I16" i="1"/>
  <c r="I18" i="1" s="1"/>
  <c r="I19" i="1" s="1"/>
  <c r="H16" i="1"/>
  <c r="H18" i="1" s="1"/>
  <c r="H19" i="1" s="1"/>
  <c r="G16" i="1"/>
  <c r="G18" i="1" s="1"/>
  <c r="G19" i="1" s="1"/>
  <c r="F16" i="1"/>
  <c r="F18" i="1" s="1"/>
  <c r="F19" i="1" s="1"/>
  <c r="E16" i="1"/>
  <c r="E18" i="1" s="1"/>
  <c r="E19" i="1" s="1"/>
  <c r="D16" i="1"/>
  <c r="D18" i="1" s="1"/>
  <c r="D19" i="1" s="1"/>
  <c r="C16" i="1"/>
  <c r="C18" i="1" s="1"/>
  <c r="C19" i="1" s="1"/>
  <c r="B16" i="1"/>
  <c r="B18" i="1" s="1"/>
</calcChain>
</file>

<file path=xl/sharedStrings.xml><?xml version="1.0" encoding="utf-8"?>
<sst xmlns="http://schemas.openxmlformats.org/spreadsheetml/2006/main" count="27" uniqueCount="25">
  <si>
    <t>Gross Electricity Demand (TWh)</t>
  </si>
  <si>
    <t>Commercial</t>
  </si>
  <si>
    <t>Residential</t>
  </si>
  <si>
    <t>Industrial</t>
  </si>
  <si>
    <t>Agriculture</t>
  </si>
  <si>
    <t>Electrification of Transportation</t>
  </si>
  <si>
    <t>Commercial, 44% of Residential, 10% of Industrial</t>
  </si>
  <si>
    <t>Demand</t>
  </si>
  <si>
    <t>Total</t>
  </si>
  <si>
    <t>%</t>
  </si>
  <si>
    <t>CO2 Emissions (MT)</t>
  </si>
  <si>
    <t>2013 LTEP CO2 Emissions</t>
  </si>
  <si>
    <t>CO2 Emissions (MegaTonnes)</t>
  </si>
  <si>
    <t>Natural Gas</t>
  </si>
  <si>
    <t>Electricity</t>
  </si>
  <si>
    <t>Total (Electricity + Natural Gas)</t>
  </si>
  <si>
    <t>2% of 33 MT</t>
  </si>
  <si>
    <t>−  Estimated the electrical demand of the buildings affected by the potential regulation using the 2013 Long-Term Energy Plan demand forecast projections for 2020 and 2030, which included the total projected demand from commercial buildings, 44% of residential projected demand (representing a proportional demand from the percentage of multi-unit residential units out of the total number of households in Ontario), and 10% of industrial projected demand  (representing the proportional demand from certain industrial sub-sectors that it are expected will be covered by the regulation).</t>
  </si>
  <si>
    <t>−  Estimated a 2% GHG emissions reduction associated with electricity savings from the commercial, residential and industrial demand using 2013 LTEP CO2 emissions projections in 2020 and 2030 and assuming that electricity savings would be proportional to GHG reductions.</t>
  </si>
  <si>
    <t xml:space="preserve">−  Conservatively estimated that 2% of the estimated demand could be saved based on a study by the by the U.S. EPA showing buildings that benchmark using Energy Star Portfolio Manager saved an average of 2.4% per year over three years https://www.energystar.gov/sites/default/files/buildings/tools/DataTrends_Savings_20121002.pdf. </t>
  </si>
  <si>
    <t>Electrcity (0.05 megatonnes in 2020 and 0.09 megatonnes in 2030)</t>
  </si>
  <si>
    <t>Natural Gas (0.66 megatonnes in both 2020 and 2030)</t>
  </si>
  <si>
    <t>−  Assumed total emissions of 33 MegaTonnes for the commercial and residential sector based on Ontario’s Climate Change Strategy 2013 GHG emissions by sector https://dr6j45jk9xcmk.cloudfront.net/documents/4928/climate-change-strategy-en.pdf (see page 25).</t>
  </si>
  <si>
    <t xml:space="preserve">−  Estimated a GHG emissions reduction of 2% based on a study by the by the U.S. EPA showing buildings that benchmark using Energy Star Portfolio Manager saved an average of 2.4% per year over three years https://www.energystar.gov/sites/default/files/buildings/tools/DataTrends_Savings_20121002.pdf and an assumption that natural gas savings would be proportional to GHG reductions. </t>
  </si>
  <si>
    <t>Assumptions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</si>
</sst>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_);_(* \(#,##0.0\);_(* &quot;-&quot;??_);_(@_)"/>
  </numFmts>
  <fonts count="6" x14ac:knownFonts="1">
    <font>
      <sz val="11"/>
      <color theme="1"/>
      <name val="Calibri"/>
      <family val="2"/>
      <scheme val="minor"/>
    </font>
    <font>
      <sz val="11"/>
      <color theme="1"/>
      <name val="Calibri"/>
      <family val="2"/>
      <scheme val="minor"/>
    </font>
    <font>
      <sz val="11"/>
      <color rgb="FFFF0000"/>
      <name val="Calibri"/>
      <family val="2"/>
      <scheme val="minor"/>
    </font>
    <font>
      <b/>
      <u/>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1">
    <xf numFmtId="0" fontId="0" fillId="0" borderId="0" xfId="0"/>
    <xf numFmtId="0" fontId="3" fillId="0" borderId="1" xfId="0" applyFont="1" applyBorder="1"/>
    <xf numFmtId="0" fontId="4" fillId="0" borderId="1" xfId="0" applyFont="1" applyBorder="1"/>
    <xf numFmtId="0" fontId="0" fillId="0" borderId="1" xfId="0" applyBorder="1"/>
    <xf numFmtId="164" fontId="1" fillId="0" borderId="1" xfId="1" applyNumberFormat="1" applyFont="1" applyBorder="1"/>
    <xf numFmtId="0" fontId="0" fillId="0" borderId="0" xfId="0" applyBorder="1"/>
    <xf numFmtId="4" fontId="1" fillId="0" borderId="0" xfId="1" applyNumberFormat="1" applyFont="1" applyBorder="1"/>
    <xf numFmtId="4" fontId="1" fillId="0" borderId="1" xfId="1" applyNumberFormat="1" applyFont="1" applyBorder="1"/>
    <xf numFmtId="4" fontId="2" fillId="2" borderId="0" xfId="0" applyNumberFormat="1" applyFont="1" applyFill="1"/>
    <xf numFmtId="0" fontId="3" fillId="0" borderId="0" xfId="0" applyFont="1"/>
    <xf numFmtId="0" fontId="5"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D46"/>
  <sheetViews>
    <sheetView tabSelected="1" workbookViewId="0">
      <selection activeCell="A51" sqref="A51"/>
    </sheetView>
  </sheetViews>
  <sheetFormatPr defaultRowHeight="15" x14ac:dyDescent="0.25"/>
  <cols>
    <col min="1" max="1" width="46.7109375" customWidth="1"/>
  </cols>
  <sheetData>
    <row r="3" spans="1:30" x14ac:dyDescent="0.25">
      <c r="A3" s="9" t="s">
        <v>14</v>
      </c>
    </row>
    <row r="4" spans="1:30" x14ac:dyDescent="0.25">
      <c r="A4" s="1" t="s">
        <v>0</v>
      </c>
      <c r="B4" s="2">
        <v>2004</v>
      </c>
      <c r="C4" s="2">
        <v>2005</v>
      </c>
      <c r="D4" s="2">
        <v>2006</v>
      </c>
      <c r="E4" s="2">
        <v>2007</v>
      </c>
      <c r="F4" s="2">
        <v>2008</v>
      </c>
      <c r="G4" s="2">
        <v>2009</v>
      </c>
      <c r="H4" s="2">
        <v>2010</v>
      </c>
      <c r="I4" s="2">
        <v>2011</v>
      </c>
      <c r="J4" s="2">
        <v>2012</v>
      </c>
      <c r="K4" s="2">
        <v>2013</v>
      </c>
      <c r="L4" s="2">
        <v>2014</v>
      </c>
      <c r="M4" s="2">
        <v>2015</v>
      </c>
      <c r="N4" s="2">
        <v>2016</v>
      </c>
      <c r="O4" s="2">
        <v>2017</v>
      </c>
      <c r="P4" s="2">
        <v>2018</v>
      </c>
      <c r="Q4" s="2">
        <v>2019</v>
      </c>
      <c r="R4" s="2">
        <v>2020</v>
      </c>
      <c r="S4" s="2">
        <v>2021</v>
      </c>
      <c r="T4" s="2">
        <v>2022</v>
      </c>
      <c r="U4" s="2">
        <v>2023</v>
      </c>
      <c r="V4" s="2">
        <v>2024</v>
      </c>
      <c r="W4" s="2">
        <v>2025</v>
      </c>
      <c r="X4" s="2">
        <v>2026</v>
      </c>
      <c r="Y4" s="2">
        <v>2027</v>
      </c>
      <c r="Z4" s="2">
        <v>2028</v>
      </c>
      <c r="AA4" s="2">
        <v>2029</v>
      </c>
      <c r="AB4" s="2">
        <v>2030</v>
      </c>
      <c r="AC4" s="2">
        <v>2031</v>
      </c>
      <c r="AD4" s="2">
        <v>2032</v>
      </c>
    </row>
    <row r="5" spans="1:30" x14ac:dyDescent="0.25">
      <c r="A5" s="3" t="s">
        <v>1</v>
      </c>
      <c r="B5" s="4">
        <v>53.781383212629656</v>
      </c>
      <c r="C5" s="4">
        <v>54.083926899676626</v>
      </c>
      <c r="D5" s="4">
        <v>54.774806627211888</v>
      </c>
      <c r="E5" s="4">
        <v>56.020204140552423</v>
      </c>
      <c r="F5" s="4">
        <v>57.201740739025652</v>
      </c>
      <c r="G5" s="4">
        <v>56.798101204379073</v>
      </c>
      <c r="H5" s="4">
        <v>57.167502997294328</v>
      </c>
      <c r="I5" s="4">
        <v>57.793693471595482</v>
      </c>
      <c r="J5" s="4">
        <v>58.164034426490645</v>
      </c>
      <c r="K5" s="4">
        <v>57.992967075625877</v>
      </c>
      <c r="L5" s="4">
        <v>58.044084917713569</v>
      </c>
      <c r="M5" s="4">
        <v>58.358372677539279</v>
      </c>
      <c r="N5" s="4">
        <v>59.073683864295326</v>
      </c>
      <c r="O5" s="4">
        <v>59.014889332844184</v>
      </c>
      <c r="P5" s="4">
        <v>59.775989628247039</v>
      </c>
      <c r="Q5" s="4">
        <v>60.874696714620988</v>
      </c>
      <c r="R5" s="4">
        <v>61.549358986207814</v>
      </c>
      <c r="S5" s="4">
        <v>62.764289199949296</v>
      </c>
      <c r="T5" s="4">
        <v>63.562182409013253</v>
      </c>
      <c r="U5" s="4">
        <v>64.208082001711176</v>
      </c>
      <c r="V5" s="4">
        <v>64.987385799349298</v>
      </c>
      <c r="W5" s="4">
        <v>65.907849377676996</v>
      </c>
      <c r="X5" s="4">
        <v>66.831664486037951</v>
      </c>
      <c r="Y5" s="4">
        <v>68.149659661655164</v>
      </c>
      <c r="Z5" s="4">
        <v>69.233369366883025</v>
      </c>
      <c r="AA5" s="4">
        <v>70.410456591485655</v>
      </c>
      <c r="AB5" s="4">
        <v>71.588451134808324</v>
      </c>
      <c r="AC5" s="4">
        <v>72.701492001783464</v>
      </c>
      <c r="AD5" s="4">
        <v>73.821862622731729</v>
      </c>
    </row>
    <row r="6" spans="1:30" x14ac:dyDescent="0.25">
      <c r="A6" s="3" t="s">
        <v>2</v>
      </c>
      <c r="B6" s="4">
        <v>48.133080959968702</v>
      </c>
      <c r="C6" s="4">
        <v>48.146616640522154</v>
      </c>
      <c r="D6" s="4">
        <v>48.381196745067278</v>
      </c>
      <c r="E6" s="4">
        <v>49.163670269136482</v>
      </c>
      <c r="F6" s="4">
        <v>50.218242572942287</v>
      </c>
      <c r="G6" s="4">
        <v>50.424090628624576</v>
      </c>
      <c r="H6" s="4">
        <v>49.74636726765435</v>
      </c>
      <c r="I6" s="4">
        <v>50.848075478493932</v>
      </c>
      <c r="J6" s="4">
        <v>50.422603950011265</v>
      </c>
      <c r="K6" s="4">
        <v>49.081839338620675</v>
      </c>
      <c r="L6" s="4">
        <v>47.964935780997493</v>
      </c>
      <c r="M6" s="4">
        <v>47.251410257141139</v>
      </c>
      <c r="N6" s="4">
        <v>46.159711259544387</v>
      </c>
      <c r="O6" s="4">
        <v>45.445906681651657</v>
      </c>
      <c r="P6" s="4">
        <v>45.750897318479872</v>
      </c>
      <c r="Q6" s="4">
        <v>46.49129997599529</v>
      </c>
      <c r="R6" s="4">
        <v>47.033534099676288</v>
      </c>
      <c r="S6" s="4">
        <v>47.754797075565747</v>
      </c>
      <c r="T6" s="4">
        <v>48.07036270206688</v>
      </c>
      <c r="U6" s="4">
        <v>48.426446935829475</v>
      </c>
      <c r="V6" s="4">
        <v>48.913844965462921</v>
      </c>
      <c r="W6" s="4">
        <v>49.55407952588272</v>
      </c>
      <c r="X6" s="4">
        <v>50.203068236512152</v>
      </c>
      <c r="Y6" s="4">
        <v>51.245380576367822</v>
      </c>
      <c r="Z6" s="4">
        <v>52.127591414169196</v>
      </c>
      <c r="AA6" s="4">
        <v>53.105267472225627</v>
      </c>
      <c r="AB6" s="4">
        <v>54.081980940681674</v>
      </c>
      <c r="AC6" s="4">
        <v>54.916867436245177</v>
      </c>
      <c r="AD6" s="4">
        <v>55.698854392509141</v>
      </c>
    </row>
    <row r="7" spans="1:30" x14ac:dyDescent="0.25">
      <c r="A7" s="3" t="s">
        <v>3</v>
      </c>
      <c r="B7" s="4">
        <v>46.421500728866292</v>
      </c>
      <c r="C7" s="4">
        <v>44.411880490394076</v>
      </c>
      <c r="D7" s="4">
        <v>42.482555404243016</v>
      </c>
      <c r="E7" s="4">
        <v>41.869669046676016</v>
      </c>
      <c r="F7" s="4">
        <v>38.707983677659172</v>
      </c>
      <c r="G7" s="4">
        <v>31.61729030245386</v>
      </c>
      <c r="H7" s="4">
        <v>33.871945792846262</v>
      </c>
      <c r="I7" s="4">
        <v>34.473450742209145</v>
      </c>
      <c r="J7" s="4">
        <v>35.575973001062721</v>
      </c>
      <c r="K7" s="4">
        <v>36.502936104535721</v>
      </c>
      <c r="L7" s="4">
        <v>37.015982926294164</v>
      </c>
      <c r="M7" s="4">
        <v>37.797506879879052</v>
      </c>
      <c r="N7" s="4">
        <v>39.106564673121035</v>
      </c>
      <c r="O7" s="4">
        <v>39.507247111961092</v>
      </c>
      <c r="P7" s="4">
        <v>40.221960620609217</v>
      </c>
      <c r="Q7" s="4">
        <v>41.276678141963757</v>
      </c>
      <c r="R7" s="4">
        <v>41.843754338638405</v>
      </c>
      <c r="S7" s="4">
        <v>42.271505274826254</v>
      </c>
      <c r="T7" s="4">
        <v>42.371408750084626</v>
      </c>
      <c r="U7" s="4">
        <v>42.722581502533842</v>
      </c>
      <c r="V7" s="4">
        <v>43.158456532784953</v>
      </c>
      <c r="W7" s="4">
        <v>43.685906466918027</v>
      </c>
      <c r="X7" s="4">
        <v>44.149604392728598</v>
      </c>
      <c r="Y7" s="4">
        <v>44.391581029638232</v>
      </c>
      <c r="Z7" s="4">
        <v>44.614224114902576</v>
      </c>
      <c r="AA7" s="4">
        <v>44.83585947392087</v>
      </c>
      <c r="AB7" s="4">
        <v>45.101333409967751</v>
      </c>
      <c r="AC7" s="4">
        <v>45.319223064306833</v>
      </c>
      <c r="AD7" s="4">
        <v>45.562508547630259</v>
      </c>
    </row>
    <row r="8" spans="1:30" x14ac:dyDescent="0.25">
      <c r="A8" s="3" t="s">
        <v>4</v>
      </c>
      <c r="B8" s="4">
        <v>2.1807596746575681</v>
      </c>
      <c r="C8" s="4">
        <v>2.176896276861378</v>
      </c>
      <c r="D8" s="4">
        <v>2.1456785904963218</v>
      </c>
      <c r="E8" s="4">
        <v>1.7942995372291981</v>
      </c>
      <c r="F8" s="4">
        <v>1.9016712508232279</v>
      </c>
      <c r="G8" s="4">
        <v>1.8466051434002257</v>
      </c>
      <c r="H8" s="4">
        <v>1.7753160929954737</v>
      </c>
      <c r="I8" s="4">
        <v>1.8600019148766873</v>
      </c>
      <c r="J8" s="4">
        <v>1.882906478547498</v>
      </c>
      <c r="K8" s="4">
        <v>1.9308836438583172</v>
      </c>
      <c r="L8" s="4">
        <v>1.9564356980156257</v>
      </c>
      <c r="M8" s="4">
        <v>1.9689054870362064</v>
      </c>
      <c r="N8" s="4">
        <v>1.97955165690117</v>
      </c>
      <c r="O8" s="4">
        <v>1.9913771298091145</v>
      </c>
      <c r="P8" s="4">
        <v>2.0083828226800953</v>
      </c>
      <c r="Q8" s="4">
        <v>2.0289998290865205</v>
      </c>
      <c r="R8" s="4">
        <v>2.0506971162951992</v>
      </c>
      <c r="S8" s="4">
        <v>2.0597916425163585</v>
      </c>
      <c r="T8" s="4">
        <v>2.069764348640204</v>
      </c>
      <c r="U8" s="4">
        <v>2.0805552726854879</v>
      </c>
      <c r="V8" s="4">
        <v>2.090459272283554</v>
      </c>
      <c r="W8" s="4">
        <v>2.0998328485973059</v>
      </c>
      <c r="X8" s="4">
        <v>2.1090653962266641</v>
      </c>
      <c r="Y8" s="4">
        <v>2.1169910699732384</v>
      </c>
      <c r="Z8" s="4">
        <v>2.1240832364631705</v>
      </c>
      <c r="AA8" s="4">
        <v>2.1306538960138273</v>
      </c>
      <c r="AB8" s="4">
        <v>2.1366275879079963</v>
      </c>
      <c r="AC8" s="4">
        <v>2.1424637741163242</v>
      </c>
      <c r="AD8" s="4">
        <v>2.1475139235170668</v>
      </c>
    </row>
    <row r="9" spans="1:30" x14ac:dyDescent="0.25">
      <c r="A9" s="3" t="s">
        <v>5</v>
      </c>
      <c r="B9" s="4">
        <v>0</v>
      </c>
      <c r="C9" s="4">
        <v>0</v>
      </c>
      <c r="D9" s="4">
        <v>0</v>
      </c>
      <c r="E9" s="4">
        <v>0</v>
      </c>
      <c r="F9" s="4">
        <v>0</v>
      </c>
      <c r="G9" s="4">
        <v>0</v>
      </c>
      <c r="H9" s="4">
        <v>0</v>
      </c>
      <c r="I9" s="4">
        <v>0</v>
      </c>
      <c r="J9" s="4">
        <v>1.2151287349534762E-2</v>
      </c>
      <c r="K9" s="4">
        <v>2.4545600446060217E-2</v>
      </c>
      <c r="L9" s="4">
        <v>7.4373169351562476E-2</v>
      </c>
      <c r="M9" s="4">
        <v>0.15023380209015616</v>
      </c>
      <c r="N9" s="4">
        <v>0.30347228022211548</v>
      </c>
      <c r="O9" s="4">
        <v>0.51084500504056118</v>
      </c>
      <c r="P9" s="4">
        <v>0.81998801875327831</v>
      </c>
      <c r="Q9" s="4">
        <v>1.1119918766620109</v>
      </c>
      <c r="R9" s="4">
        <v>1.3360704622080228</v>
      </c>
      <c r="S9" s="4">
        <v>1.4468013325637386</v>
      </c>
      <c r="T9" s="4">
        <v>1.5664120045026455</v>
      </c>
      <c r="U9" s="4">
        <v>1.6955436976933842</v>
      </c>
      <c r="V9" s="4">
        <v>1.8348726313843278</v>
      </c>
      <c r="W9" s="4">
        <v>1.9851101061465506</v>
      </c>
      <c r="X9" s="4">
        <v>2.1605090116249226</v>
      </c>
      <c r="Y9" s="4">
        <v>2.3686029871482663</v>
      </c>
      <c r="Z9" s="4">
        <v>2.5899451117274781</v>
      </c>
      <c r="AA9" s="4">
        <v>2.8253799359262799</v>
      </c>
      <c r="AB9" s="4">
        <v>3.0757810325835386</v>
      </c>
      <c r="AC9" s="4">
        <v>3.3420480399176493</v>
      </c>
      <c r="AD9" s="4">
        <v>3.631365491494571</v>
      </c>
    </row>
    <row r="12" spans="1:30" x14ac:dyDescent="0.25">
      <c r="A12" s="5"/>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row>
    <row r="14" spans="1:30" x14ac:dyDescent="0.25">
      <c r="A14" t="s">
        <v>6</v>
      </c>
    </row>
    <row r="15" spans="1:30" x14ac:dyDescent="0.25">
      <c r="A15" s="1" t="s">
        <v>0</v>
      </c>
      <c r="B15" s="2">
        <v>2004</v>
      </c>
      <c r="C15" s="2">
        <v>2005</v>
      </c>
      <c r="D15" s="2">
        <v>2006</v>
      </c>
      <c r="E15" s="2">
        <v>2007</v>
      </c>
      <c r="F15" s="2">
        <v>2008</v>
      </c>
      <c r="G15" s="2">
        <v>2009</v>
      </c>
      <c r="H15" s="2">
        <v>2010</v>
      </c>
      <c r="I15" s="2">
        <v>2011</v>
      </c>
      <c r="J15" s="2">
        <v>2012</v>
      </c>
      <c r="K15" s="2">
        <v>2013</v>
      </c>
      <c r="L15" s="2">
        <v>2014</v>
      </c>
      <c r="M15" s="2">
        <v>2015</v>
      </c>
      <c r="N15" s="2">
        <v>2016</v>
      </c>
      <c r="O15" s="2">
        <v>2017</v>
      </c>
      <c r="P15" s="2">
        <v>2018</v>
      </c>
      <c r="Q15" s="2">
        <v>2019</v>
      </c>
      <c r="R15" s="2">
        <v>2020</v>
      </c>
      <c r="S15" s="2">
        <v>2021</v>
      </c>
      <c r="T15" s="2">
        <v>2022</v>
      </c>
      <c r="U15" s="2">
        <v>2023</v>
      </c>
      <c r="V15" s="2">
        <v>2024</v>
      </c>
      <c r="W15" s="2">
        <v>2025</v>
      </c>
      <c r="X15" s="2">
        <v>2026</v>
      </c>
      <c r="Y15" s="2">
        <v>2027</v>
      </c>
      <c r="Z15" s="2">
        <v>2028</v>
      </c>
      <c r="AA15" s="2">
        <v>2029</v>
      </c>
      <c r="AB15" s="2">
        <v>2030</v>
      </c>
      <c r="AC15" s="2">
        <v>2031</v>
      </c>
      <c r="AD15" s="2">
        <v>2032</v>
      </c>
    </row>
    <row r="16" spans="1:30" x14ac:dyDescent="0.25">
      <c r="A16" s="3" t="s">
        <v>7</v>
      </c>
      <c r="B16" s="7">
        <f t="shared" ref="B16:AD16" si="0">B5+B6*0.44+B7*0.1</f>
        <v>79.602088907902527</v>
      </c>
      <c r="C16" s="7">
        <f t="shared" si="0"/>
        <v>79.709626270545783</v>
      </c>
      <c r="D16" s="7">
        <f t="shared" si="0"/>
        <v>80.310788735465778</v>
      </c>
      <c r="E16" s="7">
        <f t="shared" si="0"/>
        <v>81.839185963640077</v>
      </c>
      <c r="F16" s="7">
        <f t="shared" si="0"/>
        <v>83.168565838886181</v>
      </c>
      <c r="G16" s="7">
        <f t="shared" si="0"/>
        <v>82.14643011121926</v>
      </c>
      <c r="H16" s="7">
        <f t="shared" si="0"/>
        <v>82.44309917434687</v>
      </c>
      <c r="I16" s="7">
        <f t="shared" si="0"/>
        <v>83.614191756353733</v>
      </c>
      <c r="J16" s="7">
        <f t="shared" si="0"/>
        <v>83.907577464601871</v>
      </c>
      <c r="K16" s="7">
        <f t="shared" si="0"/>
        <v>83.239269995072547</v>
      </c>
      <c r="L16" s="7">
        <f t="shared" si="0"/>
        <v>82.850254953981874</v>
      </c>
      <c r="M16" s="7">
        <f t="shared" si="0"/>
        <v>82.92874387866928</v>
      </c>
      <c r="N16" s="7">
        <f t="shared" si="0"/>
        <v>83.29461328580696</v>
      </c>
      <c r="O16" s="7">
        <f t="shared" si="0"/>
        <v>82.961812983967008</v>
      </c>
      <c r="P16" s="7">
        <f t="shared" si="0"/>
        <v>83.928580510439119</v>
      </c>
      <c r="Q16" s="7">
        <f t="shared" si="0"/>
        <v>85.458536518255286</v>
      </c>
      <c r="R16" s="7">
        <f>R5+R6*0.44+R7*0.1</f>
        <v>86.428489423929221</v>
      </c>
      <c r="S16" s="7">
        <f t="shared" si="0"/>
        <v>88.00355044068084</v>
      </c>
      <c r="T16" s="7">
        <f t="shared" si="0"/>
        <v>88.95028287293114</v>
      </c>
      <c r="U16" s="7">
        <f t="shared" si="0"/>
        <v>89.787976803729521</v>
      </c>
      <c r="V16" s="7">
        <f t="shared" si="0"/>
        <v>90.82532323743149</v>
      </c>
      <c r="W16" s="7">
        <f t="shared" si="0"/>
        <v>92.080235015757196</v>
      </c>
      <c r="X16" s="7">
        <f t="shared" si="0"/>
        <v>93.335974949376165</v>
      </c>
      <c r="Y16" s="7">
        <f t="shared" si="0"/>
        <v>95.136785218220837</v>
      </c>
      <c r="Z16" s="7">
        <f t="shared" si="0"/>
        <v>96.630932000607729</v>
      </c>
      <c r="AA16" s="7">
        <f t="shared" si="0"/>
        <v>98.260360226657014</v>
      </c>
      <c r="AB16" s="7">
        <f t="shared" si="0"/>
        <v>99.894656089705038</v>
      </c>
      <c r="AC16" s="7">
        <f t="shared" si="0"/>
        <v>101.39683598016202</v>
      </c>
      <c r="AD16" s="7">
        <f t="shared" si="0"/>
        <v>102.88560941019877</v>
      </c>
    </row>
    <row r="17" spans="1:30" x14ac:dyDescent="0.25">
      <c r="A17" s="3" t="s">
        <v>8</v>
      </c>
      <c r="B17" s="7">
        <f t="shared" ref="B17:AD17" si="1">SUM(B5:B9)</f>
        <v>150.51672457612221</v>
      </c>
      <c r="C17" s="7">
        <f t="shared" si="1"/>
        <v>148.81932030745423</v>
      </c>
      <c r="D17" s="7">
        <f t="shared" si="1"/>
        <v>147.78423736701851</v>
      </c>
      <c r="E17" s="7">
        <f t="shared" si="1"/>
        <v>148.84784299359413</v>
      </c>
      <c r="F17" s="7">
        <f t="shared" si="1"/>
        <v>148.02963824045034</v>
      </c>
      <c r="G17" s="7">
        <f t="shared" si="1"/>
        <v>140.68608727885774</v>
      </c>
      <c r="H17" s="7">
        <f t="shared" si="1"/>
        <v>142.5611321507904</v>
      </c>
      <c r="I17" s="7">
        <f t="shared" si="1"/>
        <v>144.97522160717523</v>
      </c>
      <c r="J17" s="7">
        <f t="shared" si="1"/>
        <v>146.05766914346168</v>
      </c>
      <c r="K17" s="7">
        <f t="shared" si="1"/>
        <v>145.53317176308664</v>
      </c>
      <c r="L17" s="7">
        <f t="shared" si="1"/>
        <v>145.05581249237241</v>
      </c>
      <c r="M17" s="7">
        <f t="shared" si="1"/>
        <v>145.52642910368584</v>
      </c>
      <c r="N17" s="7">
        <f t="shared" si="1"/>
        <v>146.62298373408404</v>
      </c>
      <c r="O17" s="7">
        <f t="shared" si="1"/>
        <v>146.47026526130659</v>
      </c>
      <c r="P17" s="7">
        <f t="shared" si="1"/>
        <v>148.57721840876948</v>
      </c>
      <c r="Q17" s="7">
        <f t="shared" si="1"/>
        <v>151.78366653832859</v>
      </c>
      <c r="R17" s="7">
        <f t="shared" si="1"/>
        <v>153.81341500302574</v>
      </c>
      <c r="S17" s="7">
        <f t="shared" si="1"/>
        <v>156.29718452542139</v>
      </c>
      <c r="T17" s="7">
        <f t="shared" si="1"/>
        <v>157.64013021430759</v>
      </c>
      <c r="U17" s="7">
        <f t="shared" si="1"/>
        <v>159.13320941045339</v>
      </c>
      <c r="V17" s="7">
        <f t="shared" si="1"/>
        <v>160.98501920126506</v>
      </c>
      <c r="W17" s="7">
        <f t="shared" si="1"/>
        <v>163.2327783252216</v>
      </c>
      <c r="X17" s="7">
        <f t="shared" si="1"/>
        <v>165.4539115231303</v>
      </c>
      <c r="Y17" s="7">
        <f t="shared" si="1"/>
        <v>168.27221532478274</v>
      </c>
      <c r="Z17" s="7">
        <f t="shared" si="1"/>
        <v>170.68921324414546</v>
      </c>
      <c r="AA17" s="7">
        <f t="shared" si="1"/>
        <v>173.30761736957226</v>
      </c>
      <c r="AB17" s="7">
        <f t="shared" si="1"/>
        <v>175.98417410594931</v>
      </c>
      <c r="AC17" s="7">
        <f t="shared" si="1"/>
        <v>178.42209431636945</v>
      </c>
      <c r="AD17" s="7">
        <f t="shared" si="1"/>
        <v>180.86210497788275</v>
      </c>
    </row>
    <row r="18" spans="1:30" x14ac:dyDescent="0.25">
      <c r="A18" s="3" t="s">
        <v>9</v>
      </c>
      <c r="B18" s="7">
        <f>B16/B17</f>
        <v>0.52885876391526598</v>
      </c>
      <c r="C18" s="7">
        <f t="shared" ref="C18:AD18" si="2">C16/C17</f>
        <v>0.53561342778524434</v>
      </c>
      <c r="D18" s="7">
        <f t="shared" si="2"/>
        <v>0.54343271086493428</v>
      </c>
      <c r="E18" s="7">
        <f t="shared" si="2"/>
        <v>0.54981774890189128</v>
      </c>
      <c r="F18" s="7">
        <f t="shared" si="2"/>
        <v>0.56183725656204209</v>
      </c>
      <c r="G18" s="7">
        <f t="shared" si="2"/>
        <v>0.58389874720443802</v>
      </c>
      <c r="H18" s="7">
        <f t="shared" si="2"/>
        <v>0.57829997510923792</v>
      </c>
      <c r="I18" s="7">
        <f t="shared" si="2"/>
        <v>0.5767481561981308</v>
      </c>
      <c r="J18" s="7">
        <f t="shared" si="2"/>
        <v>0.57448251746497225</v>
      </c>
      <c r="K18" s="7">
        <f t="shared" si="2"/>
        <v>0.57196080444517283</v>
      </c>
      <c r="L18" s="7">
        <f t="shared" si="2"/>
        <v>0.5711612208462068</v>
      </c>
      <c r="M18" s="7">
        <f t="shared" si="2"/>
        <v>0.569853492519792</v>
      </c>
      <c r="N18" s="7">
        <f t="shared" si="2"/>
        <v>0.56808701585878485</v>
      </c>
      <c r="O18" s="7">
        <f t="shared" si="2"/>
        <v>0.56640720105177023</v>
      </c>
      <c r="P18" s="7">
        <f t="shared" si="2"/>
        <v>0.56488189380105802</v>
      </c>
      <c r="Q18" s="7">
        <f t="shared" si="2"/>
        <v>0.56302854231469757</v>
      </c>
      <c r="R18" s="7">
        <f t="shared" si="2"/>
        <v>0.5619047559813235</v>
      </c>
      <c r="S18" s="7">
        <f t="shared" si="2"/>
        <v>0.56305269162649096</v>
      </c>
      <c r="T18" s="7">
        <f t="shared" si="2"/>
        <v>0.56426166834552582</v>
      </c>
      <c r="U18" s="7">
        <f t="shared" si="2"/>
        <v>0.56423154623959582</v>
      </c>
      <c r="V18" s="7">
        <f t="shared" si="2"/>
        <v>0.5641849389965955</v>
      </c>
      <c r="W18" s="7">
        <f t="shared" si="2"/>
        <v>0.56410382743286058</v>
      </c>
      <c r="X18" s="7">
        <f t="shared" si="2"/>
        <v>0.56412069131607012</v>
      </c>
      <c r="Y18" s="7">
        <f t="shared" si="2"/>
        <v>0.5653742956589537</v>
      </c>
      <c r="Z18" s="7">
        <f t="shared" si="2"/>
        <v>0.56612207745308185</v>
      </c>
      <c r="AA18" s="7">
        <f t="shared" si="2"/>
        <v>0.56697081015844986</v>
      </c>
      <c r="AB18" s="7">
        <f t="shared" si="2"/>
        <v>0.56763431483085847</v>
      </c>
      <c r="AC18" s="7">
        <f t="shared" si="2"/>
        <v>0.56829753270561911</v>
      </c>
      <c r="AD18" s="7">
        <f t="shared" si="2"/>
        <v>0.56886216945656154</v>
      </c>
    </row>
    <row r="19" spans="1:30" x14ac:dyDescent="0.25">
      <c r="A19" s="3" t="s">
        <v>10</v>
      </c>
      <c r="B19" s="7"/>
      <c r="C19" s="7">
        <f>C25*C18</f>
        <v>17.621681774134537</v>
      </c>
      <c r="D19" s="7">
        <f t="shared" ref="D19:AD19" si="3">D25*D18</f>
        <v>14.944399548785693</v>
      </c>
      <c r="E19" s="7">
        <f t="shared" si="3"/>
        <v>16.989368441068439</v>
      </c>
      <c r="F19" s="7">
        <f t="shared" si="3"/>
        <v>14.83250357323791</v>
      </c>
      <c r="G19" s="7">
        <f t="shared" si="3"/>
        <v>10.043058451916334</v>
      </c>
      <c r="H19" s="7">
        <f t="shared" si="3"/>
        <v>11.334679512141063</v>
      </c>
      <c r="I19" s="7">
        <f t="shared" si="3"/>
        <v>8.5358727117323365</v>
      </c>
      <c r="J19" s="7">
        <f t="shared" si="3"/>
        <v>7.2442245452332994</v>
      </c>
      <c r="K19" s="7">
        <f t="shared" si="3"/>
        <v>3.9694079828494995</v>
      </c>
      <c r="L19" s="7">
        <f t="shared" si="3"/>
        <v>3.089982204777979</v>
      </c>
      <c r="M19" s="7">
        <f t="shared" si="3"/>
        <v>2.4218773432091161</v>
      </c>
      <c r="N19" s="7">
        <f t="shared" si="3"/>
        <v>2.1132836989946799</v>
      </c>
      <c r="O19" s="7">
        <f t="shared" si="3"/>
        <v>2.1353551479651736</v>
      </c>
      <c r="P19" s="7">
        <f t="shared" si="3"/>
        <v>2.4967779706006765</v>
      </c>
      <c r="Q19" s="7">
        <f t="shared" si="3"/>
        <v>2.6068221509170497</v>
      </c>
      <c r="R19" s="7">
        <f t="shared" si="3"/>
        <v>2.5903809250739016</v>
      </c>
      <c r="S19" s="7">
        <f t="shared" si="3"/>
        <v>4.1215457027059141</v>
      </c>
      <c r="T19" s="7">
        <f t="shared" si="3"/>
        <v>4.1811789624403461</v>
      </c>
      <c r="U19" s="7">
        <f t="shared" si="3"/>
        <v>4.3502252215072836</v>
      </c>
      <c r="V19" s="7">
        <f t="shared" si="3"/>
        <v>4.152401151014943</v>
      </c>
      <c r="W19" s="7">
        <f t="shared" si="3"/>
        <v>4.0559065192422681</v>
      </c>
      <c r="X19" s="7">
        <f t="shared" si="3"/>
        <v>3.5652427691175634</v>
      </c>
      <c r="Y19" s="7">
        <f t="shared" si="3"/>
        <v>3.923697611873139</v>
      </c>
      <c r="Z19" s="7">
        <f t="shared" si="3"/>
        <v>3.9741769837206342</v>
      </c>
      <c r="AA19" s="7">
        <f t="shared" si="3"/>
        <v>4.3316569896105568</v>
      </c>
      <c r="AB19" s="7">
        <f t="shared" si="3"/>
        <v>4.5297218323502504</v>
      </c>
      <c r="AC19" s="7">
        <f t="shared" si="3"/>
        <v>4.5747951382802343</v>
      </c>
      <c r="AD19" s="7">
        <f t="shared" si="3"/>
        <v>4.5281428688742302</v>
      </c>
    </row>
    <row r="20" spans="1:30" x14ac:dyDescent="0.25">
      <c r="A20" s="3"/>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spans="1:30" x14ac:dyDescent="0.25">
      <c r="R21" s="8">
        <f>R19</f>
        <v>2.5903809250739016</v>
      </c>
      <c r="AB21" s="8">
        <f>AB19</f>
        <v>4.5297218323502504</v>
      </c>
    </row>
    <row r="22" spans="1:30" x14ac:dyDescent="0.25">
      <c r="R22">
        <f>0.02*R21</f>
        <v>5.1807618501478032E-2</v>
      </c>
      <c r="AB22">
        <f>0.02*AB21</f>
        <v>9.0594436647005006E-2</v>
      </c>
    </row>
    <row r="23" spans="1:30" x14ac:dyDescent="0.25">
      <c r="A23" t="s">
        <v>11</v>
      </c>
    </row>
    <row r="24" spans="1:30" x14ac:dyDescent="0.25">
      <c r="C24">
        <v>2005</v>
      </c>
      <c r="D24">
        <v>2006</v>
      </c>
      <c r="E24">
        <v>2007</v>
      </c>
      <c r="F24">
        <v>2008</v>
      </c>
      <c r="G24">
        <v>2009</v>
      </c>
      <c r="H24">
        <v>2010</v>
      </c>
      <c r="I24">
        <v>2011</v>
      </c>
      <c r="J24">
        <v>2012</v>
      </c>
      <c r="K24">
        <v>2013</v>
      </c>
      <c r="L24">
        <v>2014</v>
      </c>
      <c r="M24">
        <v>2015</v>
      </c>
      <c r="N24">
        <v>2016</v>
      </c>
      <c r="O24">
        <v>2017</v>
      </c>
      <c r="P24">
        <v>2018</v>
      </c>
      <c r="Q24">
        <v>2019</v>
      </c>
      <c r="R24">
        <v>2020</v>
      </c>
      <c r="S24">
        <v>2021</v>
      </c>
      <c r="T24">
        <v>2022</v>
      </c>
      <c r="U24">
        <v>2023</v>
      </c>
      <c r="V24">
        <v>2024</v>
      </c>
      <c r="W24">
        <v>2025</v>
      </c>
      <c r="X24">
        <v>2026</v>
      </c>
      <c r="Y24">
        <v>2027</v>
      </c>
      <c r="Z24">
        <v>2028</v>
      </c>
      <c r="AA24">
        <v>2029</v>
      </c>
      <c r="AB24">
        <v>2030</v>
      </c>
      <c r="AC24">
        <v>2031</v>
      </c>
      <c r="AD24">
        <v>2032</v>
      </c>
    </row>
    <row r="25" spans="1:30" x14ac:dyDescent="0.25">
      <c r="A25" t="s">
        <v>12</v>
      </c>
      <c r="C25">
        <v>32.9</v>
      </c>
      <c r="D25">
        <v>27.5</v>
      </c>
      <c r="E25">
        <v>30.9</v>
      </c>
      <c r="F25">
        <v>26.4</v>
      </c>
      <c r="G25">
        <v>17.2</v>
      </c>
      <c r="H25">
        <v>19.600000000000001</v>
      </c>
      <c r="I25">
        <v>14.8</v>
      </c>
      <c r="J25">
        <v>12.61</v>
      </c>
      <c r="K25">
        <v>6.94</v>
      </c>
      <c r="L25">
        <v>5.41</v>
      </c>
      <c r="M25">
        <v>4.25</v>
      </c>
      <c r="N25">
        <v>3.72</v>
      </c>
      <c r="O25">
        <v>3.77</v>
      </c>
      <c r="P25">
        <v>4.42</v>
      </c>
      <c r="Q25">
        <v>4.63</v>
      </c>
      <c r="R25">
        <v>4.6100000000000003</v>
      </c>
      <c r="S25">
        <v>7.32</v>
      </c>
      <c r="T25">
        <v>7.41</v>
      </c>
      <c r="U25">
        <v>7.71</v>
      </c>
      <c r="V25">
        <v>7.36</v>
      </c>
      <c r="W25">
        <v>7.19</v>
      </c>
      <c r="X25">
        <v>6.32</v>
      </c>
      <c r="Y25">
        <v>6.94</v>
      </c>
      <c r="Z25">
        <v>7.02</v>
      </c>
      <c r="AA25">
        <v>7.64</v>
      </c>
      <c r="AB25">
        <v>7.98</v>
      </c>
      <c r="AC25">
        <v>8.0500000000000007</v>
      </c>
      <c r="AD25">
        <v>7.96</v>
      </c>
    </row>
    <row r="30" spans="1:30" x14ac:dyDescent="0.25">
      <c r="A30" s="9" t="s">
        <v>13</v>
      </c>
    </row>
    <row r="31" spans="1:30" x14ac:dyDescent="0.25">
      <c r="A31" t="s">
        <v>12</v>
      </c>
      <c r="B31">
        <v>33</v>
      </c>
    </row>
    <row r="32" spans="1:30" x14ac:dyDescent="0.25">
      <c r="A32" t="s">
        <v>16</v>
      </c>
      <c r="B32">
        <f>0.02*B31</f>
        <v>0.66</v>
      </c>
    </row>
    <row r="34" spans="1:3" x14ac:dyDescent="0.25">
      <c r="B34" s="10">
        <v>2020</v>
      </c>
      <c r="C34">
        <v>2030</v>
      </c>
    </row>
    <row r="35" spans="1:3" x14ac:dyDescent="0.25">
      <c r="A35" s="10" t="s">
        <v>15</v>
      </c>
      <c r="B35">
        <f>B32+R22</f>
        <v>0.71180761850147811</v>
      </c>
      <c r="C35">
        <f>B32+AB22</f>
        <v>0.75059443664700498</v>
      </c>
    </row>
    <row r="38" spans="1:3" x14ac:dyDescent="0.25">
      <c r="A38" s="9" t="s">
        <v>24</v>
      </c>
    </row>
    <row r="39" spans="1:3" x14ac:dyDescent="0.25">
      <c r="A39" s="10" t="s">
        <v>20</v>
      </c>
    </row>
    <row r="40" spans="1:3" x14ac:dyDescent="0.25">
      <c r="A40" t="s">
        <v>17</v>
      </c>
    </row>
    <row r="41" spans="1:3" x14ac:dyDescent="0.25">
      <c r="A41" t="s">
        <v>19</v>
      </c>
    </row>
    <row r="42" spans="1:3" x14ac:dyDescent="0.25">
      <c r="A42" t="s">
        <v>18</v>
      </c>
    </row>
    <row r="44" spans="1:3" x14ac:dyDescent="0.25">
      <c r="A44" s="10" t="s">
        <v>21</v>
      </c>
    </row>
    <row r="45" spans="1:3" x14ac:dyDescent="0.25">
      <c r="A45" t="s">
        <v>22</v>
      </c>
    </row>
    <row r="46" spans="1:3" x14ac:dyDescent="0.25">
      <c r="A46" t="s">
        <v>23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Teare, Rebecca (ENERGY)</dc:creator>
  <cp:lastModifiedBy>Teare, Rebecca (ENERGY)</cp:lastModifiedBy>
  <dcterms:created xsi:type="dcterms:W3CDTF">2016-04-01T21:01:15Z</dcterms:created>
  <dcterms:modified xsi:type="dcterms:W3CDTF">2016-07-20T20:04:04Z</dcterms:modified>
</cp:coreProperties>
</file>