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255" windowWidth="13335" windowHeight="4980"/>
  </bookViews>
  <sheets>
    <sheet name="1A.2017 Summary" sheetId="4" r:id="rId1"/>
    <sheet name="Diff'ce between AG &amp; Province" sheetId="6" r:id="rId2"/>
    <sheet name="MEDU SUDs" sheetId="14" r:id="rId3"/>
    <sheet name="Tax Revenue adj." sheetId="8" r:id="rId4"/>
    <sheet name="PBGF Loan ADA" sheetId="9" r:id="rId5"/>
    <sheet name="SUD for IESO" sheetId="16" r:id="rId6"/>
    <sheet name="Debt and Temp Invest reclass" sheetId="18" r:id="rId7"/>
    <sheet name="SUD - OW TP Exp Underaccrual" sheetId="21" r:id="rId8"/>
    <sheet name="Buffer for OREC" sheetId="19" r:id="rId9"/>
    <sheet name="Cash Deposit" sheetId="17" r:id="rId10"/>
    <sheet name="AOCI bal for OPG" sheetId="12" r:id="rId11"/>
    <sheet name="AOCI bal for Hydro1" sheetId="13" r:id="rId12"/>
    <sheet name="1B.2017 Narrative" sheetId="7" r:id="rId13"/>
  </sheets>
  <externalReferences>
    <externalReference r:id="rId14"/>
    <externalReference r:id="rId15"/>
    <externalReference r:id="rId16"/>
  </externalReferences>
  <definedNames>
    <definedName name="a" localSheetId="12">'[1]2014 Summary'!#REF!</definedName>
    <definedName name="a" localSheetId="1">'[1]2014 Summary'!#REF!</definedName>
    <definedName name="a">'[1]2014 Summary'!#REF!</definedName>
    <definedName name="_xlnm.Print_Area" localSheetId="0">'1A.2017 Summary'!$A$1:$S$56</definedName>
    <definedName name="_xlnm.Print_Area" localSheetId="12">'1B.2017 Narrative'!$A$1:$B$21</definedName>
    <definedName name="_xlnm.Print_Area" localSheetId="11">'AOCI bal for Hydro1'!$A$1:$M$38</definedName>
    <definedName name="_xlnm.Print_Area" localSheetId="10">'AOCI bal for OPG'!$A$1:$M$38</definedName>
    <definedName name="_xlnm.Print_Area" localSheetId="7">'SUD - OW TP Exp Underaccrual'!$A$1:$M$38</definedName>
    <definedName name="_xlnm.Print_Area" localSheetId="5">'SUD for IESO'!$A$1:$M$36</definedName>
    <definedName name="_xlnm.Print_Titles" localSheetId="12">'1B.2017 Narrative'!$1:$2</definedName>
    <definedName name="TMB103027397" localSheetId="12">#REF!</definedName>
    <definedName name="TMB103027397" localSheetId="1">#REF!</definedName>
    <definedName name="TMB103027397">#REF!</definedName>
    <definedName name="TMB1081733465" localSheetId="12">#REF!</definedName>
    <definedName name="TMB1081733465" localSheetId="1">#REF!</definedName>
    <definedName name="TMB1081733465">#REF!</definedName>
    <definedName name="TMB1121875906" localSheetId="12">#REF!</definedName>
    <definedName name="TMB1121875906" localSheetId="1">#REF!</definedName>
    <definedName name="TMB1121875906">#REF!</definedName>
    <definedName name="TMB121392700" localSheetId="12">#REF!</definedName>
    <definedName name="TMB121392700" localSheetId="1">#REF!</definedName>
    <definedName name="TMB121392700">#REF!</definedName>
    <definedName name="TMB1339944736" localSheetId="12">#REF!</definedName>
    <definedName name="TMB1339944736" localSheetId="1">#REF!</definedName>
    <definedName name="TMB1339944736">#REF!</definedName>
    <definedName name="TMB1484522167" localSheetId="12">'1B.2017 Narrative'!$B$21</definedName>
    <definedName name="TMB1582668013" localSheetId="12">'1A.2017 Summary'!#REF!</definedName>
    <definedName name="TMB1582668013" localSheetId="1">'[2]Pension SUD'!#REF!</definedName>
    <definedName name="TMB1582668013">'1A.2017 Summary'!#REF!</definedName>
    <definedName name="TMB1728521385" localSheetId="12">#REF!</definedName>
    <definedName name="TMB1728521385" localSheetId="1">#REF!</definedName>
    <definedName name="TMB1728521385">#REF!</definedName>
    <definedName name="TMB1942238665" localSheetId="12">#REF!</definedName>
    <definedName name="TMB1942238665" localSheetId="1">#REF!</definedName>
    <definedName name="TMB1942238665">#REF!</definedName>
    <definedName name="TMB1947904932" localSheetId="12">#REF!</definedName>
    <definedName name="TMB1947904932" localSheetId="1">#REF!</definedName>
    <definedName name="TMB1947904932">#REF!</definedName>
    <definedName name="TMB195228914" localSheetId="12">'1A.2017 Summary'!#REF!</definedName>
    <definedName name="TMB195228914" localSheetId="1">'[2]Pension SUD'!#REF!</definedName>
    <definedName name="TMB195228914">'1A.2017 Summary'!#REF!</definedName>
    <definedName name="TMB201964233" localSheetId="12">#REF!</definedName>
    <definedName name="TMB201964233" localSheetId="1">#REF!</definedName>
    <definedName name="TMB201964233">#REF!</definedName>
    <definedName name="TMB2074513660" localSheetId="12">#REF!</definedName>
    <definedName name="TMB2074513660" localSheetId="1">#REF!</definedName>
    <definedName name="TMB2074513660">#REF!</definedName>
    <definedName name="TMB329234614" localSheetId="12">'1A.2017 Summary'!#REF!</definedName>
    <definedName name="TMB329234614" localSheetId="1">'[2]Pension SUD'!#REF!</definedName>
    <definedName name="TMB329234614">'1A.2017 Summary'!#REF!</definedName>
    <definedName name="TMB373461342" localSheetId="12">'1A.2017 Summary'!#REF!</definedName>
    <definedName name="TMB373461342" localSheetId="1">'[2]Pension SUD'!#REF!</definedName>
    <definedName name="TMB373461342">'1A.2017 Summary'!#REF!</definedName>
    <definedName name="TMB408965582" localSheetId="12">#REF!</definedName>
    <definedName name="TMB408965582" localSheetId="1">#REF!</definedName>
    <definedName name="TMB408965582">#REF!</definedName>
    <definedName name="TMB434352855" localSheetId="12">#REF!</definedName>
    <definedName name="TMB434352855" localSheetId="1">#REF!</definedName>
    <definedName name="TMB434352855">#REF!</definedName>
    <definedName name="TMB503382755" localSheetId="12">#REF!</definedName>
    <definedName name="TMB503382755" localSheetId="1">#REF!</definedName>
    <definedName name="TMB503382755">#REF!</definedName>
    <definedName name="TMB631504500" localSheetId="12">'1A.2017 Summary'!#REF!</definedName>
    <definedName name="TMB631504500" localSheetId="1">'[2]Pension SUD'!#REF!</definedName>
    <definedName name="TMB631504500">'1A.2017 Summary'!#REF!</definedName>
    <definedName name="TMB640949015" localSheetId="12">#REF!</definedName>
    <definedName name="TMB640949015" localSheetId="1">#REF!</definedName>
    <definedName name="TMB640949015">#REF!</definedName>
    <definedName name="TMB787257151" localSheetId="12">#REF!</definedName>
    <definedName name="TMB787257151" localSheetId="1">#REF!</definedName>
    <definedName name="TMB787257151">#REF!</definedName>
    <definedName name="TMB841462920" localSheetId="12">#REF!</definedName>
    <definedName name="TMB841462920" localSheetId="1">#REF!</definedName>
    <definedName name="TMB841462920">#REF!</definedName>
    <definedName name="TMB879320742" localSheetId="12">'1A.2017 Summary'!#REF!</definedName>
    <definedName name="TMB879320742" localSheetId="1">'[2]Pension SUD'!#REF!</definedName>
    <definedName name="TMB879320742">'1A.2017 Summary'!#REF!</definedName>
    <definedName name="TMB890694262" localSheetId="12">#REF!</definedName>
    <definedName name="TMB890694262" localSheetId="1">#REF!</definedName>
    <definedName name="TMB890694262">#REF!</definedName>
    <definedName name="TMB993111896" localSheetId="12">#REF!</definedName>
    <definedName name="TMB993111896" localSheetId="11">'[3]2014 Summary'!#REF!</definedName>
    <definedName name="TMB993111896" localSheetId="10">'[3]2014 Summary'!#REF!</definedName>
    <definedName name="TMB993111896" localSheetId="1">#REF!</definedName>
    <definedName name="TMB993111896" localSheetId="7">'[3]2014 Summary'!#REF!</definedName>
    <definedName name="TMB993111896" localSheetId="5">'[3]2014 Summary'!#REF!</definedName>
    <definedName name="TMB993111896">#REF!</definedName>
  </definedNames>
  <calcPr calcId="145621" iterate="1"/>
</workbook>
</file>

<file path=xl/calcChain.xml><?xml version="1.0" encoding="utf-8"?>
<calcChain xmlns="http://schemas.openxmlformats.org/spreadsheetml/2006/main">
  <c r="I24" i="4" l="1"/>
  <c r="K15" i="4" l="1"/>
  <c r="I15" i="4"/>
  <c r="L25" i="16"/>
  <c r="H25" i="16"/>
  <c r="L24" i="16"/>
  <c r="H24" i="16"/>
  <c r="I11" i="16"/>
  <c r="H11" i="16"/>
  <c r="G11" i="16"/>
  <c r="F11" i="16"/>
  <c r="E11" i="16"/>
  <c r="D11" i="16"/>
  <c r="J10" i="16"/>
  <c r="N10" i="16" s="1"/>
  <c r="N9" i="16"/>
  <c r="J9" i="16"/>
  <c r="J8" i="16"/>
  <c r="N8" i="16" s="1"/>
  <c r="N7" i="16"/>
  <c r="J7" i="16"/>
  <c r="N11" i="16" l="1"/>
  <c r="J11" i="16"/>
  <c r="C42" i="4" l="1"/>
  <c r="I22" i="4" l="1"/>
  <c r="K22" i="4" s="1"/>
  <c r="K21" i="4"/>
  <c r="I21" i="4"/>
  <c r="I20" i="4"/>
  <c r="K20" i="4" s="1"/>
  <c r="L26" i="21" l="1"/>
  <c r="H26" i="21"/>
  <c r="L25" i="21"/>
  <c r="L24" i="21"/>
  <c r="I11" i="21"/>
  <c r="H11" i="21"/>
  <c r="G11" i="21"/>
  <c r="F11" i="21"/>
  <c r="E11" i="21"/>
  <c r="N11" i="21" s="1"/>
  <c r="D11" i="21"/>
  <c r="J10" i="21"/>
  <c r="N10" i="21" s="1"/>
  <c r="J9" i="21"/>
  <c r="N9" i="21" s="1"/>
  <c r="J8" i="21"/>
  <c r="N8" i="21" s="1"/>
  <c r="J7" i="21"/>
  <c r="J11" i="21" s="1"/>
  <c r="N7" i="21" l="1"/>
  <c r="I19" i="4" l="1"/>
  <c r="K19" i="4" s="1"/>
  <c r="I18" i="4" l="1"/>
  <c r="K18" i="4" s="1"/>
  <c r="H17" i="4" l="1"/>
  <c r="I17" i="4" s="1"/>
  <c r="K17" i="4" s="1"/>
  <c r="J7" i="13" l="1"/>
  <c r="N7" i="13" s="1"/>
  <c r="J8" i="13"/>
  <c r="N8" i="13" s="1"/>
  <c r="J9" i="13"/>
  <c r="N9" i="13" s="1"/>
  <c r="J10" i="13"/>
  <c r="N10" i="13" s="1"/>
  <c r="D11" i="13"/>
  <c r="E11" i="13"/>
  <c r="F11" i="13"/>
  <c r="G11" i="13"/>
  <c r="H11" i="13"/>
  <c r="I11" i="13"/>
  <c r="H24" i="13"/>
  <c r="L24" i="13"/>
  <c r="H25" i="13"/>
  <c r="L25" i="13"/>
  <c r="J11" i="13" l="1"/>
  <c r="N11" i="13"/>
  <c r="J7" i="12"/>
  <c r="N7" i="12"/>
  <c r="J8" i="12"/>
  <c r="N8" i="12"/>
  <c r="J9" i="12"/>
  <c r="N9" i="12"/>
  <c r="J10" i="12"/>
  <c r="N10" i="12"/>
  <c r="D11" i="12"/>
  <c r="E11" i="12"/>
  <c r="F11" i="12"/>
  <c r="G11" i="12"/>
  <c r="H11" i="12"/>
  <c r="I11" i="12"/>
  <c r="H24" i="12"/>
  <c r="L24" i="12"/>
  <c r="H25" i="12"/>
  <c r="L25" i="12"/>
  <c r="J11" i="12" l="1"/>
  <c r="N11" i="12" s="1"/>
  <c r="K14" i="4"/>
  <c r="I14" i="4"/>
  <c r="K13" i="4"/>
  <c r="I13" i="4"/>
  <c r="C13" i="4"/>
  <c r="B27" i="6" l="1"/>
  <c r="B26" i="6"/>
  <c r="B28" i="6" s="1"/>
  <c r="B22" i="6"/>
  <c r="C24" i="4" s="1"/>
  <c r="C25" i="4" s="1"/>
  <c r="C14" i="6"/>
  <c r="C15" i="6" s="1"/>
  <c r="B14" i="6"/>
  <c r="F7" i="6"/>
  <c r="C6" i="6"/>
  <c r="C8" i="6" s="1"/>
  <c r="B6" i="6"/>
  <c r="B8" i="6" s="1"/>
  <c r="D14" i="6" l="1"/>
  <c r="C10" i="6"/>
  <c r="C17" i="6" s="1"/>
  <c r="B10" i="6"/>
  <c r="B11" i="6" s="1"/>
  <c r="B15" i="6"/>
  <c r="B17" i="6" l="1"/>
  <c r="B24" i="6" s="1"/>
  <c r="H24" i="4" s="1"/>
  <c r="D10" i="6"/>
  <c r="B23" i="6" s="1"/>
  <c r="C11" i="6"/>
  <c r="F24" i="4" l="1"/>
  <c r="B30" i="6"/>
  <c r="D17" i="6"/>
  <c r="H11" i="4" l="1"/>
  <c r="I11" i="4" s="1"/>
  <c r="H10" i="4"/>
  <c r="I10" i="4" l="1"/>
  <c r="K10" i="4"/>
  <c r="F25" i="4"/>
  <c r="K53" i="4"/>
  <c r="F53" i="4"/>
  <c r="E53" i="4"/>
  <c r="I52" i="4"/>
  <c r="I51" i="4"/>
  <c r="I50" i="4"/>
  <c r="G53" i="4"/>
  <c r="I47" i="4"/>
  <c r="I46" i="4"/>
  <c r="I45" i="4"/>
  <c r="I44" i="4"/>
  <c r="I43" i="4"/>
  <c r="I42" i="4"/>
  <c r="I41" i="4"/>
  <c r="I40" i="4"/>
  <c r="D53" i="4"/>
  <c r="H53" i="4"/>
  <c r="H36" i="4"/>
  <c r="F36" i="4"/>
  <c r="C36" i="4"/>
  <c r="K35" i="4"/>
  <c r="K34" i="4"/>
  <c r="K33" i="4"/>
  <c r="E36" i="4"/>
  <c r="K32" i="4"/>
  <c r="I32" i="4"/>
  <c r="I31" i="4"/>
  <c r="I30" i="4"/>
  <c r="K30" i="4"/>
  <c r="K29" i="4"/>
  <c r="I29" i="4"/>
  <c r="D36" i="4"/>
  <c r="K28" i="4"/>
  <c r="I28" i="4"/>
  <c r="I27" i="4"/>
  <c r="E25" i="4"/>
  <c r="D25" i="4"/>
  <c r="K24" i="4"/>
  <c r="G12" i="4"/>
  <c r="I12" i="4" s="1"/>
  <c r="K11" i="4"/>
  <c r="C37" i="4" l="1"/>
  <c r="D37" i="4"/>
  <c r="D54" i="4" s="1"/>
  <c r="I36" i="4"/>
  <c r="H25" i="4"/>
  <c r="H37" i="4" s="1"/>
  <c r="H54" i="4" s="1"/>
  <c r="G25" i="4"/>
  <c r="K12" i="4"/>
  <c r="K25" i="4" s="1"/>
  <c r="E37" i="4"/>
  <c r="E54" i="4" s="1"/>
  <c r="G36" i="4"/>
  <c r="K27" i="4"/>
  <c r="K31" i="4"/>
  <c r="I39" i="4"/>
  <c r="C53" i="4"/>
  <c r="I49" i="4"/>
  <c r="F37" i="4"/>
  <c r="F54" i="4" s="1"/>
  <c r="I25" i="4"/>
  <c r="I37" i="4" s="1"/>
  <c r="C54" i="4" l="1"/>
  <c r="G37" i="4"/>
  <c r="G54" i="4" s="1"/>
  <c r="I53" i="4"/>
  <c r="I54" i="4" s="1"/>
  <c r="K36" i="4"/>
  <c r="K37" i="4" s="1"/>
  <c r="K54" i="4" s="1"/>
</calcChain>
</file>

<file path=xl/comments1.xml><?xml version="1.0" encoding="utf-8"?>
<comments xmlns="http://schemas.openxmlformats.org/spreadsheetml/2006/main">
  <authors>
    <author>Chen, Leona (TBS)</author>
  </authors>
  <commentList>
    <comment ref="D10" authorId="0">
      <text>
        <r>
          <rPr>
            <b/>
            <sz val="9"/>
            <color indexed="81"/>
            <rFont val="Tahoma"/>
            <family val="2"/>
          </rPr>
          <t>Chen, Leona (TBS):</t>
        </r>
        <r>
          <rPr>
            <sz val="9"/>
            <color indexed="81"/>
            <rFont val="Tahoma"/>
            <family val="2"/>
          </rPr>
          <t xml:space="preserve">
EDU revised amount is $44.7M</t>
        </r>
      </text>
    </comment>
  </commentList>
</comments>
</file>

<file path=xl/comments2.xml><?xml version="1.0" encoding="utf-8"?>
<comments xmlns="http://schemas.openxmlformats.org/spreadsheetml/2006/main">
  <authors>
    <author>Fong, Pauline (TBS)</author>
  </authors>
  <commentList>
    <comment ref="B13" authorId="0">
      <text>
        <r>
          <rPr>
            <b/>
            <sz val="9"/>
            <color indexed="81"/>
            <rFont val="Tahoma"/>
            <family val="2"/>
          </rPr>
          <t>Fong, Pauline (TBS):</t>
        </r>
        <r>
          <rPr>
            <sz val="9"/>
            <color indexed="81"/>
            <rFont val="Tahoma"/>
            <family val="2"/>
          </rPr>
          <t xml:space="preserve">
OG 237610</t>
        </r>
      </text>
    </comment>
  </commentList>
</comments>
</file>

<file path=xl/sharedStrings.xml><?xml version="1.0" encoding="utf-8"?>
<sst xmlns="http://schemas.openxmlformats.org/spreadsheetml/2006/main" count="519" uniqueCount="330">
  <si>
    <t>Public Accounts</t>
  </si>
  <si>
    <t>ERROR IMPACT</t>
  </si>
  <si>
    <t>Correcting Entry impact on Current Deficit Increase/(Decrease) to Deficit</t>
  </si>
  <si>
    <t xml:space="preserve">Number
</t>
  </si>
  <si>
    <t>Description</t>
  </si>
  <si>
    <t>Over (Under) statement of 
Fin Assets</t>
  </si>
  <si>
    <t>Under (Over) statement of 
Liabilities</t>
  </si>
  <si>
    <t>Over (Under) statement of 
TCA</t>
  </si>
  <si>
    <t>Over (Under) statement of 
Acc Deficit</t>
  </si>
  <si>
    <t>Under (Over) statement of 
Revenue</t>
  </si>
  <si>
    <t>Over (Under) statement of 
Expenses</t>
  </si>
  <si>
    <t xml:space="preserve">Under (Over) statement of 
Deficit
</t>
  </si>
  <si>
    <t>Error Correction  - IF  adjusted in Current Year</t>
  </si>
  <si>
    <t>Total Unadjusted Error for Evaluation</t>
  </si>
  <si>
    <t>Pension Asset - Valuation Allowance</t>
  </si>
  <si>
    <t>A</t>
  </si>
  <si>
    <t>Unadjusted Error Estimations</t>
  </si>
  <si>
    <t>B</t>
  </si>
  <si>
    <t>Total Unadjusted Error Estimation</t>
  </si>
  <si>
    <t>C = A + B</t>
  </si>
  <si>
    <t>Total Unadjusted Error for Evaluation and Estimation</t>
  </si>
  <si>
    <t>Adjusted Errors (Including Prior Year Errors Adjusted in CY)</t>
  </si>
  <si>
    <t>D</t>
  </si>
  <si>
    <t>Total Adjusted Errors</t>
  </si>
  <si>
    <t>E = C + D</t>
  </si>
  <si>
    <t>Total Errors Adjusted and Unadjusted</t>
  </si>
  <si>
    <t>DRAFT - For discussion purposes only</t>
  </si>
  <si>
    <t>NUMBER</t>
  </si>
  <si>
    <t>EXPLANATION</t>
  </si>
  <si>
    <t>UNADJUSTED SUDs</t>
  </si>
  <si>
    <t>SUDS AS A RESULT OF DIFFERENCES IN ESTIMATES</t>
  </si>
  <si>
    <t>ADJUSTED SUDS</t>
  </si>
  <si>
    <t>Catch up Payment for Childcare Program (EDU)</t>
  </si>
  <si>
    <t>ELHT CFR accrual made for Trusts not establised</t>
  </si>
  <si>
    <t>March 31, 2017</t>
  </si>
  <si>
    <t>Error Summary as of July 21st, 2017</t>
  </si>
  <si>
    <t>Additional Minor Issue related to Provincial Benefit Trust Transfer Program</t>
  </si>
  <si>
    <t>OTPP Pension Obligation (Register Plan Only)</t>
  </si>
  <si>
    <t>OPSEUPP</t>
  </si>
  <si>
    <t>PSPP</t>
  </si>
  <si>
    <t>Closing March 31, 2016</t>
  </si>
  <si>
    <t>Reversal of asset Write-off</t>
  </si>
  <si>
    <t>Pension Asset March 31, 2016 per Province</t>
  </si>
  <si>
    <t>Adjustment to move Agency openin adjustment of $906 to OPSEU and PSPP</t>
  </si>
  <si>
    <t>Adjusted Opening Pension Asset after re-allocation of agency adjustment</t>
  </si>
  <si>
    <t>Adjusted Valuation Adjustment for Prior year according to AG accounting March 31, 2016</t>
  </si>
  <si>
    <t>Closing March 31, 2017 Net Asset Balance</t>
  </si>
  <si>
    <t>Valuation Allowance accordign to AG interpretation</t>
  </si>
  <si>
    <t>Change in Valuation Allowance</t>
  </si>
  <si>
    <t>With the revised number this would be the SUD info for Pension Asset - Valuation Allowance</t>
  </si>
  <si>
    <t>Overstatement of Financial Assets (OPSEU &amp; OTPP)</t>
  </si>
  <si>
    <t>(Under ) statement of Accumulated Deficit</t>
  </si>
  <si>
    <t>(Under) statement of expenses</t>
  </si>
  <si>
    <t>2016-17 OTPP Opening OTPP Adjustment</t>
  </si>
  <si>
    <t>2016-17 OPSEUPP Opening Adjustment</t>
  </si>
  <si>
    <t>Opening 2016-17 adjustment to plans that were in asset position due to re-modelling</t>
  </si>
  <si>
    <t>Note below was comminicated before taking consideration the impact in year for the modelling change of $671M</t>
  </si>
  <si>
    <t>C</t>
  </si>
  <si>
    <t>D=-(B+C)</t>
  </si>
  <si>
    <t>E=-(A+B+C)</t>
  </si>
  <si>
    <t>Incorrect removal of AOCI balance upon consolidation of OPG's results</t>
  </si>
  <si>
    <t>Incorrect removal of AOCI balance upon consolidation of Hydro One's results</t>
  </si>
  <si>
    <r>
      <rPr>
        <b/>
        <sz val="16"/>
        <color theme="1"/>
        <rFont val="Calibri"/>
        <family val="2"/>
        <scheme val="minor"/>
      </rPr>
      <t>Catchup Payment for Child Care Program ($58M) should be accrued in 2016-17.</t>
    </r>
    <r>
      <rPr>
        <sz val="16"/>
        <color theme="1"/>
        <rFont val="Calibri"/>
        <family val="2"/>
        <scheme val="minor"/>
      </rPr>
      <t xml:space="preserve">      Using the budget allocation for 2017, OAGO have estimated the necessary catchup payment to be accrued to be $58.01M. EDU is Seeking Input from OPCD to back out the federal flowthrough portion, the revised amount is $44.7M
Status: OAG is seeking to resolve it as soon as possible: making adjustment vs. SUD
                                                                                                                               </t>
    </r>
  </si>
  <si>
    <r>
      <rPr>
        <b/>
        <sz val="16"/>
        <color theme="1"/>
        <rFont val="Calibri"/>
        <family val="2"/>
        <scheme val="minor"/>
      </rPr>
      <t xml:space="preserve">ELHT CFR and other accruals </t>
    </r>
    <r>
      <rPr>
        <sz val="16"/>
        <color theme="1"/>
        <rFont val="Calibri"/>
        <family val="2"/>
        <scheme val="minor"/>
      </rPr>
      <t xml:space="preserve">                                                                                                                                                                                                                                                                                                                          Upon further investigation of the accrual made, OAGO noted that the recipients of the CFRs (trusts) accrued have yet to be established. 
Since the recipients (trusts) have not been established, the eligibility criteria would not be have been met. Hence the recognition criteria under PS 3410 are not met and the amounts should not be accrued for. Furthermore, PS 3200 liabilities highlights that it is necessary that the entity (or individual) exist at the financial statement date – in this case the entity (trusts) did not exist at the financial statement date and as such the obligation should not be recorded as at March 31, 2017.
</t>
    </r>
  </si>
  <si>
    <r>
      <rPr>
        <b/>
        <sz val="16"/>
        <color theme="1"/>
        <rFont val="Calibri"/>
        <family val="2"/>
        <scheme val="minor"/>
      </rPr>
      <t>Additional Minor Issue related to the program:</t>
    </r>
    <r>
      <rPr>
        <sz val="16"/>
        <color theme="1"/>
        <rFont val="Calibri"/>
        <family val="2"/>
        <scheme val="minor"/>
      </rPr>
      <t xml:space="preserve">
In reviewing the breakdown of the accrued made for the Provincial Benefits Trust transfer payment program, OAGO also noted a $5M accrual made for a one-time financial support to School Boards for their incremental one-time costs that are directly related to the transition of employee benefits to the trusts, such as costs for Human Resources Inventory System (HRIS) upgrades or patches and additional time for staff (information technology, human resources, payroll, accounting or other) up to March 31, 2017. 
It is noted on the memorandum to School Boards that no specific level of support are committed. Since no commitment has been made for the financial support, the amount does not constitute as a liability under PS 3200. Therefore, no accrual should have been made.
</t>
    </r>
    <r>
      <rPr>
        <b/>
        <sz val="16"/>
        <color theme="1"/>
        <rFont val="Calibri"/>
        <family val="2"/>
        <scheme val="minor"/>
      </rPr>
      <t xml:space="preserve">
</t>
    </r>
    <r>
      <rPr>
        <sz val="16"/>
        <color theme="1"/>
        <rFont val="Calibri"/>
        <family val="2"/>
        <scheme val="minor"/>
      </rPr>
      <t xml:space="preserve">
</t>
    </r>
  </si>
  <si>
    <r>
      <rPr>
        <b/>
        <sz val="16"/>
        <color rgb="FFFF0000"/>
        <rFont val="Calibri"/>
        <family val="2"/>
        <scheme val="minor"/>
      </rPr>
      <t>Pension Asset - Valuation Allowance</t>
    </r>
    <r>
      <rPr>
        <sz val="16"/>
        <color rgb="FFFF0000"/>
        <rFont val="Calibri"/>
        <family val="2"/>
        <scheme val="minor"/>
      </rPr>
      <t xml:space="preserve">
Included in the pensions and other employee future benefits liability is a net pension asset related to the Ontario Teachers’ Pension Plan and the Ontario Public Service Employees’ Union Pension Plan. Canadian public sector accounting standards require a valuation allowance to be recorded where there is uncertainty as to the Province’s legal right to use the net pension asset.  The Province does not have the unilateral legal right to use this asset because its ability to reduce future minimum contributions or withdraw any pension plan surplus is subject to agreement with the respective pension plans’ joint sponsors. As at March 31, 2016, there were no such agreements in place. If the Government had correctly recorded a valuation allowance as at March 31, 2016, the pensions and other employee future benefits liability would increase $10.7 billion, the accumulated deficit at the beginning of the year and opening net debt would increase $9.2 billion, and expenses would increase $1.5 billion. As a result, the annual deficit for the year then ended would increase by $1.5 billion</t>
    </r>
  </si>
  <si>
    <t>Hi Bharat,</t>
  </si>
  <si>
    <t>Below is a summary of the Proposed SUDS for Tax Revenues – MOF (Sagar Kancharla &amp; Rob Battiston) is in agreement.</t>
  </si>
  <si>
    <t>The following SUDS are all adjustments based predominantly on review of receipts &amp; refunds subsequent to the year-end:</t>
  </si>
  <si>
    <t>Total SUDS - Under/(Over) Statement of A/R &amp; Revenue</t>
  </si>
  <si>
    <t>Statute</t>
  </si>
  <si>
    <t>Total SUDS</t>
  </si>
  <si>
    <t xml:space="preserve">Under/(Over) Statement of </t>
  </si>
  <si>
    <t>A/R &amp; Revenue</t>
  </si>
  <si>
    <t>Correcting Entry</t>
  </si>
  <si>
    <t>DR</t>
  </si>
  <si>
    <t>Entry</t>
  </si>
  <si>
    <t>CR</t>
  </si>
  <si>
    <t>RST</t>
  </si>
  <si>
    <t>          (1,303,870)</t>
  </si>
  <si>
    <t xml:space="preserve">Revenue </t>
  </si>
  <si>
    <t xml:space="preserve"> A/R </t>
  </si>
  <si>
    <t>EHT</t>
  </si>
  <si>
    <t xml:space="preserve">           63,179,379 </t>
  </si>
  <si>
    <t xml:space="preserve"> Revenue </t>
  </si>
  <si>
    <t>LTT</t>
  </si>
  <si>
    <t xml:space="preserve">             2,371,151 </t>
  </si>
  <si>
    <t>Gas</t>
  </si>
  <si>
    <t xml:space="preserve">           33,596,462 </t>
  </si>
  <si>
    <t>Fuel</t>
  </si>
  <si>
    <t>          (3,460,870)</t>
  </si>
  <si>
    <t>Tobacco</t>
  </si>
  <si>
    <t xml:space="preserve">             1,756,612 </t>
  </si>
  <si>
    <t>Beer</t>
  </si>
  <si>
    <t xml:space="preserve">             5,202,586 </t>
  </si>
  <si>
    <t>Wine</t>
  </si>
  <si>
    <t xml:space="preserve">                 628,908 </t>
  </si>
  <si>
    <t>Mining</t>
  </si>
  <si>
    <t xml:space="preserve">             2,365,566 </t>
  </si>
  <si>
    <t>Totals</t>
  </si>
  <si>
    <t xml:space="preserve">        104,335,923 </t>
  </si>
  <si>
    <t>The total understatement of A/R and Revenue is $104M.</t>
  </si>
  <si>
    <t>Please let me know whether these SUDS will be booked.</t>
  </si>
  <si>
    <t>Thanks,</t>
  </si>
  <si>
    <t>Marcia DeSouza, CPA, CA</t>
  </si>
  <si>
    <t>Audit Supervisor</t>
  </si>
  <si>
    <t>20 Dundas St. W, Suite 1530</t>
  </si>
  <si>
    <t>Toronto, ON  M5G 2C2</t>
  </si>
  <si>
    <t>P: 416-327-6195</t>
  </si>
  <si>
    <t>F: 416-327-9862</t>
  </si>
  <si>
    <t>When necessary, it's OK to print this e-mail.  Paper is a recyclable, biodegradable, renewable, and sustainable product made from trees.  Growing and managing forests is good for the environment providing clean air, clean water, wildlife habitat, carbon storage, and spiritual respite.  Working forests provide jobs and support communities for millions of people.</t>
  </si>
  <si>
    <t xml:space="preserve">-- This email (including attachments) may contain confidential, personal, legally-privileged, copyrighted information, or information exempt from disclosure under The Auditor General Act, R.S.O. 1990, c. A.35. Contact me immediately if you are not the intended recipient and delete this email from your system and do not use, distribute (forward), copy, or disclose its contents. </t>
  </si>
  <si>
    <t>Adjustment for Tax Revenue</t>
  </si>
  <si>
    <t>Hi</t>
  </si>
  <si>
    <t>Upon review of the PBGF loan receivable we noted the following:</t>
  </si>
  <si>
    <t>This loan was fully provided for in the past due to the poor financial health of the PBGF.</t>
  </si>
  <si>
    <t>The PBGF has taken steps in the past few years to alleviate this issue.  Over the past few years, they have been and continue to pay back the province for the loan.  As such we believe that an allowance for doubtful accounts for this loan should be reversed.  We agree that because the loan is interest free the current concession account should remain.</t>
  </si>
  <si>
    <t>We propose that Revenues are understated and ADA for Loans Receivable is overstated by $95,420,660.</t>
  </si>
  <si>
    <t>Please let me know if you have any questions and if this will be adjusted for.</t>
  </si>
  <si>
    <t>Shelley Spence</t>
  </si>
  <si>
    <t>Reverse ADA for PBGF Loan Receivable</t>
  </si>
  <si>
    <t>A. MISSTATEMENTS IDENTIFIED IN PRIOR YEAR</t>
  </si>
  <si>
    <t>SUD Number in 2013-14</t>
  </si>
  <si>
    <t>Over (Under) Statement of  Financial Assets</t>
  </si>
  <si>
    <t>Under (Over) Statement of Liabilities</t>
  </si>
  <si>
    <t>Over (Under) Statement of TCA</t>
  </si>
  <si>
    <t>Over (Under) Statement of Accumulated Deficit</t>
  </si>
  <si>
    <t>Under (Over) Statement of Revenues</t>
  </si>
  <si>
    <t>Over (Under) Statement of Expenses</t>
  </si>
  <si>
    <t>Under (Over) Statement of Deficit</t>
  </si>
  <si>
    <t>Was the error adjusted for (corrected)? Yes/No</t>
  </si>
  <si>
    <t>Staff Responsible in 2013-14</t>
  </si>
  <si>
    <t>W/P ref.</t>
  </si>
  <si>
    <t>CHECK</t>
  </si>
  <si>
    <t>Opening Error Balance (A)</t>
  </si>
  <si>
    <t>Removal of opening error balance - please provide explanation such as   accrual being realized in current year (B)</t>
  </si>
  <si>
    <t>Current Year Error (C)</t>
  </si>
  <si>
    <t>Error Adjusted in the current year(D)</t>
  </si>
  <si>
    <t>Total Closing Error Balance (A+B+C+D)</t>
  </si>
  <si>
    <t>See discussion in B below</t>
  </si>
  <si>
    <t>B. MISSTATEMENTS IDENTIFIED IN CURRENT YEAR</t>
  </si>
  <si>
    <t>Brief Description (Detail Description provided in B.2 below)</t>
  </si>
  <si>
    <t>Staff Responsible in 2016-17</t>
  </si>
  <si>
    <t>No</t>
  </si>
  <si>
    <t>BN</t>
  </si>
  <si>
    <t xml:space="preserve">OPCD removes unrealized gains and losses and the accumulated other comprehensive income balance (AOCI) from OPG's net income and equity balances prior to consolidation of their results. OAGO and OPCD have a difference of opinion on the treatment of the for consolidation of Hydro One and OPG. PS3070.04 &amp; .05 state that the results of a GBE should be consolidated on a modified equity basis (a GBE's accounting principles should not be adjusted to conform with those of the government).  OPCD treatment is not in accordance with PSAB's GBE consolidation standard 3070 as they remove AOCI and unrealized gains or losses on consolidation because the Province's policy is not to record these amounts. OPG's accounting policies should not be conformed upon consolidation.  Per OPCD, Wendy Li/Bharat Patel remove the year end unrealized gains/losses and AOCI balances in a given year without factoring in prior year adjustments therefore there is no prior year effect of the error. 
In the current year, OPCD removed a $2M unrealized gain and a $286M loss balance in the AOCI at March 31 for OPG - As a result of removing the unrealized gain and the AOCI balance upon consolidation of OPG, investment in GBE is overstated by $284M, Annual Deficit is overstated by $2M and Accumulated Deficit is understated by $286M.
</t>
  </si>
  <si>
    <r>
      <t>C.</t>
    </r>
    <r>
      <rPr>
        <b/>
        <u/>
        <sz val="7"/>
        <color rgb="FF0070C0"/>
        <rFont val="Times New Roman"/>
        <family val="1"/>
      </rPr>
      <t xml:space="preserve">   </t>
    </r>
    <r>
      <rPr>
        <b/>
        <u/>
        <sz val="12"/>
        <color rgb="FF0070C0"/>
        <rFont val="Arial"/>
        <family val="2"/>
      </rPr>
      <t>RECLASSIFICATION MISSTATEMENT OR FINANCIAL STATEMENT DISCLOSURE MISSTATEMENT</t>
    </r>
  </si>
  <si>
    <t>N/A</t>
  </si>
  <si>
    <t xml:space="preserve">OPCD removes the accumulated other comprehensive income balance (AOCI) from Hydro One's equity balance prior to consolidation of their results. OAGO and OPCD have a difference of opinion on the treatment of the for consolidation of Hydro One and OPG. PS3070.04 &amp; .05 state that the results of a GBE should be consolidated on a modified equity basis (a GBE's accounting principles should not be adjusted to conform with those of the government).  OPCD treatment is not in accordance with PSAB's GBE consolidation standard 3070 as they remove AOCI and unrealized gains or losses on consolidation because the Province's policy is not to record these amounts. Hydro One's accounting policies should not be conformed upon consolidation.  Per OPCD, Wendy Li/Bharat Patel remove the year end AOCI balance in a given year without factoring in prior year adjustments therefore there is no prior year effect of the error. 
In the current year there is a $113M loss balance in the AOCI at March 31 - Hydro One is 70.05% owned by the Province as of March 31, 2017.  ($113M x 70.05% = $79.2M) As a result of removing the AOCI balance upon consolidation of Hydro, investment in GBE is overstated by $79.2M and Accumulated Deficit is understated by $79.2M.
</t>
  </si>
  <si>
    <t>L.2.3 cell L35</t>
  </si>
  <si>
    <t xml:space="preserve">In reviewing the breakdown of the accrued made for the Provincial Benefits Trust transfer payment program, OAGO also noted a $5M accrual made for a one-time financial support to School Boards for their incremental one-time costs that are directly related to the transition of employee benefits to the trusts, such as costs for Human Resources Inventory System (HRIS) upgrades or patches and additional time for staff (information technology, human resources, payroll, accounting or other) up to March 31, 2017. </t>
  </si>
  <si>
    <t>It is noted on the memorandum to School Boards that no specific level of support are committed. Since no commitment has been made for the financial support, the amount does not constitute as a liability under PS 3200. Therefore, no accrual should have been made.</t>
  </si>
  <si>
    <r>
      <t>From:</t>
    </r>
    <r>
      <rPr>
        <sz val="11"/>
        <color rgb="FF000000"/>
        <rFont val="Calibri"/>
        <family val="2"/>
        <scheme val="minor"/>
      </rPr>
      <t xml:space="preserve"> Horace Chan</t>
    </r>
  </si>
  <si>
    <r>
      <t>Sent:</t>
    </r>
    <r>
      <rPr>
        <sz val="11"/>
        <color rgb="FF000000"/>
        <rFont val="Calibri"/>
        <family val="2"/>
        <scheme val="minor"/>
      </rPr>
      <t xml:space="preserve"> Tuesday, July 18, 2017 10:09 AM</t>
    </r>
  </si>
  <si>
    <t>To: Cvijetic, Dubravka (EDU) &lt;Dubravka.Cvijetic@ontario.ca&gt;</t>
  </si>
  <si>
    <r>
      <t>Cc:</t>
    </r>
    <r>
      <rPr>
        <sz val="11"/>
        <color rgb="FF000000"/>
        <rFont val="Calibri"/>
        <family val="2"/>
        <scheme val="minor"/>
      </rPr>
      <t xml:space="preserve"> 'Cheong, Eileen (MET)' &lt;Eileen.Cheong@ontario.ca&gt;; Georgegiana Tanudjaja &lt;Georgegiana.Tanudjaja@auditor.on.ca&gt;; Audelyn Budihardjo &lt;Audelyn.Budihardjo@auditor.on.ca&gt;; Dora Ulisse &lt;Dora.Ulisse@auditor.on.ca&gt;; Dimitar Dimitrov &lt;Dimitar.Dimitrov@auditor.on.ca&gt;</t>
    </r>
  </si>
  <si>
    <r>
      <t>Subject:</t>
    </r>
    <r>
      <rPr>
        <sz val="11"/>
        <color rgb="FF000000"/>
        <rFont val="Calibri"/>
        <family val="2"/>
        <scheme val="minor"/>
      </rPr>
      <t xml:space="preserve"> MEDU SUDs</t>
    </r>
  </si>
  <si>
    <t>Dear Dubravka,</t>
  </si>
  <si>
    <t>I would like to bring your attention to the below issues that we noted during our work on MEDU:</t>
  </si>
  <si>
    <r>
      <t>1)</t>
    </r>
    <r>
      <rPr>
        <sz val="7"/>
        <color rgb="FF000000"/>
        <rFont val="Times New Roman"/>
        <family val="1"/>
      </rPr>
      <t xml:space="preserve">     </t>
    </r>
    <r>
      <rPr>
        <sz val="9"/>
        <color rgb="FF000000"/>
        <rFont val="Arial"/>
        <family val="2"/>
      </rPr>
      <t>Catchup Payment for Child Care Program was no longer accrued for at year-end for 16/17</t>
    </r>
  </si>
  <si>
    <r>
      <t>2)</t>
    </r>
    <r>
      <rPr>
        <sz val="7"/>
        <color rgb="FF000000"/>
        <rFont val="Times New Roman"/>
        <family val="1"/>
      </rPr>
      <t xml:space="preserve">     </t>
    </r>
    <r>
      <rPr>
        <sz val="9"/>
        <color rgb="FF000000"/>
        <rFont val="Arial"/>
        <family val="2"/>
      </rPr>
      <t>ELHT CFR accrual made for Trusts not established (Note: OAGO have not received reply from MEDU regarding the matter)</t>
    </r>
  </si>
  <si>
    <t>OAGO has proposed SUDs for the above 2 matters. Please refer to below for more details:</t>
  </si>
  <si>
    <t>SUD #1 – Catchup Payment for Child Care Program</t>
  </si>
  <si>
    <t>Regarding the change in accounting treatment for the Child Care program in current year, Dora and I have discussed it with our manager. The change was proposed by the program area with the argument that because there was no appropriation of the funds until Budget (May 2017) and the agreement was subsequently sent out in June 2017, it is in the opinion of the program area that it does not satisfy the PSAB requirement of a TP expense.</t>
  </si>
  <si>
    <t xml:space="preserve">Under PSAB 3410.12, a government transfer should be recognized by a transferring government as an expense in the period the transfer is authorized and all eligibility criteria have been met by the recipient. Authorization is discussed under PSAB 3410.28. A transfer is authorized if the transferring government has lost its discretion to avoid the transfer, either through approved legislation, regulations or by-laws or through demonstrably committed to approving the enabling legislation, regulations or by-laws for the transfer and proceeding with the transfer within the fiscal year and the final approval of the enabling legislation, regulations or by-laws within the stub period (period between the financial statement date and the release of those financial statements consistent with period evaluated for subsequent events PS2400). </t>
  </si>
  <si>
    <r>
      <t xml:space="preserve">The government’s commitment was communicated publicly through an announcement on Sept 23, 2016 (Ontario newsroom </t>
    </r>
    <r>
      <rPr>
        <sz val="9"/>
        <color rgb="FF0070C0"/>
        <rFont val="Arial"/>
        <family val="2"/>
      </rPr>
      <t>https://news.ontario.ca/edu/en/2016/09/ontario-creating-100000-more-licensed-child-care-spaces.html</t>
    </r>
    <r>
      <rPr>
        <sz val="9"/>
        <color rgb="FF000000"/>
        <rFont val="Arial"/>
        <family val="2"/>
      </rPr>
      <t>). On the same day, the premier with authority also mandated for the child care spaces to be put into action through the mandate letter (</t>
    </r>
    <r>
      <rPr>
        <sz val="9"/>
        <color rgb="FF0070C0"/>
        <rFont val="Arial"/>
        <family val="2"/>
      </rPr>
      <t>https://www.ontario.ca/page/september-2016-mandate-letter-education-early-years-and-child-care</t>
    </r>
    <r>
      <rPr>
        <sz val="9"/>
        <color rgb="FF000000"/>
        <rFont val="Arial"/>
        <family val="2"/>
      </rPr>
      <t xml:space="preserve">). These items created a valid expectation in Ontarians that the transfer will occur and the government has lost its discretion to avoid proceeding with the transfer. Not having the Budget for the funds until May 2017 does not preclude this item to be excluded from TP Expense. The government has shown it is commitment at the final statement date and the final approval occurred in May 2017 is within the stub period. Therefore we recommend you book the TP expense in 2016-17 fiscal year. </t>
    </r>
  </si>
  <si>
    <t>Using the budget allocation for 2017 you shared with us, OAGO have estimated the necessary catchup payment to be accrued to be $58.01M. See attached the calculation.</t>
  </si>
  <si>
    <t>The below SUD is proposed:</t>
  </si>
  <si>
    <t>Incorrect Entry Posted:</t>
  </si>
  <si>
    <t>N/A as no accrual was made.</t>
  </si>
  <si>
    <t>Proposed Adjustments:</t>
  </si>
  <si>
    <t>Period</t>
  </si>
  <si>
    <t>IFIS Acc #</t>
  </si>
  <si>
    <t>Account Description</t>
  </si>
  <si>
    <t>Dr/Cr</t>
  </si>
  <si>
    <t>Amount</t>
  </si>
  <si>
    <t>SUD #1 –</t>
  </si>
  <si>
    <t>Catchup payment for Child Care 2017</t>
  </si>
  <si>
    <t>Adj1-17</t>
  </si>
  <si>
    <r>
      <t>010-100203-0000-378171-</t>
    </r>
    <r>
      <rPr>
        <sz val="9"/>
        <color theme="1"/>
        <rFont val="Arial"/>
        <family val="2"/>
      </rPr>
      <t xml:space="preserve"> </t>
    </r>
    <r>
      <rPr>
        <sz val="9"/>
        <color rgb="FF000000"/>
        <rFont val="Arial"/>
        <family val="2"/>
      </rPr>
      <t>577010</t>
    </r>
  </si>
  <si>
    <t>Op To Municipal Govt</t>
  </si>
  <si>
    <t xml:space="preserve">Dr. </t>
  </si>
  <si>
    <t>010-000000-0000-000000-220110</t>
  </si>
  <si>
    <t>Transfer Payments Accrued Liabi</t>
  </si>
  <si>
    <t xml:space="preserve">Cr. </t>
  </si>
  <si>
    <t>Description:</t>
  </si>
  <si>
    <t>Accrual for catchup payment for Child Care</t>
  </si>
  <si>
    <t>[ please confirm the program ID highlighted]</t>
  </si>
  <si>
    <t>SUD #2 – ELHT CFR and other accruals</t>
  </si>
  <si>
    <t xml:space="preserve">Background:                                                                                                            </t>
  </si>
  <si>
    <t xml:space="preserve">During our evaluation of TP expenses accrued for the Ministry of Education in fiscal 16/17, we noted that under the program T10029 - Provincial Benefits Trust, contributions to the Claims Fluctuation Reserves (CFRs) of trusts of 5 teachers and/or education workers union groups have been accrued to a total of $47.3M. </t>
  </si>
  <si>
    <t>Referring to trust agreements reviewed for established trusts in which payment has been made in fiscal 16/17, CFR represents the reserve held to offset future adverse claims fluctuations with respect to the plan for the provision of health, life and dental benefits, including accidental death and dismemberment, medical second opinion, navigational support benefits to the participating employees (beneficiaries) of the trust. Under the agreements, a one-time contribution equal to 15% of annual benefits cost, determined in accordance with the Central Collective Agreement for teachers and/or education workers shall be paid to establish a CFR for the trusts established.</t>
  </si>
  <si>
    <t>Issue:</t>
  </si>
  <si>
    <t>Upon further investigation of the accrual made, OAGO noted that the recipients of the CFRs (trusts) accrued have yet to be established. OAGO obtained the below updates on the status of the trust agreements from MEDU:</t>
  </si>
  <si>
    <r>
      <t>·</t>
    </r>
    <r>
      <rPr>
        <sz val="7"/>
        <color rgb="FF1F497D"/>
        <rFont val="Times New Roman"/>
        <family val="1"/>
      </rPr>
      <t xml:space="preserve">       </t>
    </r>
    <r>
      <rPr>
        <b/>
        <sz val="9"/>
        <color rgb="FF1F497D"/>
        <rFont val="Arial"/>
        <family val="2"/>
      </rPr>
      <t xml:space="preserve">EWAO ($2,525,576) </t>
    </r>
    <r>
      <rPr>
        <sz val="9"/>
        <color rgb="FF1F497D"/>
        <rFont val="Arial"/>
        <family val="2"/>
      </rPr>
      <t>- This union council was not establishing its own trust, but are expected to join a trust. In the benefit letter of agreement that is part of the 2014-17 central agreement, it was to have selected a trust that it would join by February 2016 and the CFR was to be paid to that trust on or before September 1, 2016. EWAO has approached the OECTA trust to join their trust, but a participation agreement between the trust and EWAO which would confirm their inclusion in that trust has not been finalized.</t>
    </r>
  </si>
  <si>
    <r>
      <t>·</t>
    </r>
    <r>
      <rPr>
        <sz val="7"/>
        <color rgb="FF1F497D"/>
        <rFont val="Times New Roman"/>
        <family val="1"/>
      </rPr>
      <t xml:space="preserve">       </t>
    </r>
    <r>
      <rPr>
        <b/>
        <sz val="9"/>
        <color rgb="FF1F497D"/>
        <rFont val="Arial"/>
        <family val="2"/>
      </rPr>
      <t xml:space="preserve">OCEW ($3,734,729) </t>
    </r>
    <r>
      <rPr>
        <sz val="9"/>
        <color rgb="FF1F497D"/>
        <rFont val="Arial"/>
        <family val="2"/>
      </rPr>
      <t>- This union council was not establishing its own trust, but are expected to join a trust. In the benefit letter of agreement that is part of the 2014-17 central agreement, it was to have selected a trust that it would join by February 2016 and the CFR was to be paid to that trust on or before September 1, 2016. OCEW has approached CUPE to join their trust, but given the delay in CUPE establishing the trust they have yet to sign a participation agreement with the trust.</t>
    </r>
  </si>
  <si>
    <r>
      <t>·</t>
    </r>
    <r>
      <rPr>
        <sz val="7"/>
        <color rgb="FF1F497D"/>
        <rFont val="Times New Roman"/>
        <family val="1"/>
      </rPr>
      <t xml:space="preserve">       </t>
    </r>
    <r>
      <rPr>
        <b/>
        <sz val="9"/>
        <color rgb="FF1F497D"/>
        <rFont val="Arial"/>
        <family val="2"/>
      </rPr>
      <t>CUPE</t>
    </r>
    <r>
      <rPr>
        <sz val="9"/>
        <color rgb="FF1F497D"/>
        <rFont val="Arial"/>
        <family val="2"/>
      </rPr>
      <t xml:space="preserve"> </t>
    </r>
    <r>
      <rPr>
        <b/>
        <sz val="9"/>
        <color rgb="FF1F497D"/>
        <rFont val="Arial"/>
        <family val="2"/>
      </rPr>
      <t>($27,818,154)</t>
    </r>
    <r>
      <rPr>
        <sz val="9"/>
        <color rgb="FF1F497D"/>
        <rFont val="Arial"/>
        <family val="2"/>
      </rPr>
      <t xml:space="preserve"> - this trust has not yet been established. The trust agreement which establishes the trust is close to being finalized and we anticipate sign off early July. In the benefit letter of agreement that is part of the 2014-17 central agreement, the deadline to establish the trust was February 1, 2017. That timeline was pushed back in the 2017-19 extension agreement.  </t>
    </r>
  </si>
  <si>
    <r>
      <t>·</t>
    </r>
    <r>
      <rPr>
        <sz val="7"/>
        <color rgb="FF1F497D"/>
        <rFont val="Times New Roman"/>
        <family val="1"/>
      </rPr>
      <t xml:space="preserve">       </t>
    </r>
    <r>
      <rPr>
        <b/>
        <sz val="9"/>
        <color rgb="FF1F497D"/>
        <rFont val="Arial"/>
        <family val="2"/>
      </rPr>
      <t>PVP</t>
    </r>
    <r>
      <rPr>
        <sz val="9"/>
        <color rgb="FF1F497D"/>
        <rFont val="Arial"/>
        <family val="2"/>
      </rPr>
      <t xml:space="preserve"> </t>
    </r>
    <r>
      <rPr>
        <b/>
        <sz val="9"/>
        <color rgb="FF1F497D"/>
        <rFont val="Arial"/>
        <family val="2"/>
      </rPr>
      <t>($7,306,130)</t>
    </r>
    <r>
      <rPr>
        <sz val="9"/>
        <color rgb="FF1F497D"/>
        <rFont val="Arial"/>
        <family val="2"/>
      </rPr>
      <t xml:space="preserve"> - this trust has not yet been established. The trust agreement which establishes the trust is close to being finalized and we anticipate sign off July. In the benefit letter of agreement that is part of the 2014-17 provincial agreement, the deadline to establish the trust was February 1, 2017. That timeline was pushed back in the 2017-19 extension agreement.  </t>
    </r>
  </si>
  <si>
    <r>
      <t>·</t>
    </r>
    <r>
      <rPr>
        <sz val="7"/>
        <color rgb="FF1F497D"/>
        <rFont val="Times New Roman"/>
        <family val="1"/>
      </rPr>
      <t xml:space="preserve">       </t>
    </r>
    <r>
      <rPr>
        <b/>
        <sz val="9"/>
        <color rgb="FF1F497D"/>
        <rFont val="Arial"/>
        <family val="2"/>
      </rPr>
      <t>OTHER NON-UNION</t>
    </r>
    <r>
      <rPr>
        <sz val="9"/>
        <color rgb="FF1F497D"/>
        <rFont val="Arial"/>
        <family val="2"/>
      </rPr>
      <t xml:space="preserve"> </t>
    </r>
    <r>
      <rPr>
        <b/>
        <sz val="9"/>
        <color rgb="FF1F497D"/>
        <rFont val="Arial"/>
        <family val="2"/>
      </rPr>
      <t>($5,904,442)</t>
    </r>
    <r>
      <rPr>
        <sz val="9"/>
        <color rgb="FF1F497D"/>
        <rFont val="Arial"/>
        <family val="2"/>
      </rPr>
      <t xml:space="preserve"> - this trust has not yet been established. The trust agreement which establishes the trust is close to being finalized and we anticipate sign off July. In the benefit letter of agreement that is part of the 2014-17 provincial agreement, the deadline to establish the trust was February 1, 2017. That timeline was pushed back in the 2017-19 extension agreement.  </t>
    </r>
  </si>
  <si>
    <t>Since the recipients (trusts) have not been established, the eligibility criteria would not be have been met. Hence the recognition criteria under PS 3410 are not met and the amounts should not be accrued for. Furthermore, PS 3200 liabilities highlights that it is necessary that the entity (or individual) exist at the financial statement date – in this case the entity (trusts) did not exist at the financial statement date and as such the obligation should not be recorded as at March 31, 2017.</t>
  </si>
  <si>
    <t>CFR contributions to non-established trusts</t>
  </si>
  <si>
    <t>010-100201-0000-378018-576510</t>
  </si>
  <si>
    <t>Op to Business Sector</t>
  </si>
  <si>
    <t>Reversal of accrual of CFR contributions to trusts not established</t>
  </si>
  <si>
    <t>Additional Minor Issue related to the program:</t>
  </si>
  <si>
    <t>If you have any further queries regarding the issues above, please let us know.</t>
  </si>
  <si>
    <t>Best regards,</t>
  </si>
  <si>
    <t>Horace</t>
  </si>
  <si>
    <t>IESO-Rate Regulated Assets</t>
  </si>
  <si>
    <t>SUD Number in 2015-16</t>
  </si>
  <si>
    <t>Departure from GAAP - Failure to conform the results of IESO prior to consolidation of their results - Rate Regulated Deferral Accounts</t>
  </si>
  <si>
    <t>PS Section 2500 – Basic Principles of Consolidation 
Extract from PSAB Handbook - PS 2500.02 - Government financial statements are the financial statements of the government reporting entity. The government reporting entity, defined in GOVERNMENT REPORTING ENTITY, paragraph PS 1300.07, comprises government organizations. Government organizations include governmental units and government business enterprises. Governmental units are consolidated in the financial statements and government business enterprises are included in the financial statements on a modified equity basis. Governmental units are included in a government's financial statements after their accounting policies have been conformed to those of the government. A similar adjustment is not required when including government business enterprises in the financial statements because under the modified equity method the accounting policies of a government business enterprise are not conformed to those of the government. 
As noted in paragraph 2500.02 of the PSAB handbook, the result of IESO must be conformed to the accounting policies of the government.  IESO has adopted rate regulated accounting in its December 31, 2016 financial statements has applied guidance from United States Generally Accepted Accounting Principles (US GAAP) Topic 980, Regulated Operations, in doing so (see IESO December 31, 2016 financial statements note 2 d).  It is inappropriate for the government to record regulatory deferral accounts in the Consolidated Financial Statements so IESO’s financial results should be conformed and regulatory deferral accounts removed prior to consolidation.
At the Government Reporting Entity level, there is no “independent, third party regulator” to establish rates for regulated services or products provided to its customers that bind those customers as required under the criteria in FASB ACS 980-10-15-2a (an entity must meet this criterion under 980-10-15-2 to adopt the provisions under ASC980).  The OEB and IESO are not independent within the government reporting entity.  The OEB and IESO are related parties within the government reporting entity as they are under the common control of the Province. The Province has the power, through passing/amending legislation and related regulations along with issuing Ministerial directions, to dictate the activities of the IESO and the OEB as they relate to the IESO’s operations.  
As a result, the effects of the establishment of the rate regulated assets on IESO’s financial statements should be reversed prior to consolidation in the CFS.  The consolidation of IESO’s results including the effects of rate regulated assets is a departure from GAAP.</t>
  </si>
  <si>
    <r>
      <t>From:</t>
    </r>
    <r>
      <rPr>
        <sz val="11"/>
        <color theme="1"/>
        <rFont val="Calibri"/>
        <family val="2"/>
        <scheme val="minor"/>
      </rPr>
      <t xml:space="preserve"> Audelyn Budihardjo</t>
    </r>
  </si>
  <si>
    <r>
      <t>Sent:</t>
    </r>
    <r>
      <rPr>
        <sz val="11"/>
        <color theme="1"/>
        <rFont val="Calibri"/>
        <family val="2"/>
        <scheme val="minor"/>
      </rPr>
      <t xml:space="preserve"> Friday, June 02, 2017 3:48 PM</t>
    </r>
  </si>
  <si>
    <t>To: Patel, Bharat (TBS) &lt;Bharat.Patel3@ontario.ca&gt;</t>
  </si>
  <si>
    <t>Cc: Horace Chan &lt;Horace.Chan@auditor.on.ca&gt;</t>
  </si>
  <si>
    <r>
      <t>Subject:</t>
    </r>
    <r>
      <rPr>
        <sz val="11"/>
        <color theme="1"/>
        <rFont val="Calibri"/>
        <family val="2"/>
        <scheme val="minor"/>
      </rPr>
      <t xml:space="preserve"> Question: Cash entries</t>
    </r>
  </si>
  <si>
    <r>
      <t xml:space="preserve">We’ve come across a couple of items in the cash testing (account number </t>
    </r>
    <r>
      <rPr>
        <b/>
        <sz val="11"/>
        <color theme="1"/>
        <rFont val="Calibri"/>
        <family val="2"/>
        <scheme val="minor"/>
      </rPr>
      <t>101112</t>
    </r>
    <r>
      <rPr>
        <sz val="11"/>
        <color theme="1"/>
        <rFont val="Calibri"/>
        <family val="2"/>
        <scheme val="minor"/>
      </rPr>
      <t xml:space="preserve"> CIBC_IFIS ODOE General_7650612 ) that we would like to get your assistance in. Please see below. If it’s easier to discuss over the phone, feel free to give me a call.</t>
    </r>
  </si>
  <si>
    <t>Audelyn</t>
  </si>
  <si>
    <t>416-327-3976</t>
  </si>
  <si>
    <r>
      <t xml:space="preserve">Although the amounts below were deposited and received by the bank </t>
    </r>
    <r>
      <rPr>
        <b/>
        <sz val="11"/>
        <color theme="1"/>
        <rFont val="Calibri"/>
        <family val="2"/>
        <scheme val="minor"/>
      </rPr>
      <t>before</t>
    </r>
    <r>
      <rPr>
        <sz val="11"/>
        <color theme="1"/>
        <rFont val="Calibri"/>
        <family val="2"/>
        <scheme val="minor"/>
      </rPr>
      <t xml:space="preserve"> March 31</t>
    </r>
    <r>
      <rPr>
        <vertAlign val="superscript"/>
        <sz val="11"/>
        <color theme="1"/>
        <rFont val="Calibri"/>
        <family val="2"/>
        <scheme val="minor"/>
      </rPr>
      <t>st</t>
    </r>
    <r>
      <rPr>
        <sz val="11"/>
        <color theme="1"/>
        <rFont val="Calibri"/>
        <family val="2"/>
        <scheme val="minor"/>
      </rPr>
      <t xml:space="preserve">, these amounts were not recorded in the GL until </t>
    </r>
    <r>
      <rPr>
        <b/>
        <sz val="11"/>
        <color theme="1"/>
        <rFont val="Calibri"/>
        <family val="2"/>
        <scheme val="minor"/>
      </rPr>
      <t>after</t>
    </r>
    <r>
      <rPr>
        <sz val="11"/>
        <color theme="1"/>
        <rFont val="Calibri"/>
        <family val="2"/>
        <scheme val="minor"/>
      </rPr>
      <t xml:space="preserve"> March 31</t>
    </r>
    <r>
      <rPr>
        <vertAlign val="superscript"/>
        <sz val="11"/>
        <color theme="1"/>
        <rFont val="Calibri"/>
        <family val="2"/>
        <scheme val="minor"/>
      </rPr>
      <t>st</t>
    </r>
    <r>
      <rPr>
        <sz val="11"/>
        <color theme="1"/>
        <rFont val="Calibri"/>
        <family val="2"/>
        <scheme val="minor"/>
      </rPr>
      <t xml:space="preserve">. This is similar to the cash adjusted misstatement that we had last year (#16). </t>
    </r>
  </si>
  <si>
    <t>Deposit #</t>
  </si>
  <si>
    <t>Amount (CAD)</t>
  </si>
  <si>
    <t xml:space="preserve">Transaction Date </t>
  </si>
  <si>
    <t>(amount deposited per bank statement)</t>
  </si>
  <si>
    <t>PUBLICWORKSANDGOVERNMENT</t>
  </si>
  <si>
    <t>ESDC20170327</t>
  </si>
  <si>
    <t>March  30</t>
  </si>
  <si>
    <r>
      <t>The first item relates to HST rebate claim with CRA.  It is our understanding that the notification of the deposit came on Apr 3, the business day after March 31 in which the sum was deposited. An entry was made on April 4</t>
    </r>
    <r>
      <rPr>
        <vertAlign val="superscript"/>
        <sz val="11"/>
        <color theme="1"/>
        <rFont val="Calibri"/>
        <family val="2"/>
        <scheme val="minor"/>
      </rPr>
      <t>th</t>
    </r>
    <r>
      <rPr>
        <sz val="11"/>
        <color theme="1"/>
        <rFont val="Calibri"/>
        <family val="2"/>
        <scheme val="minor"/>
      </rPr>
      <t xml:space="preserve"> to record the cash in the GL (see below). The other side of the entry was made to account </t>
    </r>
    <r>
      <rPr>
        <b/>
        <sz val="11"/>
        <color theme="1"/>
        <rFont val="Calibri"/>
        <family val="2"/>
        <scheme val="minor"/>
      </rPr>
      <t>122315</t>
    </r>
    <r>
      <rPr>
        <sz val="11"/>
        <color theme="1"/>
        <rFont val="Calibri"/>
        <family val="2"/>
        <scheme val="minor"/>
      </rPr>
      <t xml:space="preserve">,  Advances and Recoverable_HST Pa. </t>
    </r>
  </si>
  <si>
    <r>
      <t>Request</t>
    </r>
    <r>
      <rPr>
        <sz val="11"/>
        <color theme="1"/>
        <rFont val="Calibri"/>
        <family val="2"/>
        <scheme val="minor"/>
      </rPr>
      <t>: Could you reach out to your contacts to discuss this entry and let us know if you agree whether or not it is an error? We were informed by Louise Chabot that once the GL is closed for the period, they can no longer post to the month.</t>
    </r>
  </si>
  <si>
    <r>
      <t>For the second deposit, we have not been able to get an explanation on what the other side of the entry is. The entry may be what is shown below but we have not been able to confirm this. Similar to the entry above, this deposit was recorded in the GL until after March 31</t>
    </r>
    <r>
      <rPr>
        <vertAlign val="superscript"/>
        <sz val="11"/>
        <color theme="1"/>
        <rFont val="Calibri"/>
        <family val="2"/>
        <scheme val="minor"/>
      </rPr>
      <t>st</t>
    </r>
    <r>
      <rPr>
        <sz val="11"/>
        <color theme="1"/>
        <rFont val="Calibri"/>
        <family val="2"/>
        <scheme val="minor"/>
      </rPr>
      <t>.</t>
    </r>
  </si>
  <si>
    <r>
      <t>Request</t>
    </r>
    <r>
      <rPr>
        <sz val="11"/>
        <color theme="1"/>
        <rFont val="Calibri"/>
        <family val="2"/>
        <scheme val="minor"/>
      </rPr>
      <t xml:space="preserve">: Could you please identify a contact for us regarding this second deposit and determine if this is an error or not. </t>
    </r>
  </si>
  <si>
    <t>Audelyn Budihardjo, CPA, CA, MMPA</t>
  </si>
  <si>
    <t>Audit Manager</t>
  </si>
  <si>
    <t>20 Dundas Street West | Suite 1530 | Toronto ON  M5G 2C2</t>
  </si>
  <si>
    <t>(: 416-327-3976 | *: Audelyn.Budihardjo@auditor.on.ca</t>
  </si>
  <si>
    <t xml:space="preserve">Ontario Debt being held as temp investment at year-end </t>
  </si>
  <si>
    <r>
      <t>From:</t>
    </r>
    <r>
      <rPr>
        <sz val="11"/>
        <color theme="1"/>
        <rFont val="Calibri"/>
        <family val="2"/>
        <scheme val="minor"/>
      </rPr>
      <t xml:space="preserve"> Peter Tsui</t>
    </r>
  </si>
  <si>
    <r>
      <t>Sent:</t>
    </r>
    <r>
      <rPr>
        <sz val="11"/>
        <color theme="1"/>
        <rFont val="Calibri"/>
        <family val="2"/>
        <scheme val="minor"/>
      </rPr>
      <t xml:space="preserve"> Monday, July 24, 2017 1:19 PM</t>
    </r>
  </si>
  <si>
    <t>To: Kevin Hwang &lt;Kevin.Hwang@ofina.on.ca&gt;</t>
  </si>
  <si>
    <t>Cc: Bill Pelow &lt;Bill.Pelow@auditor.on.ca&gt;</t>
  </si>
  <si>
    <r>
      <t>Subject:</t>
    </r>
    <r>
      <rPr>
        <sz val="11"/>
        <color theme="1"/>
        <rFont val="Calibri"/>
        <family val="2"/>
        <scheme val="minor"/>
      </rPr>
      <t xml:space="preserve"> Schedule of Unadjusted Differences (SUD)</t>
    </r>
  </si>
  <si>
    <t>Hi Kevin,</t>
  </si>
  <si>
    <t>We are preparing a SUD schedule for OPCD for this year’s Public Accounts audit.  Just a heads up for you, John and Ken:  Same as last year, we are including $8.8B of Ontario debt instruments being held as temp investments as one of the SUD entries.</t>
  </si>
  <si>
    <t>Dr. Debt    $8.8B</t>
  </si>
  <si>
    <t>Cr.  Temp Investments   $8.8B</t>
  </si>
  <si>
    <t>This is for information only.  No further action is required on OFA’s part as we are not expecting any adjustment.</t>
  </si>
  <si>
    <t>Please let me know if you need any clarifications.</t>
  </si>
  <si>
    <t>As a side note, I am coordinating an exit meeting with your group sometime in the next couple of weeks.  I will propose some dates and go from there.</t>
  </si>
  <si>
    <t>Thanks</t>
  </si>
  <si>
    <t>Peter</t>
  </si>
  <si>
    <t>-- This email (including attachments) may contain confidential, personal, legally-privileged, copyrighted information, or information exempt from disclosure under The Auditor General Act, R.S.O. 1990, c. A.35. Contact me immediately if you are not the intended recipient and delete this email from your system and do not use, distribute (forward), copy, or disclose its contents</t>
  </si>
  <si>
    <t>Cash/AR ($28M +16M) -Bank reconciliation cutoff</t>
  </si>
  <si>
    <t>Grassy narrow -contaminated sites</t>
  </si>
  <si>
    <t xml:space="preserve">Under accrual of Ontario Works (OW) payments due to lag time in settlement </t>
  </si>
  <si>
    <t>Buffer for OREC Claim</t>
  </si>
  <si>
    <t>From: Dimitar Dimitrov [mailto:Dimitar.Dimitrov@auditor.on.ca]</t>
  </si>
  <si>
    <r>
      <t>Sent:</t>
    </r>
    <r>
      <rPr>
        <sz val="10"/>
        <color theme="1"/>
        <rFont val="Tahoma"/>
        <family val="2"/>
      </rPr>
      <t xml:space="preserve"> August-01-17 10:44 AM</t>
    </r>
  </si>
  <si>
    <r>
      <t>To:</t>
    </r>
    <r>
      <rPr>
        <sz val="10"/>
        <color theme="1"/>
        <rFont val="Tahoma"/>
        <family val="2"/>
      </rPr>
      <t xml:space="preserve"> Sadasivan, Asokan (MEDG/MRIS)</t>
    </r>
  </si>
  <si>
    <r>
      <t>Cc:</t>
    </r>
    <r>
      <rPr>
        <sz val="10"/>
        <color theme="1"/>
        <rFont val="Tahoma"/>
        <family val="2"/>
      </rPr>
      <t xml:space="preserve"> Sinnadurai, Kamala (MEDG/MRIS); Audelyn Budihardjo; Georgegiana Tanudjaja</t>
    </r>
  </si>
  <si>
    <r>
      <t>Subject:</t>
    </r>
    <r>
      <rPr>
        <sz val="10"/>
        <color theme="1"/>
        <rFont val="Tahoma"/>
        <family val="2"/>
      </rPr>
      <t xml:space="preserve"> RE: OREC discussion from today</t>
    </r>
  </si>
  <si>
    <t>Hello Asokan!</t>
  </si>
  <si>
    <t>   Thank you for providing the comparison between actual and forecasted OREC claims for Apr – Jun 2017.</t>
  </si>
  <si>
    <t>    Our interpretation of the rationale for the ~$30M buffer that it represents a provision for additional, unknown and unforeseen potential factors which might cause the actual OREC expenditures to be higher than the best estimate of the ministry (i.e. the forecasted amount). The buffer therefore appears an overly conservative provision. A more prudent estimate would include only the amount calculated using the Ministry’s forecast formula, which uses the best available data to create a forecast for the most likely expense amount.</t>
  </si>
  <si>
    <t>    I understand that both consumers and LCDs have a number of months available to apply retroactively for the OREC benefit, however the consistent excess of forecasted vs actual OREC claims suggests to us that a buffer provision may be unreasonable.</t>
  </si>
  <si>
    <t>    We would be happy to discuss further and receive additional information if you have such. But currently we most likely would include the $30M as a reversal of an accrual in the SUDs listing.</t>
  </si>
  <si>
    <t>    Thanks, Dimitar</t>
  </si>
  <si>
    <t>From: Sadasivan, Asokan (MEDG/MRIS) [mailto:Asokan.Sadasivan@ontario.ca]</t>
  </si>
  <si>
    <r>
      <t>Sent:</t>
    </r>
    <r>
      <rPr>
        <sz val="11"/>
        <color theme="1"/>
        <rFont val="Calibri"/>
        <family val="2"/>
        <scheme val="minor"/>
      </rPr>
      <t xml:space="preserve"> Monday, July 24, 2017 10:53 AM</t>
    </r>
  </si>
  <si>
    <t>To: Dimitar Dimitrov &lt;Dimitar.Dimitrov@auditor.on.ca&gt;</t>
  </si>
  <si>
    <r>
      <t>Cc:</t>
    </r>
    <r>
      <rPr>
        <sz val="11"/>
        <color theme="1"/>
        <rFont val="Calibri"/>
        <family val="2"/>
        <scheme val="minor"/>
      </rPr>
      <t xml:space="preserve"> Syed, Usman (ENERGY) &lt;Usman.Syed@ontario.ca&gt;; Rhea Rasquinha &lt;Rhea.Rasquinha@auditor.on.ca&gt;; Audelyn Budihardjo &lt;Audelyn.Budihardjo@auditor.on.ca&gt;; Georgegiana Tanudjaja &lt;Georgegiana.Tanudjaja@auditor.on.ca&gt;; Sinnadurai, Kamala (MEDG/MRIS) &lt;Kamala.Sinnadurai@ontario.ca&gt;</t>
    </r>
  </si>
  <si>
    <r>
      <t>Subject:</t>
    </r>
    <r>
      <rPr>
        <sz val="11"/>
        <color theme="1"/>
        <rFont val="Calibri"/>
        <family val="2"/>
        <scheme val="minor"/>
      </rPr>
      <t xml:space="preserve"> RE: OREC discussion from today</t>
    </r>
  </si>
  <si>
    <t>Hi Dimitar,</t>
  </si>
  <si>
    <t xml:space="preserve">Below is clarification requested on the OREC program: </t>
  </si>
  <si>
    <r>
      <t>·</t>
    </r>
    <r>
      <rPr>
        <sz val="7"/>
        <color rgb="FF1F497D"/>
        <rFont val="Times New Roman"/>
        <family val="1"/>
      </rPr>
      <t xml:space="preserve">       </t>
    </r>
    <r>
      <rPr>
        <sz val="12"/>
        <color rgb="FF1F497D"/>
        <rFont val="Arial"/>
        <family val="2"/>
      </rPr>
      <t>We do not currently have the amount of “catch up” invoicing for distributors who have not set up their systems to facilitate the rebate program by July 2017. The amount of “catch up” invoicing will not be available until a later date, when all LDCs/USMPs have fully ramped up their customers. As per the Ontario Rebate for Electricity Consumers Act, customers who are not receiving OREC or are receiving inaccurate amounts can claim up to 24 months’ worth of retroactive unpaid claims under the program. Once customer retroactive claims are made with LDCs/USMPs, the LDCs/USMPs then have six months to submit those claims with the IESO.</t>
    </r>
  </si>
  <si>
    <r>
      <t>·</t>
    </r>
    <r>
      <rPr>
        <sz val="7"/>
        <color rgb="FF1F497D"/>
        <rFont val="Times New Roman"/>
        <family val="1"/>
      </rPr>
      <t xml:space="preserve">       </t>
    </r>
    <r>
      <rPr>
        <sz val="12"/>
        <color rgb="FF1F497D"/>
        <rFont val="Arial"/>
        <family val="2"/>
      </rPr>
      <t>A comparison of the actual electricity usage and billings for the months of January to March for 2014, 2016 and 2017. Time-Of-Use (TOU) affects the actual total cost of electricity, therefore TWh alone cannot be used as a single variable to forecast electricity consumption.</t>
    </r>
  </si>
  <si>
    <t xml:space="preserve">      </t>
  </si>
  <si>
    <t>January</t>
  </si>
  <si>
    <t>February</t>
  </si>
  <si>
    <t>March</t>
  </si>
  <si>
    <r>
      <t>Actual Electricity Usage (</t>
    </r>
    <r>
      <rPr>
        <b/>
        <sz val="10"/>
        <color theme="1"/>
        <rFont val="Arial"/>
        <family val="2"/>
      </rPr>
      <t>T</t>
    </r>
    <r>
      <rPr>
        <b/>
        <sz val="10"/>
        <color rgb="FF000000"/>
        <rFont val="Arial"/>
        <family val="2"/>
      </rPr>
      <t>Wh)</t>
    </r>
  </si>
  <si>
    <t>System Cost ($M)</t>
  </si>
  <si>
    <t>Note: 2014 is also included to illustrate the impact of extreme weather conditions (in this case, the polar vortex).</t>
  </si>
  <si>
    <r>
      <t>·</t>
    </r>
    <r>
      <rPr>
        <sz val="7"/>
        <color rgb="FF1F497D"/>
        <rFont val="Times New Roman"/>
        <family val="1"/>
      </rPr>
      <t xml:space="preserve">       </t>
    </r>
    <r>
      <rPr>
        <sz val="12"/>
        <color rgb="FF1F497D"/>
        <rFont val="Arial"/>
        <family val="2"/>
      </rPr>
      <t xml:space="preserve">The OREC forecast vs actuals for April to June 2017 are listed below. Considering there are numerous uncontrollable variables and factors that affect electricity consumption in a given month, the accuracy of the forecasts may vary. </t>
    </r>
  </si>
  <si>
    <t>Forecasted</t>
  </si>
  <si>
    <t>Actual</t>
  </si>
  <si>
    <t>OREC $ (8% of bills)</t>
  </si>
  <si>
    <r>
      <t>·</t>
    </r>
    <r>
      <rPr>
        <sz val="7"/>
        <color rgb="FF1F497D"/>
        <rFont val="Times New Roman"/>
        <family val="1"/>
      </rPr>
      <t xml:space="preserve">       </t>
    </r>
    <r>
      <rPr>
        <sz val="12"/>
        <color rgb="FF1F497D"/>
        <rFont val="Arial"/>
        <family val="2"/>
      </rPr>
      <t>$300 million was forecasted as OREC expense from January 1 to March 31, 2017. Of this amount, $29 million (approximately 10%) of this amount was identified as a buffer for factors in variance in electricity consumption caused by weather and rate fluctuations. The Ministry’s estimates are subject to variances as result of uncertainties in demand (driven by unexpected weather patterns that changes consumption) and energy prices. The Ministry’s forecast is also impacted by unknowns in forecasting due to information lag at early program implementation stage; and unknowns of financial impact of the program without a monthly cap. Based on continued forecast uncertainties, ENERGY suggests that the buffer remains and be reviewed after the first 12 months.</t>
    </r>
  </si>
  <si>
    <t>Hope this meets your requirements.</t>
  </si>
  <si>
    <t>Regards,</t>
  </si>
  <si>
    <t>Asokan</t>
  </si>
  <si>
    <t>416 902 2649</t>
  </si>
  <si>
    <r>
      <t>Sent:</t>
    </r>
    <r>
      <rPr>
        <sz val="10"/>
        <color theme="1"/>
        <rFont val="Tahoma"/>
        <family val="2"/>
      </rPr>
      <t xml:space="preserve"> July 17, 2017 6:18 PM</t>
    </r>
  </si>
  <si>
    <r>
      <t>To:</t>
    </r>
    <r>
      <rPr>
        <sz val="10"/>
        <color theme="1"/>
        <rFont val="Tahoma"/>
        <family val="2"/>
      </rPr>
      <t xml:space="preserve"> Sinnadurai, Kamala (MEDG/MRIS); Sadasivan, Asokan (MEDG/MRIS)</t>
    </r>
  </si>
  <si>
    <r>
      <t>Cc:</t>
    </r>
    <r>
      <rPr>
        <sz val="10"/>
        <color theme="1"/>
        <rFont val="Tahoma"/>
        <family val="2"/>
      </rPr>
      <t xml:space="preserve"> Syed, Usman (ENERGY); Rhea Rasquinha; Audelyn Budihardjo; Georgegiana Tanudjaja</t>
    </r>
  </si>
  <si>
    <r>
      <t>Subject:</t>
    </r>
    <r>
      <rPr>
        <sz val="10"/>
        <color theme="1"/>
        <rFont val="Tahoma"/>
        <family val="2"/>
      </rPr>
      <t xml:space="preserve"> OREC discussion from today</t>
    </r>
  </si>
  <si>
    <t>Hello Kamala and Asokan!</t>
  </si>
  <si>
    <t>      Many thanks for speaking with us earlier today! As promised, I wanted to share the notes I took today:</t>
  </si>
  <si>
    <t>      It is a complex task for the Ministry to discern what part of monthly distributors’ billings relate to electricity consumption for that month, and what relates to catch-up for consumption in previous months, which they have not previously billed. It is therefore unknown currently how much of the usage in Jan-Mar has been billed to the Ministry. This analysis will take up to 3 months to complete.</t>
  </si>
  <si>
    <t>    Distributors have until July 1 to implement billing system upgrades and invoice the Ministry for the OREC amount. The Ministry will not have their invoices for all months up to July until mid August.</t>
  </si>
  <si>
    <t xml:space="preserve">   </t>
  </si>
  <si>
    <t xml:space="preserve">       Our preliminary quantification of a likely adjustment (SUD item) is a reduction of the OREC accrual by $30M, which is the “uncontrollable factors” buffer included in the forecast. This may change as we get further information on the amount, please treat it as a preliminary figure. </t>
  </si>
  <si>
    <t>   We would like to receive a comparison between the actual and forecasted usage for April to June, as previously requested.</t>
  </si>
  <si>
    <t>    I’m happy to provide further details, and please feel free to correct me if what I have outlined is not correct.</t>
  </si>
  <si>
    <t>    Best regards, Dimitar</t>
  </si>
  <si>
    <r>
      <t xml:space="preserve">Dimitar Dimitrov, </t>
    </r>
    <r>
      <rPr>
        <sz val="11"/>
        <color rgb="FF31849B"/>
        <rFont val="Byington"/>
      </rPr>
      <t>CPA</t>
    </r>
    <r>
      <rPr>
        <sz val="14"/>
        <color rgb="FF31849B"/>
        <rFont val="Byington"/>
      </rPr>
      <t xml:space="preserve">, </t>
    </r>
    <r>
      <rPr>
        <sz val="11"/>
        <color rgb="FF31849B"/>
        <rFont val="Byington"/>
      </rPr>
      <t>CA</t>
    </r>
  </si>
  <si>
    <t>Office of the Auditor General of Ontario</t>
  </si>
  <si>
    <t>Mobile: 647-267-4693</t>
  </si>
  <si>
    <t>dimitar.dimitrov@auditor.on.ca</t>
  </si>
  <si>
    <t xml:space="preserve">This message, including any attachments, is meant only for the use of the individual(s) to whom it is intended and may contain information that is privileged/confidential. Any other distribution, copying or disclosure is strictly prohibited. If you are not the intended recipient or have received this message in error, please notify us immediately by reply e-mail and permanently delete this message including any attachments, without reading it or making a copy. Thank you. </t>
  </si>
  <si>
    <t>Under accrual of Ontario Works (OW) payments due to lag time in OW advance settlement process with municipalities.</t>
  </si>
  <si>
    <t>Due to the two month lag time in settling OW advance payments to municipalities for the actual OW claims, MCSS is not in position to estimate an accrual for the related OW TP expenses at year end.  Based on information available after the OW claims process was completed, $23M in additional OW TP expenses was due to municipalities at year end that was not accrued for.</t>
  </si>
  <si>
    <t>CIT</t>
  </si>
  <si>
    <t>Remedy</t>
  </si>
  <si>
    <t>Drug Benefits</t>
  </si>
  <si>
    <t xml:space="preserve">CAS/CCAC consolidation </t>
  </si>
  <si>
    <t>OPCD comments</t>
  </si>
  <si>
    <t>CHT/CST revenue revenue reclassification ($791M)</t>
  </si>
  <si>
    <t>Alicia to prepare note/memo</t>
  </si>
  <si>
    <t>cut off /timing difference MOF agreed with SUDs</t>
  </si>
  <si>
    <t>OFA memo shared with OAG</t>
  </si>
  <si>
    <t>Agreed with IESO SUDs</t>
  </si>
  <si>
    <t>o/s</t>
  </si>
  <si>
    <t>Minstry agreed in principle</t>
  </si>
  <si>
    <t>Minstry agreed in principle, but wating for DMO response</t>
  </si>
  <si>
    <t>no fiscal impact but - ($166M) net debt impact</t>
  </si>
  <si>
    <t>o/s  - OEP to confirm</t>
  </si>
  <si>
    <t>o/s - EDU to confirm</t>
  </si>
  <si>
    <t>o/s - Health to confirm</t>
  </si>
  <si>
    <r>
      <t xml:space="preserve">OAG suggested </t>
    </r>
    <r>
      <rPr>
        <sz val="11"/>
        <color rgb="FFFF0000"/>
        <rFont val="Calibri"/>
        <family val="2"/>
        <scheme val="minor"/>
      </rPr>
      <t>$1.693B</t>
    </r>
    <r>
      <rPr>
        <sz val="11"/>
        <color theme="1"/>
        <rFont val="Calibri"/>
        <family val="2"/>
        <scheme val="minor"/>
      </rPr>
      <t>, but Pauline is tracking $1.4B - waiting for additional detaile from OAG</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</si>
</sst>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0;[Red]\-&quot;$&quot;#,##0"/>
    <numFmt numFmtId="44" formatCode="_-&quot;$&quot;* #,##0.00_-;\-&quot;$&quot;* #,##0.00_-;_-&quot;$&quot;* &quot;-&quot;??_-;_-@_-"/>
    <numFmt numFmtId="43" formatCode="_-* #,##0.00_-;\-* #,##0.00_-;_-* &quot;-&quot;??_-;_-@_-"/>
    <numFmt numFmtId="164" formatCode="_(* #,##0.00_);_(* \(#,##0.00\);_(* &quot;-&quot;??_);_(@_)"/>
    <numFmt numFmtId="165" formatCode="_(* #,##0_);_(* \(#,##0\);_(* &quot;-&quot;??_);_(@_)"/>
    <numFmt numFmtId="166" formatCode="_-* #,##0_-;\-* #,##0_-;_-* &quot;-&quot;??_-;_-@_-"/>
    <numFmt numFmtId="167" formatCode="_(* #,##0.0_);_(* \(#,##0.0\);_(* &quot;-&quot;??_);_(@_)"/>
  </numFmts>
  <fonts count="78">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b/>
      <sz val="10"/>
      <color rgb="FFFF0000"/>
      <name val="Calibri"/>
      <family val="2"/>
      <scheme val="minor"/>
    </font>
    <font>
      <sz val="26"/>
      <color rgb="FFFF0000"/>
      <name val="Calibri"/>
      <family val="2"/>
      <scheme val="minor"/>
    </font>
    <font>
      <sz val="16"/>
      <color theme="1"/>
      <name val="Calibri"/>
      <family val="2"/>
      <scheme val="minor"/>
    </font>
    <font>
      <b/>
      <sz val="12"/>
      <color theme="0"/>
      <name val="Calibri"/>
      <family val="2"/>
      <scheme val="minor"/>
    </font>
    <font>
      <b/>
      <sz val="16"/>
      <color theme="0"/>
      <name val="Calibri"/>
      <family val="2"/>
      <scheme val="minor"/>
    </font>
    <font>
      <b/>
      <sz val="16"/>
      <color rgb="FFC00000"/>
      <name val="Calibri"/>
      <family val="2"/>
      <scheme val="minor"/>
    </font>
    <font>
      <b/>
      <sz val="16"/>
      <color theme="1"/>
      <name val="Calibri"/>
      <family val="2"/>
      <scheme val="minor"/>
    </font>
    <font>
      <sz val="10"/>
      <color theme="1"/>
      <name val="Arial"/>
      <family val="2"/>
    </font>
    <font>
      <b/>
      <sz val="16"/>
      <color rgb="FFFF0000"/>
      <name val="Calibri"/>
      <family val="2"/>
      <scheme val="minor"/>
    </font>
    <font>
      <sz val="16"/>
      <color rgb="FF1F497D"/>
      <name val="Symbol"/>
      <family val="1"/>
      <charset val="2"/>
    </font>
    <font>
      <sz val="16"/>
      <name val="Calibri"/>
      <family val="2"/>
      <scheme val="minor"/>
    </font>
    <font>
      <sz val="16"/>
      <color rgb="FF1F497D"/>
      <name val="Calibri"/>
      <family val="2"/>
      <scheme val="minor"/>
    </font>
    <font>
      <b/>
      <sz val="16"/>
      <color rgb="FF1F497D"/>
      <name val="Calibri"/>
      <family val="2"/>
      <scheme val="minor"/>
    </font>
    <font>
      <sz val="9"/>
      <color indexed="81"/>
      <name val="Tahoma"/>
      <family val="2"/>
    </font>
    <font>
      <b/>
      <sz val="9"/>
      <color indexed="81"/>
      <name val="Tahoma"/>
      <family val="2"/>
    </font>
    <font>
      <sz val="10"/>
      <name val="Arial"/>
      <family val="2"/>
    </font>
    <font>
      <b/>
      <sz val="10"/>
      <name val="Arial"/>
      <family val="2"/>
    </font>
    <font>
      <b/>
      <sz val="10"/>
      <color indexed="0"/>
      <name val="Tahoma"/>
      <family val="2"/>
    </font>
    <font>
      <b/>
      <sz val="10"/>
      <name val="Tahoma"/>
      <family val="2"/>
    </font>
    <font>
      <sz val="10"/>
      <name val="Tahoma"/>
      <family val="2"/>
    </font>
    <font>
      <sz val="16"/>
      <color rgb="FFFF0000"/>
      <name val="Calibri"/>
      <family val="2"/>
      <scheme val="minor"/>
    </font>
    <font>
      <b/>
      <sz val="12"/>
      <color rgb="FF000000"/>
      <name val="Calibri"/>
      <family val="2"/>
      <scheme val="minor"/>
    </font>
    <font>
      <sz val="12"/>
      <color rgb="FF000000"/>
      <name val="Calibri"/>
      <family val="2"/>
      <scheme val="minor"/>
    </font>
    <font>
      <b/>
      <sz val="12"/>
      <color theme="1"/>
      <name val="Calibri"/>
      <family val="2"/>
      <scheme val="minor"/>
    </font>
    <font>
      <sz val="11"/>
      <color theme="1"/>
      <name val="Times New Roman"/>
      <family val="1"/>
    </font>
    <font>
      <sz val="10"/>
      <color theme="1"/>
      <name val="Times New Roman"/>
      <family val="1"/>
    </font>
    <font>
      <i/>
      <sz val="10"/>
      <color rgb="FF006600"/>
      <name val="Calibri"/>
      <family val="2"/>
      <scheme val="minor"/>
    </font>
    <font>
      <sz val="12"/>
      <color theme="1"/>
      <name val="Times New Roman"/>
      <family val="1"/>
    </font>
    <font>
      <b/>
      <u/>
      <sz val="12"/>
      <color rgb="FF0070C0"/>
      <name val="Arial"/>
      <family val="2"/>
    </font>
    <font>
      <b/>
      <sz val="8.5"/>
      <color theme="1"/>
      <name val="Arial"/>
      <family val="2"/>
    </font>
    <font>
      <sz val="8.5"/>
      <color theme="1"/>
      <name val="Arial"/>
      <family val="2"/>
    </font>
    <font>
      <b/>
      <sz val="8.5"/>
      <color rgb="FFFF0000"/>
      <name val="Arial"/>
      <family val="2"/>
    </font>
    <font>
      <b/>
      <sz val="11"/>
      <color rgb="FFFF0000"/>
      <name val="Calibri"/>
      <family val="2"/>
      <scheme val="minor"/>
    </font>
    <font>
      <b/>
      <u/>
      <sz val="7"/>
      <color rgb="FF0070C0"/>
      <name val="Times New Roman"/>
      <family val="1"/>
    </font>
    <font>
      <b/>
      <sz val="12"/>
      <color theme="1"/>
      <name val="Arial"/>
      <family val="2"/>
    </font>
    <font>
      <u/>
      <sz val="11"/>
      <color theme="10"/>
      <name val="Calibri"/>
      <family val="2"/>
    </font>
    <font>
      <sz val="11"/>
      <color rgb="FF000000"/>
      <name val="Calibri"/>
      <family val="2"/>
      <scheme val="minor"/>
    </font>
    <font>
      <sz val="11"/>
      <color theme="1"/>
      <name val="Calibri"/>
      <family val="2"/>
    </font>
    <font>
      <sz val="7"/>
      <color rgb="FF000000"/>
      <name val="Times New Roman"/>
      <family val="1"/>
    </font>
    <font>
      <b/>
      <sz val="11"/>
      <color rgb="FF000000"/>
      <name val="Calibri"/>
      <family val="2"/>
      <scheme val="minor"/>
    </font>
    <font>
      <sz val="9"/>
      <color rgb="FF000000"/>
      <name val="Arial"/>
      <family val="2"/>
    </font>
    <font>
      <sz val="12"/>
      <color rgb="FF000000"/>
      <name val="Times New Roman"/>
      <family val="1"/>
    </font>
    <font>
      <sz val="9"/>
      <color rgb="FF0070C0"/>
      <name val="Arial"/>
      <family val="2"/>
    </font>
    <font>
      <u/>
      <sz val="9"/>
      <color rgb="FF000000"/>
      <name val="Arial"/>
      <family val="2"/>
    </font>
    <font>
      <b/>
      <sz val="9"/>
      <color rgb="FF000000"/>
      <name val="Arial"/>
      <family val="2"/>
    </font>
    <font>
      <sz val="9"/>
      <color theme="1"/>
      <name val="Arial"/>
      <family val="2"/>
    </font>
    <font>
      <i/>
      <sz val="9"/>
      <color rgb="FF000000"/>
      <name val="Arial"/>
      <family val="2"/>
    </font>
    <font>
      <sz val="9"/>
      <color rgb="FF1F497D"/>
      <name val="Arial"/>
      <family val="2"/>
    </font>
    <font>
      <sz val="9"/>
      <color rgb="FF1F497D"/>
      <name val="Symbol"/>
      <family val="1"/>
      <charset val="2"/>
    </font>
    <font>
      <sz val="7"/>
      <color rgb="FF1F497D"/>
      <name val="Times New Roman"/>
      <family val="1"/>
    </font>
    <font>
      <b/>
      <sz val="9"/>
      <color rgb="FF1F497D"/>
      <name val="Arial"/>
      <family val="2"/>
    </font>
    <font>
      <b/>
      <sz val="11"/>
      <color theme="1"/>
      <name val="Calibri"/>
      <family val="2"/>
      <scheme val="minor"/>
    </font>
    <font>
      <vertAlign val="superscript"/>
      <sz val="11"/>
      <color theme="1"/>
      <name val="Calibri"/>
      <family val="2"/>
      <scheme val="minor"/>
    </font>
    <font>
      <b/>
      <sz val="11"/>
      <color rgb="FFFFFFFF"/>
      <name val="Calibri"/>
      <family val="2"/>
    </font>
    <font>
      <sz val="11"/>
      <color rgb="FF1F497D"/>
      <name val="Calibri"/>
      <family val="2"/>
    </font>
    <font>
      <sz val="11"/>
      <color rgb="FF1F497D"/>
      <name val="Calibri"/>
      <family val="2"/>
      <scheme val="minor"/>
    </font>
    <font>
      <b/>
      <sz val="11"/>
      <color rgb="FF1F497D"/>
      <name val="Calibri"/>
      <family val="2"/>
      <scheme val="minor"/>
    </font>
    <font>
      <sz val="11"/>
      <color rgb="FF44546A"/>
      <name val="Calibri"/>
      <family val="2"/>
      <scheme val="minor"/>
    </font>
    <font>
      <b/>
      <sz val="10"/>
      <color theme="1"/>
      <name val="Tahoma"/>
      <family val="2"/>
    </font>
    <font>
      <sz val="10"/>
      <color theme="1"/>
      <name val="Tahoma"/>
      <family val="2"/>
    </font>
    <font>
      <sz val="12"/>
      <color rgb="FF1F497D"/>
      <name val="Arial"/>
      <family val="2"/>
    </font>
    <font>
      <sz val="12"/>
      <color rgb="FF1F497D"/>
      <name val="Symbol"/>
      <family val="1"/>
      <charset val="2"/>
    </font>
    <font>
      <sz val="4"/>
      <color theme="1"/>
      <name val="Arial"/>
      <family val="2"/>
    </font>
    <font>
      <b/>
      <sz val="10"/>
      <color theme="1"/>
      <name val="Arial"/>
      <family val="2"/>
    </font>
    <font>
      <b/>
      <sz val="10"/>
      <color rgb="FF000000"/>
      <name val="Arial"/>
      <family val="2"/>
    </font>
    <font>
      <sz val="10"/>
      <color rgb="FF000000"/>
      <name val="Arial"/>
      <family val="2"/>
    </font>
    <font>
      <sz val="14"/>
      <color rgb="FF31849B"/>
      <name val="Byington"/>
    </font>
    <font>
      <sz val="11"/>
      <color rgb="FF31849B"/>
      <name val="Byington"/>
    </font>
    <font>
      <b/>
      <sz val="11"/>
      <color rgb="FF7F7F7F"/>
      <name val="Book Antiqua"/>
      <family val="1"/>
    </font>
    <font>
      <sz val="11"/>
      <color theme="1"/>
      <name val="Book Antiqua"/>
      <family val="1"/>
    </font>
    <font>
      <sz val="12"/>
      <color theme="1"/>
      <name val="Calibri"/>
      <family val="2"/>
      <scheme val="minor"/>
    </font>
    <font>
      <sz val="8"/>
      <color rgb="FF262626"/>
      <name val="Verdana"/>
      <family val="2"/>
    </font>
    <font>
      <sz val="11"/>
      <color rgb="FFFF0000"/>
      <name val="Calibri"/>
      <family val="2"/>
      <scheme val="minor"/>
    </font>
  </fonts>
  <fills count="18">
    <fill>
      <patternFill patternType="none"/>
    </fill>
    <fill>
      <patternFill patternType="gray125"/>
    </fill>
    <fill>
      <patternFill patternType="solid">
        <fgColor theme="6" tint="0.59999389629810485"/>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249977111117893"/>
        <bgColor indexed="64"/>
      </patternFill>
    </fill>
    <fill>
      <patternFill patternType="solid">
        <fgColor rgb="FFFFFF00"/>
        <bgColor indexed="64"/>
      </patternFill>
    </fill>
    <fill>
      <patternFill patternType="solid">
        <fgColor indexed="40"/>
      </patternFill>
    </fill>
    <fill>
      <patternFill patternType="solid">
        <fgColor indexed="49"/>
      </patternFill>
    </fill>
    <fill>
      <patternFill patternType="solid">
        <fgColor indexed="45"/>
      </patternFill>
    </fill>
    <fill>
      <patternFill patternType="solid">
        <fgColor indexed="52"/>
      </patternFill>
    </fill>
    <fill>
      <patternFill patternType="solid">
        <fgColor indexed="43"/>
      </patternFill>
    </fill>
    <fill>
      <patternFill patternType="solid">
        <fgColor rgb="FFB7DEE8"/>
        <bgColor indexed="64"/>
      </patternFill>
    </fill>
    <fill>
      <patternFill patternType="solid">
        <fgColor rgb="FFFFC000"/>
        <bgColor indexed="64"/>
      </patternFill>
    </fill>
    <fill>
      <patternFill patternType="solid">
        <fgColor rgb="FFC2D69B"/>
        <bgColor indexed="64"/>
      </patternFill>
    </fill>
    <fill>
      <patternFill patternType="solid">
        <fgColor theme="8" tint="0.59999389629810485"/>
        <bgColor indexed="64"/>
      </patternFill>
    </fill>
    <fill>
      <patternFill patternType="solid">
        <fgColor rgb="FFB6DDE8"/>
        <bgColor indexed="64"/>
      </patternFill>
    </fill>
    <fill>
      <patternFill patternType="solid">
        <fgColor rgb="FF0070C0"/>
        <bgColor indexed="64"/>
      </patternFill>
    </fill>
  </fills>
  <borders count="5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right style="medium">
        <color indexed="64"/>
      </right>
      <top/>
      <bottom style="medium">
        <color rgb="FF000000"/>
      </bottom>
      <diagonal/>
    </border>
    <border>
      <left/>
      <right style="medium">
        <color indexed="64"/>
      </right>
      <top/>
      <bottom/>
      <diagonal/>
    </border>
    <border>
      <left/>
      <right style="medium">
        <color rgb="FF000000"/>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rgb="FF000000"/>
      </right>
      <top style="medium">
        <color indexed="64"/>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rgb="FF000000"/>
      </top>
      <bottom/>
      <diagonal/>
    </border>
    <border>
      <left style="medium">
        <color rgb="FF000000"/>
      </left>
      <right/>
      <top style="medium">
        <color indexed="64"/>
      </top>
      <bottom style="medium">
        <color indexed="64"/>
      </bottom>
      <diagonal/>
    </border>
    <border>
      <left style="thin">
        <color indexed="64"/>
      </left>
      <right style="medium">
        <color indexed="64"/>
      </right>
      <top/>
      <bottom/>
      <diagonal/>
    </border>
  </borders>
  <cellStyleXfs count="31">
    <xf numFmtId="0" fontId="0" fillId="0" borderId="0"/>
    <xf numFmtId="164" fontId="1" fillId="0" borderId="0" applyFont="0" applyFill="0" applyBorder="0" applyAlignment="0" applyProtection="0"/>
    <xf numFmtId="0" fontId="20" fillId="0" borderId="0"/>
    <xf numFmtId="43" fontId="20" fillId="0" borderId="0" applyFont="0" applyFill="0" applyBorder="0" applyAlignment="0" applyProtection="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43" fontId="2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3" fillId="7" borderId="0"/>
    <xf numFmtId="0" fontId="23" fillId="8" borderId="0"/>
    <xf numFmtId="0" fontId="23" fillId="9" borderId="0"/>
    <xf numFmtId="0" fontId="24"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3" fillId="10" borderId="0"/>
    <xf numFmtId="9" fontId="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0" fontId="23" fillId="11" borderId="0"/>
    <xf numFmtId="0" fontId="40" fillId="0" borderId="0" applyNumberFormat="0" applyFill="0" applyBorder="0" applyAlignment="0" applyProtection="0">
      <alignment vertical="top"/>
      <protection locked="0"/>
    </xf>
  </cellStyleXfs>
  <cellXfs count="353">
    <xf numFmtId="0" fontId="0" fillId="0" borderId="0" xfId="0"/>
    <xf numFmtId="0" fontId="2" fillId="0" borderId="0" xfId="0" applyFont="1"/>
    <xf numFmtId="0" fontId="3" fillId="0" borderId="0" xfId="0" applyFont="1" applyFill="1"/>
    <xf numFmtId="0" fontId="3" fillId="0" borderId="0" xfId="0" applyFont="1"/>
    <xf numFmtId="0" fontId="2" fillId="0" borderId="0" xfId="0" applyFont="1" applyAlignment="1">
      <alignment horizontal="right"/>
    </xf>
    <xf numFmtId="15" fontId="2" fillId="0" borderId="0" xfId="0" quotePrefix="1" applyNumberFormat="1" applyFont="1"/>
    <xf numFmtId="0" fontId="4" fillId="0" borderId="0" xfId="0" applyFont="1" applyBorder="1"/>
    <xf numFmtId="0" fontId="2" fillId="0" borderId="0" xfId="0" applyFont="1" applyBorder="1"/>
    <xf numFmtId="0" fontId="3" fillId="2" borderId="1" xfId="0" applyFont="1" applyFill="1" applyBorder="1"/>
    <xf numFmtId="0" fontId="3" fillId="2" borderId="2" xfId="0" applyFont="1" applyFill="1" applyBorder="1"/>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2" borderId="4" xfId="0" applyFont="1" applyFill="1" applyBorder="1" applyAlignment="1">
      <alignment horizontal="center" vertical="center"/>
    </xf>
    <xf numFmtId="0" fontId="2" fillId="2" borderId="5" xfId="0" applyFont="1" applyFill="1" applyBorder="1" applyAlignment="1">
      <alignment horizontal="center" vertical="center" wrapText="1"/>
    </xf>
    <xf numFmtId="0" fontId="3" fillId="0" borderId="0" xfId="0" applyFont="1" applyAlignment="1">
      <alignment horizontal="center" vertical="center"/>
    </xf>
    <xf numFmtId="0" fontId="3" fillId="3" borderId="10" xfId="0" applyFont="1" applyFill="1" applyBorder="1"/>
    <xf numFmtId="0" fontId="5" fillId="3" borderId="11" xfId="0" applyFont="1" applyFill="1" applyBorder="1" applyAlignment="1">
      <alignment horizontal="left"/>
    </xf>
    <xf numFmtId="0" fontId="3" fillId="3" borderId="1" xfId="0" applyFont="1" applyFill="1" applyBorder="1"/>
    <xf numFmtId="0" fontId="3" fillId="3" borderId="12" xfId="0" applyFont="1" applyFill="1" applyBorder="1"/>
    <xf numFmtId="0" fontId="5" fillId="3" borderId="2" xfId="0" applyFont="1" applyFill="1" applyBorder="1" applyAlignment="1">
      <alignment horizontal="center"/>
    </xf>
    <xf numFmtId="0" fontId="5" fillId="3" borderId="12" xfId="0" applyFont="1" applyFill="1" applyBorder="1" applyAlignment="1">
      <alignment horizontal="center"/>
    </xf>
    <xf numFmtId="0" fontId="5" fillId="3" borderId="13" xfId="0" applyFont="1" applyFill="1" applyBorder="1" applyAlignment="1">
      <alignment horizontal="center"/>
    </xf>
    <xf numFmtId="0" fontId="4" fillId="0" borderId="10" xfId="0" applyFont="1" applyBorder="1" applyAlignment="1">
      <alignment horizontal="center" vertical="top"/>
    </xf>
    <xf numFmtId="0" fontId="2" fillId="0" borderId="0" xfId="0" applyFont="1" applyFill="1" applyBorder="1"/>
    <xf numFmtId="165" fontId="3" fillId="0" borderId="10" xfId="1" applyNumberFormat="1" applyFont="1" applyFill="1" applyBorder="1"/>
    <xf numFmtId="165" fontId="3" fillId="0" borderId="0" xfId="1" applyNumberFormat="1" applyFont="1" applyFill="1" applyBorder="1"/>
    <xf numFmtId="165" fontId="2" fillId="0" borderId="9" xfId="0" applyNumberFormat="1" applyFont="1" applyFill="1" applyBorder="1"/>
    <xf numFmtId="165" fontId="3" fillId="0" borderId="11" xfId="1" applyNumberFormat="1" applyFont="1" applyFill="1" applyBorder="1"/>
    <xf numFmtId="0" fontId="4" fillId="0" borderId="10" xfId="0" applyFont="1" applyFill="1" applyBorder="1" applyAlignment="1">
      <alignment horizontal="center" vertical="top"/>
    </xf>
    <xf numFmtId="0" fontId="2" fillId="0" borderId="0" xfId="0" applyFont="1" applyBorder="1" applyAlignment="1">
      <alignment wrapText="1"/>
    </xf>
    <xf numFmtId="165" fontId="3" fillId="0" borderId="0" xfId="1" applyNumberFormat="1" applyFont="1" applyBorder="1"/>
    <xf numFmtId="165" fontId="3" fillId="0" borderId="11" xfId="1" applyNumberFormat="1" applyFont="1" applyBorder="1"/>
    <xf numFmtId="0" fontId="2" fillId="0" borderId="11" xfId="0" applyFont="1" applyFill="1" applyBorder="1"/>
    <xf numFmtId="0" fontId="0" fillId="0" borderId="0" xfId="0" applyFill="1"/>
    <xf numFmtId="0" fontId="2" fillId="0" borderId="11" xfId="0" applyFont="1" applyFill="1" applyBorder="1" applyAlignment="1">
      <alignment wrapText="1"/>
    </xf>
    <xf numFmtId="0" fontId="2" fillId="0" borderId="7" xfId="0" applyFont="1" applyFill="1" applyBorder="1" applyAlignment="1">
      <alignment wrapText="1"/>
    </xf>
    <xf numFmtId="165" fontId="3" fillId="0" borderId="6" xfId="1" applyNumberFormat="1" applyFont="1" applyFill="1" applyBorder="1"/>
    <xf numFmtId="0" fontId="5" fillId="0" borderId="3" xfId="0" applyFont="1" applyFill="1" applyBorder="1" applyAlignment="1">
      <alignment horizontal="center" vertical="top"/>
    </xf>
    <xf numFmtId="0" fontId="2" fillId="0" borderId="5" xfId="0" applyFont="1" applyFill="1" applyBorder="1"/>
    <xf numFmtId="165" fontId="2" fillId="0" borderId="4" xfId="1" applyNumberFormat="1" applyFont="1" applyFill="1" applyBorder="1"/>
    <xf numFmtId="165" fontId="2" fillId="0" borderId="5" xfId="1" applyNumberFormat="1" applyFont="1" applyFill="1" applyBorder="1"/>
    <xf numFmtId="165" fontId="2" fillId="0" borderId="14" xfId="1" applyNumberFormat="1" applyFont="1" applyFill="1" applyBorder="1"/>
    <xf numFmtId="165" fontId="3" fillId="0" borderId="4" xfId="1" applyNumberFormat="1" applyFont="1" applyFill="1" applyBorder="1"/>
    <xf numFmtId="0" fontId="2" fillId="0" borderId="0" xfId="0" applyFont="1" applyFill="1"/>
    <xf numFmtId="0" fontId="5" fillId="3" borderId="1" xfId="0" applyFont="1" applyFill="1" applyBorder="1" applyAlignment="1">
      <alignment vertical="top"/>
    </xf>
    <xf numFmtId="0" fontId="5" fillId="3" borderId="2" xfId="0" applyFont="1" applyFill="1" applyBorder="1"/>
    <xf numFmtId="165" fontId="3" fillId="3" borderId="0" xfId="1" applyNumberFormat="1" applyFont="1" applyFill="1" applyBorder="1"/>
    <xf numFmtId="165" fontId="3" fillId="3" borderId="11" xfId="1" applyNumberFormat="1" applyFont="1" applyFill="1" applyBorder="1"/>
    <xf numFmtId="165" fontId="3" fillId="3" borderId="10" xfId="1" applyNumberFormat="1" applyFont="1" applyFill="1" applyBorder="1"/>
    <xf numFmtId="165" fontId="2" fillId="3" borderId="9" xfId="1" applyNumberFormat="1" applyFont="1" applyFill="1" applyBorder="1"/>
    <xf numFmtId="0" fontId="2" fillId="0" borderId="10" xfId="0" applyFont="1" applyBorder="1" applyAlignment="1">
      <alignment horizontal="center" vertical="top"/>
    </xf>
    <xf numFmtId="0" fontId="2" fillId="0" borderId="10" xfId="0" applyFont="1" applyFill="1" applyBorder="1" applyAlignment="1">
      <alignment horizontal="center" vertical="top"/>
    </xf>
    <xf numFmtId="0" fontId="2" fillId="0" borderId="0" xfId="0" applyFont="1" applyFill="1" applyAlignment="1">
      <alignment horizontal="center"/>
    </xf>
    <xf numFmtId="165" fontId="3" fillId="0" borderId="0" xfId="1" applyNumberFormat="1" applyFont="1" applyFill="1"/>
    <xf numFmtId="0" fontId="5" fillId="3" borderId="3" xfId="0" applyFont="1" applyFill="1" applyBorder="1" applyAlignment="1">
      <alignment horizontal="center" vertical="top"/>
    </xf>
    <xf numFmtId="0" fontId="2" fillId="3" borderId="5" xfId="0" applyFont="1" applyFill="1" applyBorder="1"/>
    <xf numFmtId="165" fontId="2" fillId="3" borderId="4" xfId="0" applyNumberFormat="1" applyFont="1" applyFill="1" applyBorder="1"/>
    <xf numFmtId="165" fontId="2" fillId="3" borderId="3" xfId="0" applyNumberFormat="1" applyFont="1" applyFill="1" applyBorder="1"/>
    <xf numFmtId="165" fontId="2" fillId="3" borderId="5" xfId="0" applyNumberFormat="1" applyFont="1" applyFill="1" applyBorder="1"/>
    <xf numFmtId="165" fontId="2" fillId="3" borderId="14" xfId="0" applyNumberFormat="1" applyFont="1" applyFill="1" applyBorder="1"/>
    <xf numFmtId="0" fontId="5" fillId="3" borderId="12" xfId="0" applyFont="1" applyFill="1" applyBorder="1"/>
    <xf numFmtId="165" fontId="3" fillId="3" borderId="1" xfId="1" applyNumberFormat="1" applyFont="1" applyFill="1" applyBorder="1"/>
    <xf numFmtId="165" fontId="3" fillId="3" borderId="12" xfId="1" applyNumberFormat="1" applyFont="1" applyFill="1" applyBorder="1"/>
    <xf numFmtId="165" fontId="3" fillId="3" borderId="2" xfId="1" applyNumberFormat="1" applyFont="1" applyFill="1" applyBorder="1"/>
    <xf numFmtId="165" fontId="2" fillId="3" borderId="13" xfId="1" applyNumberFormat="1" applyFont="1" applyFill="1" applyBorder="1"/>
    <xf numFmtId="0" fontId="2" fillId="0" borderId="0" xfId="0" applyFont="1" applyFill="1" applyBorder="1" applyAlignment="1">
      <alignment wrapText="1"/>
    </xf>
    <xf numFmtId="0" fontId="5" fillId="3" borderId="15" xfId="0" applyFont="1" applyFill="1" applyBorder="1" applyAlignment="1">
      <alignment vertical="top"/>
    </xf>
    <xf numFmtId="0" fontId="2" fillId="3" borderId="16" xfId="0" applyFont="1" applyFill="1" applyBorder="1" applyAlignment="1">
      <alignment horizontal="left"/>
    </xf>
    <xf numFmtId="165" fontId="3" fillId="3" borderId="17" xfId="1" applyNumberFormat="1" applyFont="1" applyFill="1" applyBorder="1"/>
    <xf numFmtId="165" fontId="3" fillId="3" borderId="18" xfId="1" applyNumberFormat="1" applyFont="1" applyFill="1" applyBorder="1"/>
    <xf numFmtId="165" fontId="3" fillId="3" borderId="19" xfId="1" applyNumberFormat="1" applyFont="1" applyFill="1" applyBorder="1"/>
    <xf numFmtId="0" fontId="3" fillId="0" borderId="0" xfId="0" applyFont="1" applyFill="1" applyBorder="1"/>
    <xf numFmtId="0" fontId="3" fillId="0" borderId="0" xfId="0" applyFont="1" applyAlignment="1">
      <alignment horizontal="center"/>
    </xf>
    <xf numFmtId="0" fontId="7" fillId="0" borderId="0" xfId="0" applyFont="1"/>
    <xf numFmtId="0" fontId="8" fillId="4" borderId="14" xfId="0" applyNumberFormat="1" applyFont="1" applyFill="1" applyBorder="1" applyAlignment="1">
      <alignment horizontal="center" vertical="top" wrapText="1"/>
    </xf>
    <xf numFmtId="0" fontId="9" fillId="4" borderId="5" xfId="0" applyFont="1" applyFill="1" applyBorder="1" applyAlignment="1">
      <alignment horizontal="center" vertical="center"/>
    </xf>
    <xf numFmtId="0" fontId="7" fillId="0" borderId="13" xfId="0" applyNumberFormat="1" applyFont="1" applyFill="1" applyBorder="1" applyAlignment="1">
      <alignment horizontal="center" vertical="top"/>
    </xf>
    <xf numFmtId="0" fontId="7" fillId="0" borderId="20" xfId="0" applyNumberFormat="1" applyFont="1" applyFill="1" applyBorder="1" applyAlignment="1">
      <alignment horizontal="center" vertical="top"/>
    </xf>
    <xf numFmtId="0" fontId="7" fillId="3" borderId="20" xfId="0" applyNumberFormat="1" applyFont="1" applyFill="1" applyBorder="1" applyAlignment="1">
      <alignment horizontal="center" vertical="top"/>
    </xf>
    <xf numFmtId="0" fontId="7" fillId="3" borderId="20" xfId="0" applyFont="1" applyFill="1" applyBorder="1" applyAlignment="1">
      <alignment vertical="center" wrapText="1"/>
    </xf>
    <xf numFmtId="0" fontId="7" fillId="0" borderId="14" xfId="0" applyNumberFormat="1" applyFont="1" applyFill="1" applyBorder="1" applyAlignment="1">
      <alignment horizontal="center" vertical="top"/>
    </xf>
    <xf numFmtId="0" fontId="7" fillId="3" borderId="14" xfId="0" applyNumberFormat="1" applyFont="1" applyFill="1" applyBorder="1" applyAlignment="1">
      <alignment horizontal="center" vertical="top"/>
    </xf>
    <xf numFmtId="0" fontId="7" fillId="3" borderId="14" xfId="0" applyNumberFormat="1" applyFont="1" applyFill="1" applyBorder="1" applyAlignment="1">
      <alignment vertical="top" wrapText="1"/>
    </xf>
    <xf numFmtId="0" fontId="12" fillId="0" borderId="0" xfId="0" applyFont="1" applyBorder="1" applyAlignment="1">
      <alignment horizontal="left" vertical="top" wrapText="1"/>
    </xf>
    <xf numFmtId="0" fontId="7" fillId="3" borderId="14" xfId="0" applyFont="1" applyFill="1" applyBorder="1" applyAlignment="1">
      <alignment horizontal="left" vertical="top" wrapText="1"/>
    </xf>
    <xf numFmtId="0" fontId="13" fillId="0" borderId="0" xfId="0" applyFont="1"/>
    <xf numFmtId="0" fontId="7" fillId="0" borderId="14" xfId="0" quotePrefix="1" applyNumberFormat="1" applyFont="1" applyFill="1" applyBorder="1" applyAlignment="1">
      <alignment horizontal="center" vertical="top"/>
    </xf>
    <xf numFmtId="0" fontId="7" fillId="0" borderId="14" xfId="0" applyNumberFormat="1" applyFont="1" applyFill="1" applyBorder="1" applyAlignment="1">
      <alignment vertical="top" wrapText="1"/>
    </xf>
    <xf numFmtId="0" fontId="14" fillId="0" borderId="0" xfId="0" applyFont="1" applyAlignment="1">
      <alignment horizontal="left" indent="5"/>
    </xf>
    <xf numFmtId="0" fontId="7" fillId="3" borderId="14" xfId="0" quotePrefix="1" applyNumberFormat="1" applyFont="1" applyFill="1" applyBorder="1" applyAlignment="1">
      <alignment horizontal="center" vertical="top"/>
    </xf>
    <xf numFmtId="0" fontId="7" fillId="0" borderId="14" xfId="0" applyNumberFormat="1" applyFont="1" applyFill="1" applyBorder="1" applyAlignment="1">
      <alignment horizontal="left" vertical="top" wrapText="1"/>
    </xf>
    <xf numFmtId="0" fontId="17" fillId="0" borderId="0" xfId="0" applyFont="1"/>
    <xf numFmtId="0" fontId="11" fillId="3" borderId="14" xfId="0" applyNumberFormat="1" applyFont="1" applyFill="1" applyBorder="1" applyAlignment="1">
      <alignment vertical="top" wrapText="1"/>
    </xf>
    <xf numFmtId="0" fontId="11" fillId="0" borderId="0" xfId="0" applyFont="1"/>
    <xf numFmtId="0" fontId="7" fillId="0" borderId="14" xfId="0" applyFont="1" applyFill="1" applyBorder="1" applyAlignment="1">
      <alignment horizontal="left" vertical="center" wrapText="1"/>
    </xf>
    <xf numFmtId="0" fontId="11" fillId="3" borderId="14" xfId="0" applyFont="1" applyFill="1" applyBorder="1" applyAlignment="1">
      <alignment vertical="top" wrapText="1"/>
    </xf>
    <xf numFmtId="0" fontId="16" fillId="0" borderId="0" xfId="0" applyFont="1"/>
    <xf numFmtId="0" fontId="7" fillId="0" borderId="14" xfId="0" applyFont="1" applyFill="1" applyBorder="1" applyAlignment="1">
      <alignment horizontal="left" vertical="top" wrapText="1"/>
    </xf>
    <xf numFmtId="0" fontId="15" fillId="0" borderId="14" xfId="0" applyFont="1" applyFill="1" applyBorder="1" applyAlignment="1">
      <alignment horizontal="left" vertical="top" wrapText="1"/>
    </xf>
    <xf numFmtId="0" fontId="7" fillId="0" borderId="14" xfId="1" quotePrefix="1" applyNumberFormat="1" applyFont="1" applyFill="1" applyBorder="1" applyAlignment="1">
      <alignment horizontal="center" vertical="top"/>
    </xf>
    <xf numFmtId="0" fontId="11" fillId="0" borderId="14" xfId="0" applyNumberFormat="1" applyFont="1" applyFill="1" applyBorder="1" applyAlignment="1">
      <alignment vertical="top" wrapText="1"/>
    </xf>
    <xf numFmtId="0" fontId="7" fillId="0" borderId="0" xfId="0" applyNumberFormat="1" applyFont="1" applyAlignment="1">
      <alignment vertical="top"/>
    </xf>
    <xf numFmtId="0" fontId="7" fillId="0" borderId="0" xfId="0" applyFont="1" applyFill="1" applyBorder="1"/>
    <xf numFmtId="0" fontId="7" fillId="0" borderId="0" xfId="0" applyFont="1" applyBorder="1"/>
    <xf numFmtId="0" fontId="16" fillId="0" borderId="0" xfId="0" applyFont="1" applyBorder="1"/>
    <xf numFmtId="0" fontId="7" fillId="0" borderId="0" xfId="0" applyFont="1" applyFill="1"/>
    <xf numFmtId="165" fontId="3" fillId="6" borderId="6" xfId="1" applyNumberFormat="1" applyFont="1" applyFill="1" applyBorder="1"/>
    <xf numFmtId="165" fontId="3" fillId="6" borderId="0" xfId="1" applyNumberFormat="1" applyFont="1" applyFill="1" applyBorder="1"/>
    <xf numFmtId="165" fontId="3" fillId="6" borderId="11" xfId="1" applyNumberFormat="1" applyFont="1" applyFill="1" applyBorder="1"/>
    <xf numFmtId="165" fontId="2" fillId="6" borderId="9" xfId="0" applyNumberFormat="1" applyFont="1" applyFill="1" applyBorder="1"/>
    <xf numFmtId="0" fontId="20" fillId="0" borderId="0" xfId="2"/>
    <xf numFmtId="0" fontId="21" fillId="0" borderId="0" xfId="2" applyFont="1" applyAlignment="1">
      <alignment horizontal="right" wrapText="1"/>
    </xf>
    <xf numFmtId="0" fontId="20" fillId="0" borderId="0" xfId="2" applyFont="1"/>
    <xf numFmtId="166" fontId="0" fillId="0" borderId="0" xfId="3" applyNumberFormat="1" applyFont="1"/>
    <xf numFmtId="166" fontId="0" fillId="0" borderId="8" xfId="3" applyNumberFormat="1" applyFont="1" applyBorder="1"/>
    <xf numFmtId="166" fontId="0" fillId="0" borderId="0" xfId="3" applyNumberFormat="1" applyFont="1" applyBorder="1"/>
    <xf numFmtId="38" fontId="0" fillId="0" borderId="8" xfId="3" applyNumberFormat="1" applyFont="1" applyBorder="1"/>
    <xf numFmtId="38" fontId="0" fillId="0" borderId="0" xfId="3" applyNumberFormat="1" applyFont="1" applyBorder="1"/>
    <xf numFmtId="38" fontId="20" fillId="0" borderId="0" xfId="2" applyNumberFormat="1"/>
    <xf numFmtId="38" fontId="0" fillId="0" borderId="0" xfId="3" applyNumberFormat="1" applyFont="1"/>
    <xf numFmtId="38" fontId="21" fillId="0" borderId="0" xfId="2" applyNumberFormat="1" applyFont="1"/>
    <xf numFmtId="165" fontId="3" fillId="6" borderId="7" xfId="1" applyNumberFormat="1" applyFont="1" applyFill="1" applyBorder="1"/>
    <xf numFmtId="0" fontId="7" fillId="0" borderId="2" xfId="0" applyFont="1" applyFill="1" applyBorder="1" applyAlignment="1">
      <alignment vertical="top" wrapText="1"/>
    </xf>
    <xf numFmtId="0" fontId="7" fillId="0" borderId="7" xfId="0" applyFont="1" applyFill="1" applyBorder="1" applyAlignment="1">
      <alignment vertical="top" wrapText="1"/>
    </xf>
    <xf numFmtId="0" fontId="25" fillId="3" borderId="14" xfId="0" applyFont="1" applyFill="1" applyBorder="1" applyAlignment="1">
      <alignment horizontal="left" vertical="top" wrapText="1"/>
    </xf>
    <xf numFmtId="0" fontId="0" fillId="0" borderId="0" xfId="0" applyAlignment="1">
      <alignment vertical="center"/>
    </xf>
    <xf numFmtId="0" fontId="26" fillId="12" borderId="27" xfId="0" applyFont="1" applyFill="1" applyBorder="1" applyAlignment="1">
      <alignment horizontal="center" vertical="center" wrapText="1"/>
    </xf>
    <xf numFmtId="0" fontId="0" fillId="12" borderId="26" xfId="0" applyFill="1" applyBorder="1" applyAlignment="1">
      <alignment vertical="center" wrapText="1"/>
    </xf>
    <xf numFmtId="0" fontId="26" fillId="12" borderId="29" xfId="0" applyFont="1" applyFill="1" applyBorder="1" applyAlignment="1">
      <alignment horizontal="center" vertical="center" wrapText="1"/>
    </xf>
    <xf numFmtId="0" fontId="27" fillId="0" borderId="30" xfId="0" applyFont="1" applyBorder="1" applyAlignment="1">
      <alignment vertical="center"/>
    </xf>
    <xf numFmtId="0" fontId="26" fillId="0" borderId="29" xfId="0" applyFont="1" applyBorder="1" applyAlignment="1">
      <alignment vertical="center"/>
    </xf>
    <xf numFmtId="0" fontId="27" fillId="0" borderId="29" xfId="0" applyFont="1" applyBorder="1" applyAlignment="1">
      <alignment horizontal="center" vertical="center"/>
    </xf>
    <xf numFmtId="0" fontId="26" fillId="12" borderId="30" xfId="0" applyFont="1" applyFill="1" applyBorder="1" applyAlignment="1">
      <alignment vertical="center"/>
    </xf>
    <xf numFmtId="0" fontId="26" fillId="12" borderId="29" xfId="0" applyFont="1" applyFill="1" applyBorder="1" applyAlignment="1">
      <alignment vertical="center"/>
    </xf>
    <xf numFmtId="0" fontId="26" fillId="12" borderId="29" xfId="0" applyFont="1" applyFill="1" applyBorder="1" applyAlignment="1">
      <alignment horizontal="center" vertical="center"/>
    </xf>
    <xf numFmtId="0" fontId="28" fillId="0" borderId="0" xfId="0" applyFont="1" applyAlignment="1">
      <alignment vertical="center"/>
    </xf>
    <xf numFmtId="0" fontId="29" fillId="0" borderId="0" xfId="0" applyFont="1" applyAlignment="1">
      <alignment vertical="center"/>
    </xf>
    <xf numFmtId="0" fontId="3" fillId="0" borderId="0" xfId="0" applyFont="1" applyAlignment="1">
      <alignment vertical="center"/>
    </xf>
    <xf numFmtId="0" fontId="30" fillId="0" borderId="0" xfId="0" applyFont="1" applyAlignment="1">
      <alignment vertical="center"/>
    </xf>
    <xf numFmtId="0" fontId="31" fillId="0" borderId="0" xfId="0" applyFont="1" applyAlignment="1">
      <alignment vertical="center"/>
    </xf>
    <xf numFmtId="0" fontId="32" fillId="0" borderId="0" xfId="0" applyFont="1" applyAlignment="1">
      <alignment vertical="center"/>
    </xf>
    <xf numFmtId="0" fontId="0" fillId="0" borderId="0" xfId="0"/>
    <xf numFmtId="0" fontId="33" fillId="0" borderId="0" xfId="0" applyFont="1" applyAlignment="1">
      <alignment vertical="top"/>
    </xf>
    <xf numFmtId="0" fontId="0" fillId="13" borderId="0" xfId="0" applyFill="1"/>
    <xf numFmtId="0" fontId="34" fillId="13" borderId="13" xfId="0" applyFont="1" applyFill="1" applyBorder="1" applyAlignment="1">
      <alignment horizontal="center" wrapText="1"/>
    </xf>
    <xf numFmtId="0" fontId="34" fillId="14" borderId="13" xfId="0" applyFont="1" applyFill="1" applyBorder="1" applyAlignment="1">
      <alignment horizontal="center" wrapText="1"/>
    </xf>
    <xf numFmtId="0" fontId="34" fillId="13" borderId="9" xfId="0" applyFont="1" applyFill="1" applyBorder="1" applyAlignment="1">
      <alignment horizontal="center" wrapText="1"/>
    </xf>
    <xf numFmtId="0" fontId="34" fillId="14" borderId="9" xfId="0" applyFont="1" applyFill="1" applyBorder="1" applyAlignment="1">
      <alignment horizontal="center" wrapText="1"/>
    </xf>
    <xf numFmtId="0" fontId="34" fillId="13" borderId="20" xfId="0" applyFont="1" applyFill="1" applyBorder="1" applyAlignment="1">
      <alignment horizontal="center" wrapText="1"/>
    </xf>
    <xf numFmtId="0" fontId="34" fillId="14" borderId="20" xfId="0" applyFont="1" applyFill="1" applyBorder="1" applyAlignment="1">
      <alignment horizontal="center" wrapText="1"/>
    </xf>
    <xf numFmtId="0" fontId="35" fillId="0" borderId="14" xfId="0" applyFont="1" applyBorder="1" applyAlignment="1">
      <alignment vertical="top" wrapText="1"/>
    </xf>
    <xf numFmtId="0" fontId="35" fillId="0" borderId="38" xfId="0" applyFont="1" applyBorder="1" applyAlignment="1">
      <alignment vertical="top" wrapText="1"/>
    </xf>
    <xf numFmtId="0" fontId="35" fillId="0" borderId="39" xfId="0" applyFont="1" applyBorder="1" applyAlignment="1">
      <alignment vertical="top" wrapText="1"/>
    </xf>
    <xf numFmtId="3" fontId="35" fillId="0" borderId="39" xfId="0" applyNumberFormat="1" applyFont="1" applyBorder="1" applyAlignment="1">
      <alignment vertical="top" wrapText="1"/>
    </xf>
    <xf numFmtId="3" fontId="35" fillId="0" borderId="40" xfId="0" applyNumberFormat="1" applyFont="1" applyBorder="1" applyAlignment="1">
      <alignment vertical="top" wrapText="1"/>
    </xf>
    <xf numFmtId="0" fontId="35" fillId="0" borderId="40" xfId="0" applyFont="1" applyBorder="1" applyAlignment="1">
      <alignment vertical="top" wrapText="1"/>
    </xf>
    <xf numFmtId="165" fontId="35" fillId="15" borderId="41" xfId="1" applyNumberFormat="1" applyFont="1" applyFill="1" applyBorder="1" applyAlignment="1">
      <alignment vertical="top" wrapText="1"/>
    </xf>
    <xf numFmtId="164" fontId="36" fillId="13" borderId="14" xfId="1" applyFont="1" applyFill="1" applyBorder="1" applyAlignment="1">
      <alignment horizontal="center" vertical="top" wrapText="1"/>
    </xf>
    <xf numFmtId="0" fontId="35" fillId="0" borderId="44" xfId="0" applyFont="1" applyBorder="1" applyAlignment="1">
      <alignment vertical="top" wrapText="1"/>
    </xf>
    <xf numFmtId="0" fontId="35" fillId="0" borderId="3" xfId="0" applyFont="1" applyBorder="1" applyAlignment="1">
      <alignment vertical="top" wrapText="1"/>
    </xf>
    <xf numFmtId="165" fontId="35" fillId="0" borderId="3" xfId="1" applyNumberFormat="1" applyFont="1" applyBorder="1" applyAlignment="1">
      <alignment vertical="top" wrapText="1"/>
    </xf>
    <xf numFmtId="165" fontId="35" fillId="15" borderId="45" xfId="1" applyNumberFormat="1" applyFont="1" applyFill="1" applyBorder="1" applyAlignment="1">
      <alignment vertical="top" wrapText="1"/>
    </xf>
    <xf numFmtId="165" fontId="35" fillId="0" borderId="14" xfId="1" applyNumberFormat="1" applyFont="1" applyBorder="1" applyAlignment="1">
      <alignment vertical="top" wrapText="1"/>
    </xf>
    <xf numFmtId="0" fontId="35" fillId="16" borderId="14" xfId="0" applyFont="1" applyFill="1" applyBorder="1" applyAlignment="1">
      <alignment vertical="top" wrapText="1"/>
    </xf>
    <xf numFmtId="0" fontId="35" fillId="16" borderId="3" xfId="0" applyFont="1" applyFill="1" applyBorder="1" applyAlignment="1">
      <alignment vertical="top" wrapText="1"/>
    </xf>
    <xf numFmtId="3" fontId="35" fillId="16" borderId="48" xfId="0" applyNumberFormat="1" applyFont="1" applyFill="1" applyBorder="1" applyAlignment="1">
      <alignment vertical="top" wrapText="1"/>
    </xf>
    <xf numFmtId="3" fontId="35" fillId="16" borderId="49" xfId="0" applyNumberFormat="1" applyFont="1" applyFill="1" applyBorder="1" applyAlignment="1">
      <alignment vertical="top" wrapText="1"/>
    </xf>
    <xf numFmtId="3" fontId="35" fillId="16" borderId="50" xfId="0" applyNumberFormat="1" applyFont="1" applyFill="1" applyBorder="1" applyAlignment="1">
      <alignment vertical="top" wrapText="1"/>
    </xf>
    <xf numFmtId="3" fontId="35" fillId="16" borderId="51" xfId="0" applyNumberFormat="1" applyFont="1" applyFill="1" applyBorder="1" applyAlignment="1">
      <alignment vertical="top" wrapText="1"/>
    </xf>
    <xf numFmtId="164" fontId="35" fillId="13" borderId="14" xfId="1" applyFont="1" applyFill="1" applyBorder="1" applyAlignment="1">
      <alignment vertical="top" wrapText="1"/>
    </xf>
    <xf numFmtId="0" fontId="33" fillId="0" borderId="0" xfId="0" applyFont="1" applyAlignment="1">
      <alignment horizontal="left" indent="2"/>
    </xf>
    <xf numFmtId="0" fontId="34" fillId="0" borderId="0" xfId="0" applyFont="1" applyFill="1" applyBorder="1" applyAlignment="1">
      <alignment horizontal="center" wrapText="1"/>
    </xf>
    <xf numFmtId="0" fontId="34" fillId="13" borderId="0" xfId="0" applyFont="1" applyFill="1" applyBorder="1" applyAlignment="1">
      <alignment horizontal="center" wrapText="1"/>
    </xf>
    <xf numFmtId="164" fontId="36" fillId="0" borderId="14" xfId="1" applyFont="1" applyBorder="1" applyAlignment="1">
      <alignment horizontal="center" vertical="top" wrapText="1"/>
    </xf>
    <xf numFmtId="164" fontId="36" fillId="0" borderId="0" xfId="1" applyFont="1" applyFill="1" applyBorder="1" applyAlignment="1">
      <alignment horizontal="center" vertical="top" wrapText="1"/>
    </xf>
    <xf numFmtId="164" fontId="36" fillId="13" borderId="0" xfId="1" applyFont="1" applyFill="1" applyBorder="1" applyAlignment="1">
      <alignment horizontal="center" vertical="top" wrapText="1"/>
    </xf>
    <xf numFmtId="0" fontId="33" fillId="0" borderId="14" xfId="0" applyFont="1" applyBorder="1" applyAlignment="1">
      <alignment horizontal="left" indent="2"/>
    </xf>
    <xf numFmtId="0" fontId="0" fillId="0" borderId="48" xfId="0" applyBorder="1"/>
    <xf numFmtId="0" fontId="0" fillId="0" borderId="49" xfId="0" applyBorder="1"/>
    <xf numFmtId="0" fontId="0" fillId="0" borderId="50" xfId="0" applyBorder="1"/>
    <xf numFmtId="0" fontId="0" fillId="15" borderId="30" xfId="0" applyFill="1" applyBorder="1"/>
    <xf numFmtId="0" fontId="0" fillId="0" borderId="5" xfId="0" applyBorder="1"/>
    <xf numFmtId="0" fontId="0" fillId="0" borderId="3" xfId="0" applyBorder="1"/>
    <xf numFmtId="0" fontId="37" fillId="0" borderId="14" xfId="0" applyFont="1" applyBorder="1" applyAlignment="1">
      <alignment vertical="center"/>
    </xf>
    <xf numFmtId="0" fontId="12" fillId="0" borderId="0" xfId="0" applyFont="1" applyAlignment="1">
      <alignment horizontal="left" wrapText="1"/>
    </xf>
    <xf numFmtId="0" fontId="12" fillId="13" borderId="0" xfId="0" applyFont="1" applyFill="1" applyAlignment="1">
      <alignment horizontal="left" wrapText="1"/>
    </xf>
    <xf numFmtId="0" fontId="33" fillId="0" borderId="0" xfId="0" applyFont="1" applyAlignment="1">
      <alignment horizontal="left" indent="5"/>
    </xf>
    <xf numFmtId="0" fontId="39" fillId="0" borderId="0" xfId="0" applyFont="1" applyAlignment="1">
      <alignment horizontal="left" indent="5"/>
    </xf>
    <xf numFmtId="0" fontId="0" fillId="0" borderId="6" xfId="0" applyBorder="1" applyAlignment="1">
      <alignment horizontal="center" vertical="center"/>
    </xf>
    <xf numFmtId="0" fontId="40" fillId="0" borderId="20" xfId="30" quotePrefix="1" applyBorder="1" applyAlignment="1" applyProtection="1">
      <alignment vertical="center" wrapText="1"/>
    </xf>
    <xf numFmtId="0" fontId="20" fillId="0" borderId="20" xfId="0" applyFont="1" applyBorder="1" applyAlignment="1">
      <alignment horizontal="left" vertical="center" wrapText="1"/>
    </xf>
    <xf numFmtId="165" fontId="0" fillId="0" borderId="52" xfId="1" applyNumberFormat="1" applyFont="1" applyBorder="1" applyAlignment="1">
      <alignment vertical="center"/>
    </xf>
    <xf numFmtId="167" fontId="0" fillId="0" borderId="20" xfId="1" applyNumberFormat="1" applyFont="1" applyBorder="1" applyAlignment="1">
      <alignment vertical="center"/>
    </xf>
    <xf numFmtId="165" fontId="0" fillId="0" borderId="54" xfId="1" applyNumberFormat="1" applyFont="1" applyBorder="1" applyAlignment="1">
      <alignment vertical="center"/>
    </xf>
    <xf numFmtId="165" fontId="0" fillId="15" borderId="55" xfId="1" applyNumberFormat="1" applyFont="1" applyFill="1" applyBorder="1" applyAlignment="1">
      <alignment vertical="center"/>
    </xf>
    <xf numFmtId="164" fontId="36" fillId="0" borderId="14" xfId="1" applyFont="1" applyBorder="1" applyAlignment="1">
      <alignment horizontal="center" vertical="center" wrapText="1"/>
    </xf>
    <xf numFmtId="0" fontId="40" fillId="0" borderId="20" xfId="30" quotePrefix="1" applyBorder="1" applyAlignment="1" applyProtection="1">
      <alignment vertical="center"/>
    </xf>
    <xf numFmtId="0" fontId="0" fillId="15" borderId="55" xfId="0" applyFill="1" applyBorder="1"/>
    <xf numFmtId="0" fontId="0" fillId="0" borderId="54" xfId="0" applyBorder="1"/>
    <xf numFmtId="0" fontId="0" fillId="0" borderId="52" xfId="0" applyBorder="1"/>
    <xf numFmtId="165" fontId="0" fillId="0" borderId="54" xfId="1" applyNumberFormat="1" applyFont="1" applyBorder="1"/>
    <xf numFmtId="167" fontId="0" fillId="0" borderId="20" xfId="1" applyNumberFormat="1" applyFont="1" applyBorder="1"/>
    <xf numFmtId="165" fontId="0" fillId="0" borderId="52" xfId="1" applyNumberFormat="1" applyFont="1" applyBorder="1"/>
    <xf numFmtId="0" fontId="20" fillId="0" borderId="20" xfId="0" applyFont="1" applyBorder="1" applyAlignment="1">
      <alignment horizontal="left" vertical="top" wrapText="1" indent="2"/>
    </xf>
    <xf numFmtId="0" fontId="41" fillId="0" borderId="0" xfId="0" applyFont="1" applyAlignment="1">
      <alignment vertical="center"/>
    </xf>
    <xf numFmtId="0" fontId="44" fillId="0" borderId="0" xfId="0" applyFont="1" applyAlignment="1">
      <alignment vertical="center"/>
    </xf>
    <xf numFmtId="0" fontId="40" fillId="0" borderId="0" xfId="30" applyAlignment="1" applyProtection="1">
      <alignment vertical="center"/>
    </xf>
    <xf numFmtId="0" fontId="45" fillId="0" borderId="0" xfId="0" applyFont="1" applyAlignment="1">
      <alignment vertical="center"/>
    </xf>
    <xf numFmtId="0" fontId="45" fillId="0" borderId="0" xfId="0" applyFont="1" applyAlignment="1">
      <alignment horizontal="left" vertical="center" indent="5"/>
    </xf>
    <xf numFmtId="0" fontId="48" fillId="0" borderId="0" xfId="0" applyFont="1" applyAlignment="1">
      <alignment vertical="center"/>
    </xf>
    <xf numFmtId="0" fontId="30" fillId="0" borderId="0" xfId="0" applyFont="1" applyAlignment="1">
      <alignment vertical="top"/>
    </xf>
    <xf numFmtId="0" fontId="49" fillId="0" borderId="0" xfId="0" applyFont="1" applyAlignment="1">
      <alignment vertical="center"/>
    </xf>
    <xf numFmtId="0" fontId="0" fillId="0" borderId="0" xfId="0" applyAlignment="1">
      <alignment vertical="top"/>
    </xf>
    <xf numFmtId="3" fontId="45" fillId="0" borderId="0" xfId="0" applyNumberFormat="1" applyFont="1" applyAlignment="1">
      <alignment horizontal="right" vertical="center"/>
    </xf>
    <xf numFmtId="0" fontId="42" fillId="0" borderId="0" xfId="0" applyFont="1" applyAlignment="1">
      <alignment vertical="center"/>
    </xf>
    <xf numFmtId="0" fontId="42" fillId="0" borderId="0" xfId="0" applyFont="1" applyAlignment="1">
      <alignment horizontal="right" vertical="center"/>
    </xf>
    <xf numFmtId="0" fontId="51" fillId="0" borderId="0" xfId="0" applyFont="1" applyAlignment="1">
      <alignment horizontal="right" vertical="center"/>
    </xf>
    <xf numFmtId="0" fontId="52" fillId="0" borderId="0" xfId="0" applyFont="1" applyAlignment="1">
      <alignment vertical="center"/>
    </xf>
    <xf numFmtId="0" fontId="53" fillId="0" borderId="0" xfId="0" applyFont="1" applyAlignment="1">
      <alignment horizontal="left" vertical="center" indent="5"/>
    </xf>
    <xf numFmtId="16" fontId="45" fillId="0" borderId="0" xfId="0" applyNumberFormat="1" applyFont="1" applyAlignment="1">
      <alignment vertical="center"/>
    </xf>
    <xf numFmtId="0" fontId="46" fillId="0" borderId="0" xfId="0" applyFont="1" applyAlignment="1">
      <alignment vertical="center"/>
    </xf>
    <xf numFmtId="0" fontId="56" fillId="0" borderId="0" xfId="0" applyFont="1" applyAlignment="1">
      <alignment vertical="center"/>
    </xf>
    <xf numFmtId="0" fontId="59" fillId="0" borderId="30" xfId="0" applyFont="1" applyBorder="1" applyAlignment="1">
      <alignment vertical="center" wrapText="1"/>
    </xf>
    <xf numFmtId="0" fontId="42" fillId="0" borderId="29" xfId="0" applyFont="1" applyBorder="1" applyAlignment="1">
      <alignment vertical="center" wrapText="1"/>
    </xf>
    <xf numFmtId="4" fontId="42" fillId="0" borderId="29" xfId="0" applyNumberFormat="1" applyFont="1" applyBorder="1" applyAlignment="1">
      <alignment vertical="center" wrapText="1"/>
    </xf>
    <xf numFmtId="16" fontId="42" fillId="0" borderId="29" xfId="0" applyNumberFormat="1" applyFont="1" applyBorder="1" applyAlignment="1">
      <alignment vertical="center" wrapText="1"/>
    </xf>
    <xf numFmtId="0" fontId="42" fillId="0" borderId="30" xfId="0" applyFont="1" applyBorder="1" applyAlignment="1">
      <alignment vertical="center" wrapText="1"/>
    </xf>
    <xf numFmtId="0" fontId="37" fillId="0" borderId="0" xfId="0" applyFont="1" applyAlignment="1">
      <alignment vertical="center"/>
    </xf>
    <xf numFmtId="0" fontId="60" fillId="0" borderId="0" xfId="0" applyFont="1" applyAlignment="1">
      <alignment vertical="center"/>
    </xf>
    <xf numFmtId="0" fontId="61" fillId="0" borderId="0" xfId="0" applyFont="1" applyAlignment="1">
      <alignment vertical="center"/>
    </xf>
    <xf numFmtId="0" fontId="62" fillId="0" borderId="0" xfId="0" applyFont="1" applyAlignment="1">
      <alignment vertical="center"/>
    </xf>
    <xf numFmtId="0" fontId="58" fillId="17" borderId="36" xfId="0" applyFont="1" applyFill="1" applyBorder="1" applyAlignment="1">
      <alignment vertical="center" wrapText="1"/>
    </xf>
    <xf numFmtId="0" fontId="58" fillId="17" borderId="29" xfId="0" applyFont="1" applyFill="1" applyBorder="1" applyAlignment="1">
      <alignment vertical="center" wrapText="1"/>
    </xf>
    <xf numFmtId="0" fontId="32" fillId="0" borderId="0" xfId="0" applyFont="1"/>
    <xf numFmtId="0" fontId="34" fillId="14" borderId="13" xfId="0" applyFont="1" applyFill="1" applyBorder="1" applyAlignment="1">
      <alignment horizontal="center" wrapText="1"/>
    </xf>
    <xf numFmtId="0" fontId="34" fillId="14" borderId="9" xfId="0" applyFont="1" applyFill="1" applyBorder="1" applyAlignment="1">
      <alignment horizontal="center" wrapText="1"/>
    </xf>
    <xf numFmtId="0" fontId="34" fillId="14" borderId="20" xfId="0" applyFont="1" applyFill="1" applyBorder="1" applyAlignment="1">
      <alignment horizontal="center" wrapText="1"/>
    </xf>
    <xf numFmtId="0" fontId="63" fillId="0" borderId="0" xfId="0" applyFont="1" applyAlignment="1">
      <alignment vertical="center"/>
    </xf>
    <xf numFmtId="0" fontId="65" fillId="0" borderId="0" xfId="0" applyFont="1" applyAlignment="1">
      <alignment vertical="center"/>
    </xf>
    <xf numFmtId="0" fontId="66" fillId="0" borderId="0" xfId="0" applyFont="1" applyAlignment="1">
      <alignment horizontal="left" vertical="center" indent="5"/>
    </xf>
    <xf numFmtId="0" fontId="0" fillId="0" borderId="0" xfId="0" applyAlignment="1">
      <alignment horizontal="left" vertical="center" indent="5"/>
    </xf>
    <xf numFmtId="0" fontId="65" fillId="0" borderId="0" xfId="0" applyFont="1" applyAlignment="1">
      <alignment horizontal="left" vertical="center" indent="5"/>
    </xf>
    <xf numFmtId="0" fontId="68" fillId="0" borderId="29"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29" xfId="0" applyFont="1" applyBorder="1" applyAlignment="1">
      <alignment horizontal="center" vertical="center" wrapText="1"/>
    </xf>
    <xf numFmtId="0" fontId="68" fillId="0" borderId="30" xfId="0" applyFont="1" applyBorder="1" applyAlignment="1">
      <alignment vertical="center" wrapText="1"/>
    </xf>
    <xf numFmtId="3" fontId="42" fillId="0" borderId="29" xfId="0" applyNumberFormat="1" applyFont="1" applyBorder="1" applyAlignment="1">
      <alignment horizontal="center" vertical="center" wrapText="1"/>
    </xf>
    <xf numFmtId="0" fontId="69" fillId="0" borderId="29" xfId="0" applyFont="1" applyBorder="1" applyAlignment="1">
      <alignment horizontal="center" vertical="center" wrapText="1"/>
    </xf>
    <xf numFmtId="0" fontId="69" fillId="0" borderId="30" xfId="0" applyFont="1" applyBorder="1" applyAlignment="1">
      <alignment vertical="center" wrapText="1"/>
    </xf>
    <xf numFmtId="6" fontId="12" fillId="0" borderId="29" xfId="0" applyNumberFormat="1" applyFont="1" applyBorder="1" applyAlignment="1">
      <alignment horizontal="right" vertical="center" wrapText="1"/>
    </xf>
    <xf numFmtId="6" fontId="70" fillId="0" borderId="29" xfId="0" applyNumberFormat="1" applyFont="1" applyBorder="1" applyAlignment="1">
      <alignment horizontal="right" vertical="center" wrapText="1"/>
    </xf>
    <xf numFmtId="0" fontId="71" fillId="0" borderId="0" xfId="0" applyFont="1" applyAlignment="1">
      <alignment vertical="center"/>
    </xf>
    <xf numFmtId="0" fontId="73" fillId="0" borderId="0" xfId="0" applyFont="1" applyAlignment="1">
      <alignment vertical="center"/>
    </xf>
    <xf numFmtId="0" fontId="74" fillId="0" borderId="0" xfId="0" applyFont="1" applyAlignment="1">
      <alignment vertical="center"/>
    </xf>
    <xf numFmtId="0" fontId="75" fillId="0" borderId="0" xfId="0" applyFont="1" applyAlignment="1">
      <alignment vertical="center"/>
    </xf>
    <xf numFmtId="0" fontId="76" fillId="0" borderId="0" xfId="0" applyFont="1" applyAlignment="1">
      <alignment vertical="center"/>
    </xf>
    <xf numFmtId="165" fontId="0" fillId="0" borderId="46" xfId="1" applyNumberFormat="1" applyFont="1" applyBorder="1" applyAlignment="1">
      <alignment vertical="center"/>
    </xf>
    <xf numFmtId="167" fontId="0" fillId="0" borderId="9" xfId="1" applyNumberFormat="1" applyFont="1" applyBorder="1" applyAlignment="1">
      <alignment vertical="center"/>
    </xf>
    <xf numFmtId="165" fontId="0" fillId="0" borderId="58" xfId="1" applyNumberFormat="1" applyFont="1" applyBorder="1" applyAlignment="1">
      <alignment vertical="center"/>
    </xf>
    <xf numFmtId="0" fontId="34" fillId="14" borderId="13" xfId="0" applyFont="1" applyFill="1" applyBorder="1" applyAlignment="1">
      <alignment horizontal="center" wrapText="1"/>
    </xf>
    <xf numFmtId="0" fontId="34" fillId="14" borderId="9" xfId="0" applyFont="1" applyFill="1" applyBorder="1" applyAlignment="1">
      <alignment horizontal="center" wrapText="1"/>
    </xf>
    <xf numFmtId="0" fontId="34" fillId="14" borderId="20" xfId="0" applyFont="1" applyFill="1" applyBorder="1" applyAlignment="1">
      <alignment horizontal="center" wrapText="1"/>
    </xf>
    <xf numFmtId="165" fontId="3" fillId="6" borderId="10" xfId="1" applyNumberFormat="1" applyFont="1" applyFill="1" applyBorder="1"/>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51" fillId="0" borderId="0" xfId="0" applyFont="1" applyAlignment="1">
      <alignment vertical="center"/>
    </xf>
    <xf numFmtId="0" fontId="26" fillId="0" borderId="21" xfId="0" applyFont="1" applyBorder="1" applyAlignment="1">
      <alignment horizontal="center" vertical="center"/>
    </xf>
    <xf numFmtId="0" fontId="26" fillId="0" borderId="22" xfId="0" applyFont="1" applyBorder="1" applyAlignment="1">
      <alignment horizontal="center" vertical="center"/>
    </xf>
    <xf numFmtId="0" fontId="26" fillId="0" borderId="23" xfId="0" applyFont="1" applyBorder="1" applyAlignment="1">
      <alignment horizontal="center" vertical="center"/>
    </xf>
    <xf numFmtId="0" fontId="26" fillId="12" borderId="31" xfId="0" applyFont="1" applyFill="1" applyBorder="1" applyAlignment="1">
      <alignment horizontal="center" vertical="center" wrapText="1"/>
    </xf>
    <xf numFmtId="0" fontId="26" fillId="12" borderId="25" xfId="0" applyFont="1" applyFill="1" applyBorder="1" applyAlignment="1">
      <alignment horizontal="center" vertical="center" wrapText="1"/>
    </xf>
    <xf numFmtId="0" fontId="26" fillId="12" borderId="24" xfId="0" applyFont="1" applyFill="1" applyBorder="1" applyAlignment="1">
      <alignment horizontal="center" vertical="center" wrapText="1"/>
    </xf>
    <xf numFmtId="0" fontId="26" fillId="12" borderId="32" xfId="0" applyFont="1" applyFill="1" applyBorder="1" applyAlignment="1">
      <alignment horizontal="center" vertical="center" wrapText="1"/>
    </xf>
    <xf numFmtId="0" fontId="26" fillId="12" borderId="33" xfId="0" applyFont="1" applyFill="1" applyBorder="1" applyAlignment="1">
      <alignment horizontal="center" vertical="center" wrapText="1"/>
    </xf>
    <xf numFmtId="0" fontId="26" fillId="12" borderId="34" xfId="0" applyFont="1" applyFill="1" applyBorder="1" applyAlignment="1">
      <alignment horizontal="center" vertical="center" wrapText="1"/>
    </xf>
    <xf numFmtId="0" fontId="26" fillId="12" borderId="28" xfId="0" applyFont="1" applyFill="1" applyBorder="1" applyAlignment="1">
      <alignment horizontal="center" vertical="center" wrapText="1"/>
    </xf>
    <xf numFmtId="0" fontId="34" fillId="14" borderId="35" xfId="0" applyFont="1" applyFill="1" applyBorder="1" applyAlignment="1">
      <alignment horizontal="left" wrapText="1"/>
    </xf>
    <xf numFmtId="0" fontId="34" fillId="14" borderId="0" xfId="0" applyFont="1" applyFill="1" applyBorder="1" applyAlignment="1">
      <alignment horizontal="left" wrapText="1"/>
    </xf>
    <xf numFmtId="0" fontId="34" fillId="14" borderId="17" xfId="0" applyFont="1" applyFill="1" applyBorder="1" applyAlignment="1">
      <alignment horizontal="left"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2" fillId="0" borderId="53" xfId="0" applyFont="1" applyBorder="1" applyAlignment="1">
      <alignment horizontal="left" vertical="center" wrapText="1"/>
    </xf>
    <xf numFmtId="0" fontId="34" fillId="14" borderId="38" xfId="0" applyFont="1" applyFill="1" applyBorder="1" applyAlignment="1">
      <alignment horizontal="center" wrapText="1"/>
    </xf>
    <xf numFmtId="0" fontId="34" fillId="14" borderId="44" xfId="0" applyFont="1" applyFill="1" applyBorder="1" applyAlignment="1">
      <alignment horizontal="center" wrapText="1"/>
    </xf>
    <xf numFmtId="0" fontId="34" fillId="14" borderId="43" xfId="0" applyFont="1" applyFill="1" applyBorder="1" applyAlignment="1">
      <alignment horizontal="center" wrapText="1"/>
    </xf>
    <xf numFmtId="0" fontId="34" fillId="14" borderId="47" xfId="0" applyFont="1" applyFill="1" applyBorder="1" applyAlignment="1">
      <alignment horizontal="center" wrapText="1"/>
    </xf>
    <xf numFmtId="0" fontId="34" fillId="14" borderId="41" xfId="0" applyFont="1" applyFill="1" applyBorder="1" applyAlignment="1">
      <alignment horizontal="center" vertical="top" wrapText="1"/>
    </xf>
    <xf numFmtId="0" fontId="34" fillId="14" borderId="45" xfId="0" applyFont="1" applyFill="1" applyBorder="1" applyAlignment="1">
      <alignment horizontal="center" vertical="top" wrapText="1"/>
    </xf>
    <xf numFmtId="0" fontId="34" fillId="14" borderId="3" xfId="0" applyFont="1" applyFill="1" applyBorder="1" applyAlignment="1">
      <alignment wrapText="1"/>
    </xf>
    <xf numFmtId="0" fontId="34" fillId="14" borderId="3" xfId="0" applyFont="1" applyFill="1" applyBorder="1" applyAlignment="1">
      <alignment horizontal="center" wrapText="1"/>
    </xf>
    <xf numFmtId="0" fontId="34" fillId="14" borderId="13" xfId="0" applyFont="1" applyFill="1" applyBorder="1" applyAlignment="1">
      <alignment horizontal="center" wrapText="1"/>
    </xf>
    <xf numFmtId="0" fontId="34" fillId="14" borderId="9" xfId="0" applyFont="1" applyFill="1" applyBorder="1" applyAlignment="1">
      <alignment horizontal="center" wrapText="1"/>
    </xf>
    <xf numFmtId="0" fontId="34" fillId="14" borderId="20" xfId="0" applyFont="1" applyFill="1" applyBorder="1" applyAlignment="1">
      <alignment horizontal="center" wrapText="1"/>
    </xf>
    <xf numFmtId="0" fontId="34" fillId="14" borderId="14" xfId="0" applyFont="1" applyFill="1" applyBorder="1" applyAlignment="1">
      <alignment wrapText="1"/>
    </xf>
    <xf numFmtId="0" fontId="34" fillId="14" borderId="39" xfId="0" applyFont="1" applyFill="1" applyBorder="1" applyAlignment="1">
      <alignment horizontal="center" wrapText="1"/>
    </xf>
    <xf numFmtId="0" fontId="34" fillId="14" borderId="14" xfId="0" applyFont="1" applyFill="1" applyBorder="1" applyAlignment="1">
      <alignment horizontal="center" wrapText="1"/>
    </xf>
    <xf numFmtId="0" fontId="35" fillId="0" borderId="42" xfId="0" applyFont="1" applyBorder="1" applyAlignment="1">
      <alignment horizontal="center" vertical="top" wrapText="1"/>
    </xf>
    <xf numFmtId="0" fontId="35" fillId="0" borderId="46" xfId="0" applyFont="1" applyBorder="1" applyAlignment="1">
      <alignment horizontal="center" vertical="top" wrapText="1"/>
    </xf>
    <xf numFmtId="0" fontId="35" fillId="0" borderId="52" xfId="0" applyFont="1" applyBorder="1" applyAlignment="1">
      <alignment horizontal="center" vertical="top" wrapText="1"/>
    </xf>
    <xf numFmtId="0" fontId="35" fillId="0" borderId="13" xfId="0" applyFont="1" applyBorder="1" applyAlignment="1">
      <alignment horizontal="center" vertical="top" wrapText="1"/>
    </xf>
    <xf numFmtId="0" fontId="35" fillId="0" borderId="9" xfId="0" applyFont="1" applyBorder="1" applyAlignment="1">
      <alignment horizontal="center" vertical="top" wrapText="1"/>
    </xf>
    <xf numFmtId="0" fontId="35" fillId="0" borderId="20" xfId="0" applyFont="1" applyBorder="1" applyAlignment="1">
      <alignment horizontal="center" vertical="top" wrapText="1"/>
    </xf>
    <xf numFmtId="0" fontId="36" fillId="0" borderId="13"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20" xfId="0" applyFont="1" applyBorder="1" applyAlignment="1">
      <alignment horizontal="center" vertical="center" wrapText="1"/>
    </xf>
    <xf numFmtId="0" fontId="21" fillId="0" borderId="21" xfId="0" applyFont="1" applyBorder="1" applyAlignment="1">
      <alignment horizontal="left" vertical="top" wrapText="1"/>
    </xf>
    <xf numFmtId="0" fontId="21" fillId="0" borderId="22" xfId="0" applyFont="1" applyBorder="1" applyAlignment="1">
      <alignment horizontal="left" vertical="top" wrapText="1"/>
    </xf>
    <xf numFmtId="0" fontId="21" fillId="0" borderId="53" xfId="0" applyFont="1" applyBorder="1" applyAlignment="1">
      <alignment horizontal="left" vertical="top" wrapText="1"/>
    </xf>
    <xf numFmtId="0" fontId="34" fillId="14" borderId="36" xfId="0" applyFont="1" applyFill="1" applyBorder="1" applyAlignment="1">
      <alignment wrapText="1"/>
    </xf>
    <xf numFmtId="0" fontId="34" fillId="14" borderId="27" xfId="0" applyFont="1" applyFill="1" applyBorder="1" applyAlignment="1">
      <alignment wrapText="1"/>
    </xf>
    <xf numFmtId="0" fontId="34" fillId="14" borderId="29" xfId="0" applyFont="1" applyFill="1" applyBorder="1" applyAlignment="1">
      <alignment wrapText="1"/>
    </xf>
    <xf numFmtId="0" fontId="34" fillId="14" borderId="32" xfId="0" applyFont="1" applyFill="1" applyBorder="1" applyAlignment="1">
      <alignment horizontal="left" wrapText="1"/>
    </xf>
    <xf numFmtId="0" fontId="34" fillId="14" borderId="37" xfId="0" applyFont="1" applyFill="1" applyBorder="1" applyAlignment="1">
      <alignment horizontal="left" wrapText="1"/>
    </xf>
    <xf numFmtId="0" fontId="34" fillId="14" borderId="35" xfId="0" applyFont="1" applyFill="1" applyBorder="1" applyAlignment="1">
      <alignment wrapText="1"/>
    </xf>
    <xf numFmtId="0" fontId="34" fillId="14" borderId="0" xfId="0" applyFont="1" applyFill="1" applyBorder="1" applyAlignment="1">
      <alignment wrapText="1"/>
    </xf>
    <xf numFmtId="0" fontId="34" fillId="14" borderId="31" xfId="0" applyFont="1" applyFill="1" applyBorder="1" applyAlignment="1">
      <alignment vertical="top" wrapText="1"/>
    </xf>
    <xf numFmtId="0" fontId="34" fillId="14" borderId="25" xfId="0" applyFont="1" applyFill="1" applyBorder="1" applyAlignment="1">
      <alignment vertical="top" wrapText="1"/>
    </xf>
    <xf numFmtId="0" fontId="34" fillId="14" borderId="30" xfId="0" applyFont="1" applyFill="1" applyBorder="1" applyAlignment="1">
      <alignment vertical="top" wrapText="1"/>
    </xf>
    <xf numFmtId="0" fontId="34" fillId="14" borderId="32" xfId="0" applyFont="1" applyFill="1" applyBorder="1" applyAlignment="1">
      <alignment wrapText="1"/>
    </xf>
    <xf numFmtId="0" fontId="34" fillId="14" borderId="37" xfId="0" applyFont="1" applyFill="1" applyBorder="1" applyAlignment="1">
      <alignment wrapText="1"/>
    </xf>
    <xf numFmtId="0" fontId="34" fillId="14" borderId="34" xfId="0" applyFont="1" applyFill="1" applyBorder="1" applyAlignment="1">
      <alignment wrapText="1"/>
    </xf>
    <xf numFmtId="0" fontId="34" fillId="14" borderId="17" xfId="0" applyFont="1" applyFill="1" applyBorder="1" applyAlignment="1">
      <alignment wrapText="1"/>
    </xf>
    <xf numFmtId="0" fontId="70" fillId="0" borderId="31" xfId="0" applyFont="1" applyBorder="1" applyAlignment="1">
      <alignment vertical="center" wrapText="1"/>
    </xf>
    <xf numFmtId="0" fontId="70" fillId="0" borderId="24" xfId="0" applyFont="1" applyBorder="1" applyAlignment="1">
      <alignment vertical="center" wrapText="1"/>
    </xf>
    <xf numFmtId="16" fontId="69" fillId="0" borderId="21" xfId="0" applyNumberFormat="1" applyFont="1" applyBorder="1" applyAlignment="1">
      <alignment horizontal="center" vertical="center" wrapText="1"/>
    </xf>
    <xf numFmtId="16" fontId="69" fillId="0" borderId="23" xfId="0" applyNumberFormat="1" applyFont="1" applyBorder="1" applyAlignment="1">
      <alignment horizontal="center" vertical="center" wrapText="1"/>
    </xf>
    <xf numFmtId="16" fontId="69" fillId="0" borderId="57" xfId="0" applyNumberFormat="1" applyFont="1" applyBorder="1" applyAlignment="1">
      <alignment horizontal="center" vertical="center" wrapText="1"/>
    </xf>
    <xf numFmtId="0" fontId="67" fillId="0" borderId="31" xfId="0" applyFont="1" applyBorder="1" applyAlignment="1">
      <alignment vertical="center" wrapText="1"/>
    </xf>
    <xf numFmtId="0" fontId="67" fillId="0" borderId="24" xfId="0" applyFont="1" applyBorder="1" applyAlignment="1">
      <alignment vertical="center" wrapText="1"/>
    </xf>
    <xf numFmtId="0" fontId="68" fillId="0" borderId="21" xfId="0" applyFont="1" applyBorder="1" applyAlignment="1">
      <alignment horizontal="center" vertical="center" wrapText="1"/>
    </xf>
    <xf numFmtId="0" fontId="68" fillId="0" borderId="22" xfId="0" applyFont="1" applyBorder="1" applyAlignment="1">
      <alignment horizontal="center" vertical="center" wrapText="1"/>
    </xf>
    <xf numFmtId="0" fontId="68" fillId="0" borderId="53" xfId="0" applyFont="1" applyBorder="1" applyAlignment="1">
      <alignment horizontal="center" vertical="center" wrapText="1"/>
    </xf>
    <xf numFmtId="0" fontId="69" fillId="0" borderId="56" xfId="0" applyFont="1" applyBorder="1" applyAlignment="1">
      <alignment vertical="center" wrapText="1"/>
    </xf>
    <xf numFmtId="0" fontId="69" fillId="0" borderId="25" xfId="0" applyFont="1" applyBorder="1" applyAlignment="1">
      <alignment vertical="center" wrapText="1"/>
    </xf>
    <xf numFmtId="0" fontId="69" fillId="0" borderId="30" xfId="0" applyFont="1" applyBorder="1" applyAlignment="1">
      <alignment vertical="center" wrapText="1"/>
    </xf>
    <xf numFmtId="0" fontId="42" fillId="0" borderId="31" xfId="0" applyFont="1" applyBorder="1" applyAlignment="1">
      <alignment horizontal="center" vertical="center" wrapText="1"/>
    </xf>
    <xf numFmtId="0" fontId="42" fillId="0" borderId="25" xfId="0" applyFont="1" applyBorder="1" applyAlignment="1">
      <alignment horizontal="center" vertical="center" wrapText="1"/>
    </xf>
    <xf numFmtId="0" fontId="42" fillId="0" borderId="30" xfId="0" applyFont="1" applyBorder="1" applyAlignment="1">
      <alignment horizontal="center" vertical="center" wrapText="1"/>
    </xf>
    <xf numFmtId="0" fontId="58" fillId="17" borderId="31" xfId="0" applyFont="1" applyFill="1" applyBorder="1" applyAlignment="1">
      <alignment horizontal="center" vertical="center" wrapText="1"/>
    </xf>
    <xf numFmtId="0" fontId="58" fillId="17" borderId="30" xfId="0" applyFont="1" applyFill="1" applyBorder="1" applyAlignment="1">
      <alignment horizontal="center" vertical="center" wrapText="1"/>
    </xf>
    <xf numFmtId="0" fontId="58" fillId="17" borderId="31" xfId="0" applyFont="1" applyFill="1" applyBorder="1" applyAlignment="1">
      <alignment vertical="center" wrapText="1"/>
    </xf>
    <xf numFmtId="0" fontId="58" fillId="17" borderId="30" xfId="0" applyFont="1" applyFill="1" applyBorder="1" applyAlignment="1">
      <alignment vertical="center" wrapText="1"/>
    </xf>
    <xf numFmtId="0" fontId="6" fillId="0" borderId="8" xfId="0" applyNumberFormat="1" applyFont="1" applyBorder="1" applyAlignment="1">
      <alignment horizontal="center" vertical="top"/>
    </xf>
    <xf numFmtId="0" fontId="10" fillId="5" borderId="1"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10" fillId="5" borderId="5" xfId="0" applyFont="1" applyFill="1" applyBorder="1" applyAlignment="1">
      <alignment horizontal="left" vertical="center" wrapText="1"/>
    </xf>
  </cellXfs>
  <cellStyles count="31">
    <cellStyle name="BlackHeading" xfId="4"/>
    <cellStyle name="Comma" xfId="1" builtinId="3"/>
    <cellStyle name="Comma 2" xfId="3"/>
    <cellStyle name="Comma 2 2" xfId="5"/>
    <cellStyle name="Comma 2 3" xfId="6"/>
    <cellStyle name="Comma 3" xfId="7"/>
    <cellStyle name="Comma 3 2" xfId="8"/>
    <cellStyle name="Comma 4" xfId="9"/>
    <cellStyle name="Currency 2" xfId="10"/>
    <cellStyle name="Currency 3" xfId="11"/>
    <cellStyle name="Hyperlink" xfId="30" builtinId="8"/>
    <cellStyle name="LtBlue" xfId="12"/>
    <cellStyle name="LtGreen" xfId="13"/>
    <cellStyle name="LtRed" xfId="14"/>
    <cellStyle name="Normal" xfId="0" builtinId="0"/>
    <cellStyle name="Normal 2" xfId="2"/>
    <cellStyle name="Normal 2 2" xfId="15"/>
    <cellStyle name="Normal 2 3" xfId="16"/>
    <cellStyle name="Normal 3" xfId="17"/>
    <cellStyle name="Normal 4" xfId="18"/>
    <cellStyle name="Normal 5" xfId="19"/>
    <cellStyle name="Normal 6" xfId="20"/>
    <cellStyle name="Normal 7" xfId="21"/>
    <cellStyle name="Normal 8" xfId="22"/>
    <cellStyle name="Orange" xfId="23"/>
    <cellStyle name="Percent 2" xfId="24"/>
    <cellStyle name="Percent 2 2" xfId="25"/>
    <cellStyle name="Percent 2 3" xfId="26"/>
    <cellStyle name="Percent 3" xfId="27"/>
    <cellStyle name="Percent 3 2" xfId="28"/>
    <cellStyle name="Yellow" xfId="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cid:image001.jpg@01D30178.AC9C63F0" TargetMode="External"/><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cid:image001.png@01D30AB2.61453BA0" TargetMode="External"/><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cid:image008.jpg@01D2F971.C0659870" TargetMode="External"/><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35</xdr:row>
      <xdr:rowOff>0</xdr:rowOff>
    </xdr:from>
    <xdr:to>
      <xdr:col>5</xdr:col>
      <xdr:colOff>401878</xdr:colOff>
      <xdr:row>47</xdr:row>
      <xdr:rowOff>47625</xdr:rowOff>
    </xdr:to>
    <xdr:pic>
      <xdr:nvPicPr>
        <xdr:cNvPr id="2" name="Picture 1"/>
        <xdr:cNvPicPr>
          <a:picLocks noChangeAspect="1"/>
        </xdr:cNvPicPr>
      </xdr:nvPicPr>
      <xdr:blipFill>
        <a:blip xmlns:r="http://schemas.openxmlformats.org/officeDocument/2006/relationships" r:embed="rId1"/>
        <a:stretch>
          <a:fillRect/>
        </a:stretch>
      </xdr:blipFill>
      <xdr:spPr>
        <a:xfrm>
          <a:off x="381000" y="6838950"/>
          <a:ext cx="10069753" cy="1990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32</xdr:row>
      <xdr:rowOff>0</xdr:rowOff>
    </xdr:from>
    <xdr:to>
      <xdr:col>3</xdr:col>
      <xdr:colOff>371475</xdr:colOff>
      <xdr:row>34</xdr:row>
      <xdr:rowOff>85725</xdr:rowOff>
    </xdr:to>
    <xdr:pic>
      <xdr:nvPicPr>
        <xdr:cNvPr id="2" name="Picture 1" descr="cid:image001.jpg@01CF7694.6CDCC9C0"/>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7581900"/>
          <a:ext cx="2200275"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77</xdr:row>
      <xdr:rowOff>0</xdr:rowOff>
    </xdr:from>
    <xdr:to>
      <xdr:col>0</xdr:col>
      <xdr:colOff>485775</xdr:colOff>
      <xdr:row>79</xdr:row>
      <xdr:rowOff>19050</xdr:rowOff>
    </xdr:to>
    <xdr:pic>
      <xdr:nvPicPr>
        <xdr:cNvPr id="2" name="Picture 1" descr="cid:image001.png@01CBE8A5.645040A0"/>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15420975"/>
          <a:ext cx="485775"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29</xdr:row>
      <xdr:rowOff>0</xdr:rowOff>
    </xdr:from>
    <xdr:to>
      <xdr:col>12</xdr:col>
      <xdr:colOff>371475</xdr:colOff>
      <xdr:row>52</xdr:row>
      <xdr:rowOff>161925</xdr:rowOff>
    </xdr:to>
    <xdr:pic>
      <xdr:nvPicPr>
        <xdr:cNvPr id="2" name="Picture 1" descr="cid:image001.jpg@01D2DBBC.E94EB5F0"/>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7553325"/>
          <a:ext cx="7686675" cy="455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N/FROST/TBO/ffpd/CB/ERAS/PUBLIC%20ACCOUNTS/15-16-pub.act/OAG/SUDs/B.3.1%20-%202013-14%20Attest%20Public%20Accounts%20of%20Ontario%20-%2010-16-20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henL2/AppData/Local/Microsoft/Windows/Temporary%20Internet%20Files/Content.Outlook/977S53A8/2016-17%20Pension%20SUD%20Based%20on%20OAG%20interpretatio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lexander%20Truong/AppData/Local/Microsoft/Windows/Temporary%20Internet%20Files/Content.Outlook/9XB3F1PW/Overall%20SUD%20schedu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Summary"/>
      <sheetName val="2014 Narratve"/>
      <sheetName val="SUD FORM for STAFF"/>
      <sheetName val="OVERALL SUD FORM MODIFIED"/>
      <sheetName val="2013 Summary"/>
      <sheetName val="2013 Narrative"/>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SUD"/>
      <sheetName val="Diff'ce between AG &amp; Province"/>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Summary"/>
      <sheetName val="2014 Narratve"/>
      <sheetName val="SUD FORM for STAFF"/>
      <sheetName val="OVERALL SUD FORM MODIFIED"/>
      <sheetName val="2013 Summary"/>
      <sheetName val="2013 Narrative"/>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mailto:audelyn.budihardjo@auditor.on.ca" TargetMode="External"/><Relationship Id="rId2" Type="http://schemas.openxmlformats.org/officeDocument/2006/relationships/hyperlink" Target="mailto:Horace.Chan@auditor.on.ca" TargetMode="External"/><Relationship Id="rId1" Type="http://schemas.openxmlformats.org/officeDocument/2006/relationships/hyperlink" Target="mailto:Bharat.Patel3@ontario.ca" TargetMode="External"/><Relationship Id="rId5" Type="http://schemas.openxmlformats.org/officeDocument/2006/relationships/drawing" Target="../drawings/drawing4.xml"/><Relationship Id="rId4"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cw:L.2.3"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hyperlink" Target="mailto:Dubravka.Cvijetic@ontario.ca"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hyperlink" Target="mailto:Bill.Pelow@auditor.on.ca" TargetMode="External"/><Relationship Id="rId1" Type="http://schemas.openxmlformats.org/officeDocument/2006/relationships/hyperlink" Target="mailto:Kevin.Hwang@ofina.on.ca"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hyperlink" Target="mailto:Dimitar.Dimitrov@auditor.on.ca" TargetMode="External"/><Relationship Id="rId7" Type="http://schemas.openxmlformats.org/officeDocument/2006/relationships/drawing" Target="../drawings/drawing3.xml"/><Relationship Id="rId2" Type="http://schemas.openxmlformats.org/officeDocument/2006/relationships/hyperlink" Target="mailto:Asokan.Sadasivan@ontario.ca" TargetMode="External"/><Relationship Id="rId1" Type="http://schemas.openxmlformats.org/officeDocument/2006/relationships/hyperlink" Target="mailto:Dimitar.Dimitrov@auditor.on.ca" TargetMode="External"/><Relationship Id="rId6" Type="http://schemas.openxmlformats.org/officeDocument/2006/relationships/printerSettings" Target="../printerSettings/printerSettings6.bin"/><Relationship Id="rId5" Type="http://schemas.openxmlformats.org/officeDocument/2006/relationships/hyperlink" Target="mailto:dimitar.dimitrov@auditor.on.ca" TargetMode="External"/><Relationship Id="rId4" Type="http://schemas.openxmlformats.org/officeDocument/2006/relationships/hyperlink" Target="mailto:Dimitar.Dimitrov@auditor.on.c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74"/>
  <sheetViews>
    <sheetView tabSelected="1" view="pageBreakPreview" topLeftCell="C1" zoomScaleNormal="90" zoomScaleSheetLayoutView="100" workbookViewId="0">
      <pane ySplit="8" topLeftCell="A9" activePane="bottomLeft" state="frozen"/>
      <selection activeCell="B34" sqref="B34"/>
      <selection pane="bottomLeft" activeCell="N28" sqref="N28"/>
    </sheetView>
  </sheetViews>
  <sheetFormatPr defaultColWidth="9.140625" defaultRowHeight="15"/>
  <cols>
    <col min="1" max="1" width="8.7109375" style="3" customWidth="1"/>
    <col min="2" max="2" width="64.85546875" style="3" customWidth="1"/>
    <col min="3" max="3" width="15.140625" style="3" customWidth="1"/>
    <col min="4" max="4" width="15.28515625" style="3" customWidth="1"/>
    <col min="5" max="5" width="14.85546875" style="3" customWidth="1"/>
    <col min="6" max="6" width="17.140625" style="3" customWidth="1"/>
    <col min="7" max="7" width="17" style="3" bestFit="1" customWidth="1"/>
    <col min="8" max="8" width="18" style="3" bestFit="1" customWidth="1"/>
    <col min="9" max="9" width="15.7109375" style="3" customWidth="1"/>
    <col min="10" max="10" width="3.85546875" style="3" customWidth="1"/>
    <col min="11" max="11" width="20.5703125" style="3" bestFit="1" customWidth="1"/>
    <col min="12" max="12" width="15.140625" customWidth="1"/>
    <col min="17" max="16384" width="9.140625" style="3"/>
  </cols>
  <sheetData>
    <row r="1" spans="1:16">
      <c r="A1" s="1" t="s">
        <v>0</v>
      </c>
      <c r="B1" s="1"/>
      <c r="C1" s="2"/>
      <c r="K1" s="4"/>
    </row>
    <row r="2" spans="1:16">
      <c r="A2" s="5" t="s">
        <v>34</v>
      </c>
      <c r="B2" s="1"/>
      <c r="C2" s="1"/>
    </row>
    <row r="3" spans="1:16">
      <c r="A3" s="1" t="s">
        <v>35</v>
      </c>
      <c r="B3" s="1"/>
    </row>
    <row r="4" spans="1:16">
      <c r="A4" s="1"/>
      <c r="B4" s="1"/>
    </row>
    <row r="5" spans="1:16">
      <c r="A5" s="1"/>
      <c r="B5" s="1"/>
    </row>
    <row r="6" spans="1:16">
      <c r="A6" s="6"/>
      <c r="B6" s="7"/>
    </row>
    <row r="7" spans="1:16" ht="36.75" customHeight="1">
      <c r="A7" s="8"/>
      <c r="B7" s="9"/>
      <c r="C7" s="266" t="s">
        <v>1</v>
      </c>
      <c r="D7" s="267"/>
      <c r="E7" s="267"/>
      <c r="F7" s="267"/>
      <c r="G7" s="267"/>
      <c r="H7" s="267"/>
      <c r="I7" s="268"/>
      <c r="J7" s="269" t="s">
        <v>2</v>
      </c>
      <c r="K7" s="270"/>
      <c r="L7" t="s">
        <v>316</v>
      </c>
    </row>
    <row r="8" spans="1:16" s="17" customFormat="1" ht="51">
      <c r="A8" s="10" t="s">
        <v>3</v>
      </c>
      <c r="B8" s="11" t="s">
        <v>4</v>
      </c>
      <c r="C8" s="10" t="s">
        <v>5</v>
      </c>
      <c r="D8" s="12" t="s">
        <v>6</v>
      </c>
      <c r="E8" s="12" t="s">
        <v>7</v>
      </c>
      <c r="F8" s="12" t="s">
        <v>8</v>
      </c>
      <c r="G8" s="10" t="s">
        <v>9</v>
      </c>
      <c r="H8" s="13" t="s">
        <v>10</v>
      </c>
      <c r="I8" s="14" t="s">
        <v>11</v>
      </c>
      <c r="J8" s="15"/>
      <c r="K8" s="16" t="s">
        <v>12</v>
      </c>
      <c r="L8"/>
      <c r="M8"/>
      <c r="N8"/>
      <c r="O8"/>
      <c r="P8"/>
    </row>
    <row r="9" spans="1:16">
      <c r="A9" s="18"/>
      <c r="B9" s="19" t="s">
        <v>13</v>
      </c>
      <c r="C9" s="20"/>
      <c r="D9" s="21"/>
      <c r="E9" s="21"/>
      <c r="F9" s="22" t="s">
        <v>15</v>
      </c>
      <c r="G9" s="23" t="s">
        <v>17</v>
      </c>
      <c r="H9" s="23" t="s">
        <v>57</v>
      </c>
      <c r="I9" s="24" t="s">
        <v>58</v>
      </c>
      <c r="J9" s="23"/>
      <c r="K9" s="22" t="s">
        <v>59</v>
      </c>
    </row>
    <row r="10" spans="1:16" s="2" customFormat="1">
      <c r="A10" s="25">
        <v>1</v>
      </c>
      <c r="B10" s="26" t="s">
        <v>32</v>
      </c>
      <c r="C10" s="27"/>
      <c r="D10" s="28">
        <v>58014032</v>
      </c>
      <c r="E10" s="28"/>
      <c r="F10" s="30"/>
      <c r="G10" s="28"/>
      <c r="H10" s="28">
        <f>-D10</f>
        <v>-58014032</v>
      </c>
      <c r="I10" s="29">
        <f>-(G10+H10)</f>
        <v>58014032</v>
      </c>
      <c r="J10" s="28"/>
      <c r="K10" s="30">
        <f>-SUM(F10:H10)</f>
        <v>58014032</v>
      </c>
      <c r="L10" t="s">
        <v>318</v>
      </c>
      <c r="M10"/>
      <c r="N10"/>
      <c r="O10"/>
      <c r="P10"/>
    </row>
    <row r="11" spans="1:16" s="2" customFormat="1">
      <c r="A11" s="25">
        <v>2</v>
      </c>
      <c r="B11" s="26" t="s">
        <v>33</v>
      </c>
      <c r="C11" s="27"/>
      <c r="D11" s="28">
        <v>-47289032</v>
      </c>
      <c r="E11" s="28"/>
      <c r="F11" s="30"/>
      <c r="G11" s="28"/>
      <c r="H11" s="28">
        <f>-D11</f>
        <v>47289032</v>
      </c>
      <c r="I11" s="29">
        <f t="shared" ref="I11:I13" si="0">-(G11+H11)</f>
        <v>-47289032</v>
      </c>
      <c r="J11" s="28"/>
      <c r="K11" s="30">
        <f>-SUM(F11:H11)</f>
        <v>-47289032</v>
      </c>
      <c r="L11" s="144" t="s">
        <v>318</v>
      </c>
      <c r="M11"/>
      <c r="N11"/>
      <c r="O11"/>
      <c r="P11"/>
    </row>
    <row r="12" spans="1:16" s="2" customFormat="1">
      <c r="A12" s="31">
        <v>3</v>
      </c>
      <c r="B12" s="32" t="s">
        <v>36</v>
      </c>
      <c r="C12" s="27"/>
      <c r="D12" s="33">
        <v>-5000000</v>
      </c>
      <c r="E12" s="33"/>
      <c r="F12" s="30"/>
      <c r="G12" s="33">
        <f>-C12</f>
        <v>0</v>
      </c>
      <c r="H12" s="34">
        <v>5000000</v>
      </c>
      <c r="I12" s="29">
        <f t="shared" si="0"/>
        <v>-5000000</v>
      </c>
      <c r="J12" s="28"/>
      <c r="K12" s="30">
        <f>-SUM(F12:H12)</f>
        <v>-5000000</v>
      </c>
      <c r="L12" s="144" t="s">
        <v>318</v>
      </c>
      <c r="M12"/>
      <c r="N12"/>
      <c r="O12"/>
      <c r="P12"/>
    </row>
    <row r="13" spans="1:16" s="2" customFormat="1">
      <c r="A13" s="31">
        <v>4</v>
      </c>
      <c r="B13" s="32" t="s">
        <v>112</v>
      </c>
      <c r="C13" s="27">
        <f>-104335923</f>
        <v>-104335923</v>
      </c>
      <c r="D13" s="33"/>
      <c r="E13" s="33"/>
      <c r="F13" s="30"/>
      <c r="G13" s="33">
        <v>104335923</v>
      </c>
      <c r="H13" s="33"/>
      <c r="I13" s="29">
        <f t="shared" si="0"/>
        <v>-104335923</v>
      </c>
      <c r="J13" s="28"/>
      <c r="K13" s="30">
        <f>-SUM(F13:H13)</f>
        <v>-104335923</v>
      </c>
      <c r="L13" t="s">
        <v>319</v>
      </c>
      <c r="M13"/>
      <c r="N13"/>
      <c r="O13"/>
      <c r="P13"/>
    </row>
    <row r="14" spans="1:16" s="2" customFormat="1">
      <c r="A14" s="31">
        <v>5</v>
      </c>
      <c r="B14" s="32" t="s">
        <v>120</v>
      </c>
      <c r="C14" s="27">
        <v>-95420660</v>
      </c>
      <c r="D14" s="33"/>
      <c r="E14" s="33"/>
      <c r="F14" s="30"/>
      <c r="G14" s="33">
        <v>95420660</v>
      </c>
      <c r="H14" s="33"/>
      <c r="I14" s="29">
        <f>-(G14+H14)</f>
        <v>-95420660</v>
      </c>
      <c r="J14" s="28"/>
      <c r="K14" s="30">
        <f>-SUM(F14:H14)</f>
        <v>-95420660</v>
      </c>
      <c r="L14" t="s">
        <v>320</v>
      </c>
      <c r="M14"/>
      <c r="N14"/>
      <c r="O14"/>
      <c r="P14"/>
    </row>
    <row r="15" spans="1:16" s="2" customFormat="1">
      <c r="A15" s="31">
        <v>6</v>
      </c>
      <c r="B15" s="32" t="s">
        <v>208</v>
      </c>
      <c r="C15" s="27">
        <v>58403000</v>
      </c>
      <c r="D15" s="33"/>
      <c r="E15" s="33"/>
      <c r="F15" s="30">
        <v>-81906000</v>
      </c>
      <c r="G15" s="33">
        <v>23503000</v>
      </c>
      <c r="H15" s="33"/>
      <c r="I15" s="29">
        <f>-G15</f>
        <v>-23503000</v>
      </c>
      <c r="J15" s="28"/>
      <c r="K15" s="30">
        <f>I15</f>
        <v>-23503000</v>
      </c>
      <c r="L15" s="144" t="s">
        <v>321</v>
      </c>
      <c r="M15" s="144"/>
      <c r="N15" s="144"/>
      <c r="O15" s="144"/>
      <c r="P15" s="144"/>
    </row>
    <row r="16" spans="1:16" s="2" customFormat="1">
      <c r="A16" s="31">
        <v>7</v>
      </c>
      <c r="B16" s="32" t="s">
        <v>236</v>
      </c>
      <c r="C16" s="27">
        <v>8800000000</v>
      </c>
      <c r="D16" s="33">
        <v>-8800000000</v>
      </c>
      <c r="E16" s="33"/>
      <c r="F16" s="30"/>
      <c r="G16" s="33"/>
      <c r="H16" s="33"/>
      <c r="I16" s="29">
        <v>0</v>
      </c>
      <c r="J16" s="28"/>
      <c r="K16" s="30">
        <v>0</v>
      </c>
      <c r="L16" s="144"/>
      <c r="M16" s="144"/>
      <c r="N16" s="144"/>
      <c r="O16" s="144"/>
      <c r="P16" s="144"/>
    </row>
    <row r="17" spans="1:16" s="2" customFormat="1">
      <c r="A17" s="31">
        <v>8</v>
      </c>
      <c r="B17" s="32" t="s">
        <v>253</v>
      </c>
      <c r="C17" s="265"/>
      <c r="D17" s="110">
        <v>85000000</v>
      </c>
      <c r="E17" s="110"/>
      <c r="F17" s="111"/>
      <c r="G17" s="110"/>
      <c r="H17" s="110">
        <f>-D17</f>
        <v>-85000000</v>
      </c>
      <c r="I17" s="112">
        <f>-H17</f>
        <v>85000000</v>
      </c>
      <c r="J17" s="110"/>
      <c r="K17" s="111">
        <f t="shared" ref="K17:K22" si="1">I17</f>
        <v>85000000</v>
      </c>
      <c r="L17" s="144" t="s">
        <v>322</v>
      </c>
      <c r="M17" s="144"/>
      <c r="N17" s="144"/>
      <c r="O17" s="144"/>
      <c r="P17" s="144"/>
    </row>
    <row r="18" spans="1:16" s="2" customFormat="1" ht="18" customHeight="1">
      <c r="A18" s="31">
        <v>9</v>
      </c>
      <c r="B18" s="32" t="s">
        <v>254</v>
      </c>
      <c r="C18" s="27"/>
      <c r="D18" s="33">
        <v>23000000</v>
      </c>
      <c r="E18" s="33"/>
      <c r="F18" s="30"/>
      <c r="G18" s="33"/>
      <c r="H18" s="33">
        <v>-23000000</v>
      </c>
      <c r="I18" s="29">
        <f>-H18</f>
        <v>23000000</v>
      </c>
      <c r="J18" s="28"/>
      <c r="K18" s="30">
        <f t="shared" si="1"/>
        <v>23000000</v>
      </c>
      <c r="L18" s="144" t="s">
        <v>323</v>
      </c>
      <c r="M18" s="144"/>
      <c r="N18" s="144"/>
      <c r="O18" s="144"/>
      <c r="P18" s="144"/>
    </row>
    <row r="19" spans="1:16" s="2" customFormat="1" ht="18" customHeight="1">
      <c r="A19" s="31">
        <v>10</v>
      </c>
      <c r="B19" s="32" t="s">
        <v>255</v>
      </c>
      <c r="C19" s="27"/>
      <c r="D19" s="33">
        <v>-30000000</v>
      </c>
      <c r="E19" s="33"/>
      <c r="F19" s="30"/>
      <c r="G19" s="33"/>
      <c r="H19" s="33">
        <v>30000000</v>
      </c>
      <c r="I19" s="29">
        <f>-H19</f>
        <v>-30000000</v>
      </c>
      <c r="J19" s="28"/>
      <c r="K19" s="30">
        <f t="shared" si="1"/>
        <v>-30000000</v>
      </c>
      <c r="L19" s="144" t="s">
        <v>324</v>
      </c>
      <c r="M19" s="144"/>
      <c r="N19" s="144"/>
      <c r="O19" s="144"/>
      <c r="P19" s="144"/>
    </row>
    <row r="20" spans="1:16" s="2" customFormat="1" ht="18" customHeight="1">
      <c r="A20" s="31">
        <v>11</v>
      </c>
      <c r="B20" s="32" t="s">
        <v>312</v>
      </c>
      <c r="C20" s="27">
        <v>-94000000</v>
      </c>
      <c r="D20" s="33"/>
      <c r="E20" s="33"/>
      <c r="F20" s="30"/>
      <c r="G20" s="33">
        <v>94000000</v>
      </c>
      <c r="H20" s="33"/>
      <c r="I20" s="29">
        <f>-G20</f>
        <v>-94000000</v>
      </c>
      <c r="J20" s="28"/>
      <c r="K20" s="30">
        <f t="shared" si="1"/>
        <v>-94000000</v>
      </c>
      <c r="L20" s="144" t="s">
        <v>326</v>
      </c>
      <c r="M20" s="144"/>
      <c r="N20" s="144"/>
      <c r="O20" s="144"/>
      <c r="P20" s="144"/>
    </row>
    <row r="21" spans="1:16" s="2" customFormat="1" ht="18" customHeight="1">
      <c r="A21" s="31">
        <v>12</v>
      </c>
      <c r="B21" s="32" t="s">
        <v>313</v>
      </c>
      <c r="C21" s="27"/>
      <c r="D21" s="33"/>
      <c r="E21" s="33"/>
      <c r="F21" s="30"/>
      <c r="G21" s="33"/>
      <c r="H21" s="33">
        <v>250000000</v>
      </c>
      <c r="I21" s="29">
        <f>-H21</f>
        <v>-250000000</v>
      </c>
      <c r="J21" s="28"/>
      <c r="K21" s="30">
        <f t="shared" si="1"/>
        <v>-250000000</v>
      </c>
      <c r="L21" s="144" t="s">
        <v>327</v>
      </c>
      <c r="M21" s="144"/>
      <c r="N21" s="144"/>
      <c r="O21" s="144"/>
      <c r="P21" s="144"/>
    </row>
    <row r="22" spans="1:16" s="2" customFormat="1" ht="18" customHeight="1">
      <c r="A22" s="31">
        <v>13</v>
      </c>
      <c r="B22" s="32" t="s">
        <v>314</v>
      </c>
      <c r="C22" s="27"/>
      <c r="D22" s="33"/>
      <c r="E22" s="33"/>
      <c r="F22" s="30"/>
      <c r="G22" s="33">
        <v>-100000000</v>
      </c>
      <c r="H22" s="33"/>
      <c r="I22" s="29">
        <f>-G22</f>
        <v>100000000</v>
      </c>
      <c r="J22" s="28"/>
      <c r="K22" s="30">
        <f t="shared" si="1"/>
        <v>100000000</v>
      </c>
      <c r="L22" s="144" t="s">
        <v>328</v>
      </c>
      <c r="M22" s="144"/>
      <c r="N22" s="144"/>
      <c r="O22" s="144"/>
      <c r="P22" s="144"/>
    </row>
    <row r="23" spans="1:16" s="2" customFormat="1" ht="18" customHeight="1">
      <c r="A23" s="31">
        <v>14</v>
      </c>
      <c r="B23" s="32" t="s">
        <v>315</v>
      </c>
      <c r="C23" s="27"/>
      <c r="D23" s="33"/>
      <c r="E23" s="33">
        <v>-316000000</v>
      </c>
      <c r="F23" s="30">
        <v>150000000</v>
      </c>
      <c r="G23" s="33"/>
      <c r="H23" s="33"/>
      <c r="I23" s="29">
        <v>0</v>
      </c>
      <c r="J23" s="28"/>
      <c r="K23" s="30">
        <v>0</v>
      </c>
      <c r="L23" s="144" t="s">
        <v>325</v>
      </c>
      <c r="M23" s="144"/>
      <c r="N23" s="144"/>
      <c r="O23" s="144"/>
      <c r="P23" s="144"/>
    </row>
    <row r="24" spans="1:16" s="2" customFormat="1">
      <c r="A24" s="31">
        <v>14</v>
      </c>
      <c r="B24" s="38" t="s">
        <v>14</v>
      </c>
      <c r="C24" s="109">
        <f>'Diff''ce between AG &amp; Province'!B22</f>
        <v>12429369157</v>
      </c>
      <c r="D24" s="110"/>
      <c r="E24" s="110"/>
      <c r="F24" s="124">
        <f>-(C24+H24)</f>
        <v>-10985232394.450001</v>
      </c>
      <c r="G24" s="110"/>
      <c r="H24" s="110">
        <f>-'Diff''ce between AG &amp; Province'!B24</f>
        <v>-1444136762.55</v>
      </c>
      <c r="I24" s="112">
        <f t="shared" ref="I24" si="2">-(G24+H24)</f>
        <v>1444136762.55</v>
      </c>
      <c r="J24" s="110"/>
      <c r="K24" s="111">
        <f>I24</f>
        <v>1444136762.55</v>
      </c>
      <c r="L24" s="36" t="s">
        <v>329</v>
      </c>
      <c r="M24"/>
      <c r="N24"/>
      <c r="O24"/>
      <c r="P24"/>
    </row>
    <row r="25" spans="1:16" s="46" customFormat="1">
      <c r="A25" s="40" t="s">
        <v>15</v>
      </c>
      <c r="B25" s="41" t="s">
        <v>13</v>
      </c>
      <c r="C25" s="42">
        <f t="shared" ref="C25:I25" si="3">SUM(C10:C24)</f>
        <v>20994015574</v>
      </c>
      <c r="D25" s="42">
        <f t="shared" si="3"/>
        <v>-8716275000</v>
      </c>
      <c r="E25" s="42">
        <f t="shared" si="3"/>
        <v>-316000000</v>
      </c>
      <c r="F25" s="43">
        <f t="shared" si="3"/>
        <v>-10917138394.450001</v>
      </c>
      <c r="G25" s="42">
        <f t="shared" si="3"/>
        <v>217259583</v>
      </c>
      <c r="H25" s="43">
        <f t="shared" si="3"/>
        <v>-1277861762.55</v>
      </c>
      <c r="I25" s="44">
        <f t="shared" si="3"/>
        <v>1060602179.55</v>
      </c>
      <c r="J25" s="45"/>
      <c r="K25" s="43">
        <f>SUM(K10:K24)</f>
        <v>1060602179.55</v>
      </c>
      <c r="L25"/>
      <c r="M25"/>
      <c r="N25"/>
      <c r="O25"/>
      <c r="P25"/>
    </row>
    <row r="26" spans="1:16">
      <c r="A26" s="47"/>
      <c r="B26" s="48" t="s">
        <v>16</v>
      </c>
      <c r="C26" s="49"/>
      <c r="D26" s="49"/>
      <c r="E26" s="49"/>
      <c r="F26" s="50"/>
      <c r="G26" s="51"/>
      <c r="H26" s="49"/>
      <c r="I26" s="52"/>
      <c r="J26" s="49"/>
      <c r="K26" s="50"/>
    </row>
    <row r="27" spans="1:16" s="2" customFormat="1">
      <c r="A27" s="53"/>
      <c r="B27" s="37"/>
      <c r="C27" s="27"/>
      <c r="D27" s="28"/>
      <c r="E27" s="28"/>
      <c r="F27" s="30"/>
      <c r="G27" s="28"/>
      <c r="H27" s="28"/>
      <c r="I27" s="29">
        <f>-(G27+H27)</f>
        <v>0</v>
      </c>
      <c r="J27" s="28"/>
      <c r="K27" s="30">
        <f>-SUM(F27:H27)</f>
        <v>0</v>
      </c>
      <c r="L27" s="36"/>
      <c r="M27"/>
      <c r="N27"/>
      <c r="O27"/>
      <c r="P27"/>
    </row>
    <row r="28" spans="1:16" s="2" customFormat="1">
      <c r="A28" s="54"/>
      <c r="B28" s="35"/>
      <c r="C28" s="28"/>
      <c r="D28" s="28"/>
      <c r="E28" s="28"/>
      <c r="F28" s="30"/>
      <c r="G28" s="28"/>
      <c r="H28" s="30"/>
      <c r="I28" s="29">
        <f t="shared" ref="I28:I29" si="4">-(G28+H28)</f>
        <v>0</v>
      </c>
      <c r="J28" s="28"/>
      <c r="K28" s="30">
        <f t="shared" ref="K28:K35" si="5">-SUM(F28:H28)</f>
        <v>0</v>
      </c>
      <c r="L28" s="36"/>
      <c r="M28" s="36"/>
      <c r="N28" s="36"/>
      <c r="O28" s="36"/>
      <c r="P28" s="36"/>
    </row>
    <row r="29" spans="1:16" s="2" customFormat="1">
      <c r="A29" s="54"/>
      <c r="B29" s="35"/>
      <c r="C29" s="28"/>
      <c r="D29" s="28"/>
      <c r="E29" s="28"/>
      <c r="F29" s="30"/>
      <c r="G29" s="28"/>
      <c r="H29" s="30"/>
      <c r="I29" s="29">
        <f t="shared" si="4"/>
        <v>0</v>
      </c>
      <c r="J29" s="28"/>
      <c r="K29" s="30">
        <f t="shared" si="5"/>
        <v>0</v>
      </c>
      <c r="L29" s="36"/>
      <c r="M29" s="36"/>
      <c r="N29" s="36"/>
      <c r="O29" s="36"/>
      <c r="P29" s="36"/>
    </row>
    <row r="30" spans="1:16" s="2" customFormat="1">
      <c r="A30" s="54"/>
      <c r="B30" s="35"/>
      <c r="C30" s="28"/>
      <c r="D30" s="28"/>
      <c r="E30" s="28"/>
      <c r="F30" s="30"/>
      <c r="G30" s="28"/>
      <c r="H30" s="30"/>
      <c r="I30" s="29">
        <f>-G30</f>
        <v>0</v>
      </c>
      <c r="J30" s="28"/>
      <c r="K30" s="30">
        <f t="shared" si="5"/>
        <v>0</v>
      </c>
      <c r="L30"/>
      <c r="M30"/>
      <c r="N30"/>
      <c r="O30"/>
      <c r="P30"/>
    </row>
    <row r="31" spans="1:16" s="2" customFormat="1">
      <c r="A31" s="54"/>
      <c r="B31" s="35"/>
      <c r="C31" s="28"/>
      <c r="D31" s="28"/>
      <c r="E31" s="28"/>
      <c r="F31" s="30"/>
      <c r="G31" s="28"/>
      <c r="H31" s="30"/>
      <c r="I31" s="29">
        <f>-G31</f>
        <v>0</v>
      </c>
      <c r="J31" s="28"/>
      <c r="K31" s="30">
        <f t="shared" si="5"/>
        <v>0</v>
      </c>
      <c r="L31"/>
      <c r="M31"/>
      <c r="N31"/>
      <c r="O31"/>
      <c r="P31"/>
    </row>
    <row r="32" spans="1:16" s="2" customFormat="1">
      <c r="A32" s="54"/>
      <c r="B32" s="35"/>
      <c r="C32" s="28"/>
      <c r="D32" s="28"/>
      <c r="E32" s="28"/>
      <c r="F32" s="30"/>
      <c r="G32" s="28"/>
      <c r="H32" s="30"/>
      <c r="I32" s="29">
        <f>-G32</f>
        <v>0</v>
      </c>
      <c r="J32" s="28"/>
      <c r="K32" s="30">
        <f t="shared" si="5"/>
        <v>0</v>
      </c>
      <c r="L32"/>
      <c r="M32"/>
      <c r="N32"/>
      <c r="O32"/>
      <c r="P32"/>
    </row>
    <row r="33" spans="1:16" s="2" customFormat="1">
      <c r="A33" s="55"/>
      <c r="B33" s="46"/>
      <c r="C33" s="27"/>
      <c r="D33" s="56"/>
      <c r="E33" s="56"/>
      <c r="F33" s="56"/>
      <c r="G33" s="27"/>
      <c r="H33" s="56"/>
      <c r="I33" s="27"/>
      <c r="J33" s="27"/>
      <c r="K33" s="30">
        <f t="shared" si="5"/>
        <v>0</v>
      </c>
      <c r="L33"/>
      <c r="M33"/>
      <c r="N33"/>
      <c r="O33"/>
      <c r="P33"/>
    </row>
    <row r="34" spans="1:16" s="2" customFormat="1">
      <c r="A34" s="55"/>
      <c r="B34" s="46"/>
      <c r="C34" s="27"/>
      <c r="D34" s="56"/>
      <c r="E34" s="56"/>
      <c r="F34" s="56"/>
      <c r="G34" s="27"/>
      <c r="H34" s="56"/>
      <c r="I34" s="27"/>
      <c r="J34" s="27"/>
      <c r="K34" s="30">
        <f t="shared" si="5"/>
        <v>0</v>
      </c>
      <c r="L34"/>
      <c r="M34"/>
      <c r="N34"/>
      <c r="O34"/>
      <c r="P34"/>
    </row>
    <row r="35" spans="1:16" s="2" customFormat="1">
      <c r="A35" s="55"/>
      <c r="B35" s="46"/>
      <c r="C35" s="39"/>
      <c r="D35" s="56"/>
      <c r="E35" s="56"/>
      <c r="F35" s="56"/>
      <c r="G35" s="39"/>
      <c r="H35" s="56"/>
      <c r="I35" s="27"/>
      <c r="J35" s="27"/>
      <c r="K35" s="30">
        <f t="shared" si="5"/>
        <v>0</v>
      </c>
      <c r="L35"/>
      <c r="M35"/>
      <c r="N35"/>
      <c r="O35"/>
      <c r="P35"/>
    </row>
    <row r="36" spans="1:16">
      <c r="A36" s="57" t="s">
        <v>17</v>
      </c>
      <c r="B36" s="58" t="s">
        <v>18</v>
      </c>
      <c r="C36" s="59">
        <f t="shared" ref="C36:I36" si="6">SUM(C27:C35)</f>
        <v>0</v>
      </c>
      <c r="D36" s="59">
        <f t="shared" si="6"/>
        <v>0</v>
      </c>
      <c r="E36" s="59">
        <f t="shared" si="6"/>
        <v>0</v>
      </c>
      <c r="F36" s="59">
        <f t="shared" si="6"/>
        <v>0</v>
      </c>
      <c r="G36" s="60">
        <f t="shared" si="6"/>
        <v>0</v>
      </c>
      <c r="H36" s="59">
        <f t="shared" si="6"/>
        <v>0</v>
      </c>
      <c r="I36" s="60">
        <f t="shared" si="6"/>
        <v>0</v>
      </c>
      <c r="J36" s="60"/>
      <c r="K36" s="59">
        <f>SUM(K27:K35)</f>
        <v>0</v>
      </c>
    </row>
    <row r="37" spans="1:16">
      <c r="A37" s="57" t="s">
        <v>19</v>
      </c>
      <c r="B37" s="58" t="s">
        <v>20</v>
      </c>
      <c r="C37" s="59">
        <f t="shared" ref="C37:I37" si="7">C25+C36</f>
        <v>20994015574</v>
      </c>
      <c r="D37" s="59">
        <f t="shared" si="7"/>
        <v>-8716275000</v>
      </c>
      <c r="E37" s="59">
        <f t="shared" si="7"/>
        <v>-316000000</v>
      </c>
      <c r="F37" s="61">
        <f t="shared" si="7"/>
        <v>-10917138394.450001</v>
      </c>
      <c r="G37" s="59">
        <f t="shared" si="7"/>
        <v>217259583</v>
      </c>
      <c r="H37" s="61">
        <f t="shared" si="7"/>
        <v>-1277861762.55</v>
      </c>
      <c r="I37" s="62">
        <f t="shared" si="7"/>
        <v>1060602179.55</v>
      </c>
      <c r="J37" s="59"/>
      <c r="K37" s="61">
        <f>K25+K36</f>
        <v>1060602179.55</v>
      </c>
    </row>
    <row r="38" spans="1:16">
      <c r="A38" s="47"/>
      <c r="B38" s="63" t="s">
        <v>21</v>
      </c>
      <c r="C38" s="64"/>
      <c r="D38" s="65"/>
      <c r="E38" s="65"/>
      <c r="F38" s="66"/>
      <c r="G38" s="65"/>
      <c r="H38" s="66"/>
      <c r="I38" s="67"/>
      <c r="J38" s="65"/>
      <c r="K38" s="66"/>
    </row>
    <row r="39" spans="1:16">
      <c r="A39" s="25">
        <v>12</v>
      </c>
      <c r="B39" s="37" t="s">
        <v>60</v>
      </c>
      <c r="C39" s="33">
        <v>284000000</v>
      </c>
      <c r="D39" s="33"/>
      <c r="E39" s="33"/>
      <c r="F39" s="34">
        <v>-286000000</v>
      </c>
      <c r="G39" s="33">
        <v>2000000</v>
      </c>
      <c r="H39" s="34"/>
      <c r="I39" s="29">
        <f t="shared" ref="I39" si="8">-(G39+H39)</f>
        <v>-2000000</v>
      </c>
      <c r="J39" s="49"/>
      <c r="K39" s="50">
        <v>0</v>
      </c>
      <c r="L39" s="36"/>
    </row>
    <row r="40" spans="1:16" s="2" customFormat="1">
      <c r="A40" s="54">
        <v>13</v>
      </c>
      <c r="B40" s="26" t="s">
        <v>61</v>
      </c>
      <c r="C40" s="27">
        <v>79200000</v>
      </c>
      <c r="D40" s="28"/>
      <c r="E40" s="28"/>
      <c r="F40" s="30">
        <v>-79200000</v>
      </c>
      <c r="G40" s="28"/>
      <c r="H40" s="28"/>
      <c r="I40" s="29">
        <f>-(G40+H40)</f>
        <v>0</v>
      </c>
      <c r="J40" s="49"/>
      <c r="K40" s="50">
        <v>0</v>
      </c>
      <c r="L40"/>
      <c r="M40"/>
      <c r="N40"/>
      <c r="O40"/>
      <c r="P40"/>
    </row>
    <row r="41" spans="1:16" s="2" customFormat="1">
      <c r="A41" s="31">
        <v>14</v>
      </c>
      <c r="B41" s="32" t="s">
        <v>252</v>
      </c>
      <c r="C41" s="27">
        <v>0</v>
      </c>
      <c r="D41" s="28"/>
      <c r="E41" s="28"/>
      <c r="F41" s="30">
        <v>0</v>
      </c>
      <c r="G41" s="33"/>
      <c r="H41" s="33"/>
      <c r="I41" s="29">
        <f t="shared" ref="I41:I51" si="9">-(G41+H41)</f>
        <v>0</v>
      </c>
      <c r="J41" s="49"/>
      <c r="K41" s="50">
        <v>0</v>
      </c>
      <c r="L41"/>
      <c r="M41"/>
      <c r="N41"/>
      <c r="O41"/>
      <c r="P41"/>
    </row>
    <row r="42" spans="1:16" s="2" customFormat="1">
      <c r="A42" s="31"/>
      <c r="B42" s="68" t="s">
        <v>317</v>
      </c>
      <c r="C42" s="27">
        <f>791630458-791630458</f>
        <v>0</v>
      </c>
      <c r="D42" s="28"/>
      <c r="E42" s="28"/>
      <c r="F42" s="30"/>
      <c r="G42" s="33"/>
      <c r="H42" s="33"/>
      <c r="I42" s="29">
        <f t="shared" si="9"/>
        <v>0</v>
      </c>
      <c r="J42" s="49"/>
      <c r="K42" s="50">
        <v>0</v>
      </c>
      <c r="L42"/>
      <c r="M42"/>
      <c r="N42"/>
      <c r="O42"/>
      <c r="P42"/>
    </row>
    <row r="43" spans="1:16" s="2" customFormat="1">
      <c r="A43" s="31"/>
      <c r="B43" s="68"/>
      <c r="C43" s="27"/>
      <c r="D43" s="28"/>
      <c r="E43" s="28"/>
      <c r="F43" s="30"/>
      <c r="G43" s="33"/>
      <c r="H43" s="33"/>
      <c r="I43" s="29">
        <f t="shared" si="9"/>
        <v>0</v>
      </c>
      <c r="J43" s="49"/>
      <c r="K43" s="50">
        <v>0</v>
      </c>
      <c r="L43"/>
      <c r="M43"/>
      <c r="N43"/>
      <c r="O43"/>
      <c r="P43"/>
    </row>
    <row r="44" spans="1:16" s="2" customFormat="1">
      <c r="A44" s="31"/>
      <c r="B44" s="32"/>
      <c r="C44" s="27"/>
      <c r="D44" s="28"/>
      <c r="E44" s="28"/>
      <c r="F44" s="30"/>
      <c r="G44" s="33"/>
      <c r="H44" s="33"/>
      <c r="I44" s="29">
        <f t="shared" si="9"/>
        <v>0</v>
      </c>
      <c r="J44" s="49"/>
      <c r="K44" s="50">
        <v>0</v>
      </c>
      <c r="L44"/>
      <c r="M44"/>
      <c r="N44"/>
      <c r="O44"/>
      <c r="P44"/>
    </row>
    <row r="45" spans="1:16" s="2" customFormat="1">
      <c r="A45" s="31"/>
      <c r="B45" s="32"/>
      <c r="C45" s="27"/>
      <c r="D45" s="28"/>
      <c r="E45" s="28"/>
      <c r="F45" s="30"/>
      <c r="G45" s="33"/>
      <c r="H45" s="33"/>
      <c r="I45" s="29">
        <f t="shared" si="9"/>
        <v>0</v>
      </c>
      <c r="J45" s="49"/>
      <c r="K45" s="50">
        <v>0</v>
      </c>
      <c r="L45"/>
      <c r="M45"/>
      <c r="N45"/>
      <c r="O45"/>
      <c r="P45"/>
    </row>
    <row r="46" spans="1:16" s="2" customFormat="1" ht="16.5" customHeight="1">
      <c r="A46" s="25"/>
      <c r="B46" s="32"/>
      <c r="C46" s="27"/>
      <c r="D46" s="28"/>
      <c r="E46" s="28"/>
      <c r="F46" s="30"/>
      <c r="G46" s="27"/>
      <c r="H46" s="33"/>
      <c r="I46" s="29">
        <f>-(G46+H46)</f>
        <v>0</v>
      </c>
      <c r="J46" s="49"/>
      <c r="K46" s="50">
        <v>0</v>
      </c>
      <c r="L46"/>
      <c r="M46"/>
      <c r="N46"/>
      <c r="O46"/>
      <c r="P46"/>
    </row>
    <row r="47" spans="1:16" s="2" customFormat="1">
      <c r="A47" s="53"/>
      <c r="B47" s="68"/>
      <c r="C47" s="27"/>
      <c r="D47" s="28"/>
      <c r="E47" s="28"/>
      <c r="F47" s="30"/>
      <c r="G47" s="27"/>
      <c r="H47" s="28"/>
      <c r="I47" s="29">
        <f t="shared" si="9"/>
        <v>0</v>
      </c>
      <c r="J47" s="49"/>
      <c r="K47" s="50">
        <v>0</v>
      </c>
      <c r="L47"/>
      <c r="M47"/>
      <c r="N47"/>
      <c r="O47"/>
      <c r="P47"/>
    </row>
    <row r="48" spans="1:16" s="2" customFormat="1">
      <c r="A48" s="53"/>
      <c r="B48" s="68"/>
      <c r="C48" s="27"/>
      <c r="D48" s="28"/>
      <c r="E48" s="28"/>
      <c r="F48" s="30"/>
      <c r="G48" s="27"/>
      <c r="H48" s="28"/>
      <c r="I48" s="29"/>
      <c r="J48" s="49"/>
      <c r="K48" s="50">
        <v>0</v>
      </c>
      <c r="L48"/>
      <c r="M48"/>
      <c r="N48"/>
      <c r="O48"/>
      <c r="P48"/>
    </row>
    <row r="49" spans="1:16" s="2" customFormat="1">
      <c r="A49" s="53"/>
      <c r="B49" s="32"/>
      <c r="C49" s="27"/>
      <c r="D49" s="28"/>
      <c r="E49" s="28"/>
      <c r="F49" s="30"/>
      <c r="G49" s="27"/>
      <c r="H49" s="28"/>
      <c r="I49" s="29">
        <f t="shared" si="9"/>
        <v>0</v>
      </c>
      <c r="J49" s="49"/>
      <c r="K49" s="50">
        <v>0</v>
      </c>
      <c r="L49"/>
      <c r="M49"/>
      <c r="N49"/>
      <c r="O49"/>
      <c r="P49"/>
    </row>
    <row r="50" spans="1:16" s="2" customFormat="1">
      <c r="A50" s="53"/>
      <c r="B50" s="68"/>
      <c r="C50" s="27"/>
      <c r="D50" s="28"/>
      <c r="E50" s="28"/>
      <c r="F50" s="30"/>
      <c r="G50" s="27"/>
      <c r="H50" s="28"/>
      <c r="I50" s="29">
        <f t="shared" si="9"/>
        <v>0</v>
      </c>
      <c r="J50" s="49"/>
      <c r="K50" s="50">
        <v>0</v>
      </c>
      <c r="L50"/>
      <c r="M50"/>
      <c r="N50"/>
      <c r="O50"/>
      <c r="P50"/>
    </row>
    <row r="51" spans="1:16" s="2" customFormat="1">
      <c r="A51" s="53"/>
      <c r="B51" s="68"/>
      <c r="C51" s="27"/>
      <c r="D51" s="28"/>
      <c r="E51" s="28"/>
      <c r="F51" s="30"/>
      <c r="G51" s="27"/>
      <c r="H51" s="28"/>
      <c r="I51" s="29">
        <f t="shared" si="9"/>
        <v>0</v>
      </c>
      <c r="J51" s="49"/>
      <c r="K51" s="50">
        <v>0</v>
      </c>
      <c r="L51"/>
      <c r="M51"/>
      <c r="N51"/>
      <c r="O51"/>
      <c r="P51"/>
    </row>
    <row r="52" spans="1:16" s="2" customFormat="1">
      <c r="A52" s="31"/>
      <c r="B52" s="68"/>
      <c r="C52" s="27"/>
      <c r="D52" s="28"/>
      <c r="E52" s="28"/>
      <c r="F52" s="30"/>
      <c r="G52" s="28"/>
      <c r="H52" s="28"/>
      <c r="I52" s="29">
        <f>-(G52+H52)</f>
        <v>0</v>
      </c>
      <c r="J52" s="49"/>
      <c r="K52" s="50">
        <v>0</v>
      </c>
      <c r="L52" s="36"/>
      <c r="M52" s="36"/>
      <c r="N52" s="36"/>
      <c r="O52" s="36"/>
      <c r="P52" s="36"/>
    </row>
    <row r="53" spans="1:16">
      <c r="A53" s="57" t="s">
        <v>22</v>
      </c>
      <c r="B53" s="58" t="s">
        <v>23</v>
      </c>
      <c r="C53" s="59">
        <f t="shared" ref="C53:I53" si="10">SUM(C39:C52)</f>
        <v>363200000</v>
      </c>
      <c r="D53" s="59">
        <f t="shared" si="10"/>
        <v>0</v>
      </c>
      <c r="E53" s="59">
        <f t="shared" si="10"/>
        <v>0</v>
      </c>
      <c r="F53" s="61">
        <f t="shared" si="10"/>
        <v>-365200000</v>
      </c>
      <c r="G53" s="59">
        <f t="shared" si="10"/>
        <v>2000000</v>
      </c>
      <c r="H53" s="61">
        <f t="shared" si="10"/>
        <v>0</v>
      </c>
      <c r="I53" s="62">
        <f t="shared" si="10"/>
        <v>-2000000</v>
      </c>
      <c r="J53" s="59"/>
      <c r="K53" s="61">
        <f>SUM(K39:K52)</f>
        <v>0</v>
      </c>
    </row>
    <row r="54" spans="1:16" s="74" customFormat="1" ht="15.75" thickBot="1">
      <c r="A54" s="69" t="s">
        <v>24</v>
      </c>
      <c r="B54" s="70" t="s">
        <v>25</v>
      </c>
      <c r="C54" s="71">
        <f t="shared" ref="C54:I54" si="11">C37+C53</f>
        <v>21357215574</v>
      </c>
      <c r="D54" s="71">
        <f t="shared" si="11"/>
        <v>-8716275000</v>
      </c>
      <c r="E54" s="71">
        <f t="shared" si="11"/>
        <v>-316000000</v>
      </c>
      <c r="F54" s="72">
        <f t="shared" si="11"/>
        <v>-11282338394.450001</v>
      </c>
      <c r="G54" s="71">
        <f t="shared" si="11"/>
        <v>219259583</v>
      </c>
      <c r="H54" s="72">
        <f t="shared" si="11"/>
        <v>-1277861762.55</v>
      </c>
      <c r="I54" s="73">
        <f t="shared" si="11"/>
        <v>1058602179.55</v>
      </c>
      <c r="J54" s="71"/>
      <c r="K54" s="72">
        <f>K37+K53</f>
        <v>1060602179.55</v>
      </c>
      <c r="L54"/>
      <c r="M54"/>
      <c r="N54"/>
      <c r="O54"/>
      <c r="P54"/>
    </row>
    <row r="56" spans="1:16">
      <c r="K56" s="75"/>
    </row>
    <row r="57" spans="1:16">
      <c r="K57" s="75"/>
    </row>
    <row r="58" spans="1:16">
      <c r="K58" s="75"/>
    </row>
    <row r="59" spans="1:16">
      <c r="K59" s="75"/>
    </row>
    <row r="60" spans="1:16">
      <c r="K60" s="75"/>
    </row>
    <row r="61" spans="1:16" customFormat="1">
      <c r="A61" s="3"/>
      <c r="B61" s="3"/>
      <c r="C61" s="3"/>
      <c r="D61" s="3"/>
      <c r="E61" s="3"/>
      <c r="F61" s="3"/>
      <c r="G61" s="3"/>
      <c r="H61" s="3"/>
      <c r="I61" s="3"/>
      <c r="J61" s="3"/>
      <c r="K61" s="75"/>
    </row>
    <row r="62" spans="1:16" customFormat="1">
      <c r="A62" s="3"/>
      <c r="B62" s="3"/>
      <c r="C62" s="3"/>
      <c r="D62" s="3"/>
      <c r="E62" s="3"/>
      <c r="F62" s="3"/>
      <c r="G62" s="3"/>
      <c r="H62" s="3"/>
      <c r="I62" s="3"/>
      <c r="J62" s="3"/>
      <c r="K62" s="75"/>
    </row>
    <row r="63" spans="1:16" customFormat="1">
      <c r="A63" s="3"/>
      <c r="B63" s="3"/>
      <c r="C63" s="3"/>
      <c r="D63" s="3"/>
      <c r="E63" s="3"/>
      <c r="F63" s="3"/>
      <c r="G63" s="3"/>
      <c r="H63" s="3"/>
      <c r="I63" s="3"/>
      <c r="J63" s="3"/>
      <c r="K63" s="75"/>
    </row>
    <row r="64" spans="1:16" customFormat="1">
      <c r="A64" s="3"/>
      <c r="B64" s="3"/>
      <c r="C64" s="3"/>
      <c r="D64" s="3"/>
      <c r="E64" s="3"/>
      <c r="F64" s="3"/>
      <c r="G64" s="3"/>
      <c r="H64" s="3"/>
      <c r="I64" s="3"/>
      <c r="J64" s="3"/>
      <c r="K64" s="75"/>
    </row>
    <row r="65" spans="1:11" customFormat="1">
      <c r="A65" s="3"/>
      <c r="B65" s="3"/>
      <c r="C65" s="3"/>
      <c r="D65" s="3"/>
      <c r="E65" s="3"/>
      <c r="F65" s="3"/>
      <c r="G65" s="3"/>
      <c r="H65" s="3"/>
      <c r="I65" s="3"/>
      <c r="J65" s="3"/>
      <c r="K65" s="75"/>
    </row>
    <row r="66" spans="1:11" customFormat="1">
      <c r="A66" s="3"/>
      <c r="B66" s="3"/>
      <c r="C66" s="3"/>
      <c r="D66" s="3"/>
      <c r="E66" s="3"/>
      <c r="F66" s="3"/>
      <c r="G66" s="3"/>
      <c r="H66" s="3"/>
      <c r="I66" s="3"/>
      <c r="J66" s="3"/>
      <c r="K66" s="75"/>
    </row>
    <row r="67" spans="1:11" customFormat="1">
      <c r="A67" s="3"/>
      <c r="B67" s="3"/>
      <c r="C67" s="3"/>
      <c r="D67" s="3"/>
      <c r="E67" s="3"/>
      <c r="F67" s="3"/>
      <c r="G67" s="3"/>
      <c r="H67" s="3"/>
      <c r="I67" s="3"/>
      <c r="J67" s="3"/>
      <c r="K67" s="75"/>
    </row>
    <row r="68" spans="1:11" customFormat="1">
      <c r="A68" s="3"/>
      <c r="B68" s="3"/>
      <c r="C68" s="3"/>
      <c r="D68" s="3"/>
      <c r="E68" s="3"/>
      <c r="F68" s="3"/>
      <c r="G68" s="3"/>
      <c r="H68" s="3"/>
      <c r="I68" s="3"/>
      <c r="J68" s="3"/>
      <c r="K68" s="75"/>
    </row>
    <row r="69" spans="1:11" customFormat="1">
      <c r="A69" s="3"/>
      <c r="B69" s="3"/>
      <c r="C69" s="3"/>
      <c r="D69" s="3"/>
      <c r="E69" s="3"/>
      <c r="F69" s="3"/>
      <c r="G69" s="3"/>
      <c r="H69" s="3"/>
      <c r="I69" s="3"/>
      <c r="J69" s="3"/>
      <c r="K69" s="75"/>
    </row>
    <row r="70" spans="1:11" customFormat="1">
      <c r="A70" s="3"/>
      <c r="B70" s="3"/>
      <c r="C70" s="3"/>
      <c r="D70" s="3"/>
      <c r="E70" s="3"/>
      <c r="F70" s="3"/>
      <c r="G70" s="3"/>
      <c r="H70" s="3"/>
      <c r="I70" s="3"/>
      <c r="J70" s="3"/>
      <c r="K70" s="75"/>
    </row>
    <row r="71" spans="1:11" customFormat="1">
      <c r="A71" s="3"/>
      <c r="B71" s="3"/>
      <c r="C71" s="3"/>
      <c r="D71" s="3"/>
      <c r="E71" s="3"/>
      <c r="F71" s="3"/>
      <c r="G71" s="3"/>
      <c r="H71" s="3"/>
      <c r="I71" s="3"/>
      <c r="J71" s="3"/>
      <c r="K71" s="75"/>
    </row>
    <row r="72" spans="1:11" customFormat="1">
      <c r="A72" s="3"/>
      <c r="B72" s="3"/>
      <c r="C72" s="3"/>
      <c r="D72" s="3"/>
      <c r="E72" s="3"/>
      <c r="F72" s="3"/>
      <c r="G72" s="3"/>
      <c r="H72" s="3"/>
      <c r="I72" s="3"/>
      <c r="J72" s="3"/>
      <c r="K72" s="75"/>
    </row>
    <row r="73" spans="1:11" customFormat="1">
      <c r="A73" s="3"/>
      <c r="B73" s="3"/>
      <c r="C73" s="3"/>
      <c r="D73" s="3"/>
      <c r="E73" s="3"/>
      <c r="F73" s="3"/>
      <c r="G73" s="3"/>
      <c r="H73" s="3"/>
      <c r="I73" s="3"/>
      <c r="J73" s="3"/>
      <c r="K73" s="75"/>
    </row>
    <row r="74" spans="1:11" customFormat="1">
      <c r="A74" s="3"/>
      <c r="B74" s="3"/>
      <c r="C74" s="3"/>
      <c r="D74" s="3"/>
      <c r="E74" s="3"/>
      <c r="F74" s="3"/>
      <c r="G74" s="3"/>
      <c r="H74" s="3"/>
      <c r="I74" s="3"/>
      <c r="J74" s="3"/>
      <c r="K74" s="75"/>
    </row>
  </sheetData>
  <mergeCells count="2">
    <mergeCell ref="C7:I7"/>
    <mergeCell ref="J7:K7"/>
  </mergeCells>
  <pageMargins left="0.31496062992126" right="0.23622047244094499" top="0.31496062992126" bottom="0.27559055118110198" header="0.31496062992126" footer="0.31496062992126"/>
  <pageSetup paperSize="5" scale="59" orientation="landscape" r:id="rId1"/>
  <headerFooter>
    <oddHeader>&amp;C&amp;26&amp;KFF0000DRAFT - For discussion purposes only</oddHeader>
  </headerFooter>
  <rowBreaks count="1" manualBreakCount="1">
    <brk id="4" max="16383" man="1"/>
  </rowBreaks>
  <colBreaks count="1" manualBreakCount="1">
    <brk id="1" max="1048575" man="1"/>
  </col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
  <sheetViews>
    <sheetView topLeftCell="A19" workbookViewId="0">
      <selection activeCell="D20" sqref="D20"/>
    </sheetView>
  </sheetViews>
  <sheetFormatPr defaultRowHeight="15"/>
  <cols>
    <col min="2" max="2" width="34" customWidth="1"/>
    <col min="3" max="3" width="38.85546875" customWidth="1"/>
    <col min="4" max="4" width="21.5703125" customWidth="1"/>
  </cols>
  <sheetData>
    <row r="1" spans="1:1">
      <c r="A1" s="224" t="s">
        <v>212</v>
      </c>
    </row>
    <row r="2" spans="1:1">
      <c r="A2" s="224" t="s">
        <v>213</v>
      </c>
    </row>
    <row r="3" spans="1:1">
      <c r="A3" s="209" t="s">
        <v>214</v>
      </c>
    </row>
    <row r="4" spans="1:1">
      <c r="A4" s="209" t="s">
        <v>215</v>
      </c>
    </row>
    <row r="5" spans="1:1">
      <c r="A5" s="224" t="s">
        <v>216</v>
      </c>
    </row>
    <row r="6" spans="1:1">
      <c r="A6" s="128"/>
    </row>
    <row r="7" spans="1:1">
      <c r="A7" s="128" t="s">
        <v>66</v>
      </c>
    </row>
    <row r="8" spans="1:1">
      <c r="A8" s="128"/>
    </row>
    <row r="9" spans="1:1">
      <c r="A9" s="128" t="s">
        <v>217</v>
      </c>
    </row>
    <row r="10" spans="1:1">
      <c r="A10" s="128"/>
    </row>
    <row r="11" spans="1:1">
      <c r="A11" s="128" t="s">
        <v>103</v>
      </c>
    </row>
    <row r="12" spans="1:1">
      <c r="A12" s="128" t="s">
        <v>218</v>
      </c>
    </row>
    <row r="13" spans="1:1">
      <c r="A13" s="128" t="s">
        <v>219</v>
      </c>
    </row>
    <row r="14" spans="1:1">
      <c r="A14" s="128"/>
    </row>
    <row r="15" spans="1:1" ht="17.25">
      <c r="A15" s="128" t="s">
        <v>220</v>
      </c>
    </row>
    <row r="16" spans="1:1" ht="15.75" thickBot="1">
      <c r="A16" s="128"/>
    </row>
    <row r="17" spans="1:4">
      <c r="A17" s="344" t="s">
        <v>221</v>
      </c>
      <c r="B17" s="346" t="s">
        <v>4</v>
      </c>
      <c r="C17" s="346" t="s">
        <v>222</v>
      </c>
      <c r="D17" s="234" t="s">
        <v>223</v>
      </c>
    </row>
    <row r="18" spans="1:4" ht="30.75" thickBot="1">
      <c r="A18" s="345"/>
      <c r="B18" s="347"/>
      <c r="C18" s="347"/>
      <c r="D18" s="235" t="s">
        <v>224</v>
      </c>
    </row>
    <row r="19" spans="1:4" ht="15.75" thickBot="1">
      <c r="A19" s="225">
        <v>1</v>
      </c>
      <c r="B19" s="226" t="s">
        <v>225</v>
      </c>
      <c r="C19" s="227">
        <v>28928998</v>
      </c>
      <c r="D19" s="228">
        <v>42825</v>
      </c>
    </row>
    <row r="20" spans="1:4" ht="15.75" thickBot="1">
      <c r="A20" s="229">
        <v>2</v>
      </c>
      <c r="B20" s="226" t="s">
        <v>226</v>
      </c>
      <c r="C20" s="227">
        <v>16975053.899999999</v>
      </c>
      <c r="D20" s="226" t="s">
        <v>227</v>
      </c>
    </row>
    <row r="21" spans="1:4">
      <c r="A21" s="128"/>
    </row>
    <row r="22" spans="1:4" ht="17.25">
      <c r="A22" s="128" t="s">
        <v>228</v>
      </c>
    </row>
    <row r="23" spans="1:4">
      <c r="A23" s="128"/>
    </row>
    <row r="24" spans="1:4">
      <c r="A24" s="230" t="s">
        <v>229</v>
      </c>
    </row>
    <row r="25" spans="1:4">
      <c r="A25" s="128"/>
    </row>
    <row r="26" spans="1:4" ht="17.25">
      <c r="A26" s="128" t="s">
        <v>230</v>
      </c>
    </row>
    <row r="27" spans="1:4">
      <c r="A27" s="128"/>
    </row>
    <row r="28" spans="1:4">
      <c r="A28" s="230" t="s">
        <v>231</v>
      </c>
    </row>
    <row r="29" spans="1:4">
      <c r="A29" s="128"/>
    </row>
    <row r="31" spans="1:4">
      <c r="A31" s="128"/>
    </row>
    <row r="32" spans="1:4">
      <c r="A32" s="128"/>
    </row>
    <row r="33" spans="1:1">
      <c r="A33" s="128"/>
    </row>
    <row r="35" spans="1:1">
      <c r="A35" s="231"/>
    </row>
    <row r="36" spans="1:1">
      <c r="A36" s="232" t="s">
        <v>232</v>
      </c>
    </row>
    <row r="37" spans="1:1">
      <c r="A37" s="231" t="s">
        <v>233</v>
      </c>
    </row>
    <row r="38" spans="1:1">
      <c r="A38" s="231" t="s">
        <v>234</v>
      </c>
    </row>
    <row r="39" spans="1:1">
      <c r="A39" s="209" t="s">
        <v>235</v>
      </c>
    </row>
    <row r="40" spans="1:1">
      <c r="A40" s="233"/>
    </row>
    <row r="41" spans="1:1">
      <c r="A41" s="128"/>
    </row>
    <row r="42" spans="1:1" ht="15.75">
      <c r="A42" s="143" t="s">
        <v>111</v>
      </c>
    </row>
  </sheetData>
  <mergeCells count="3">
    <mergeCell ref="A17:A18"/>
    <mergeCell ref="B17:B18"/>
    <mergeCell ref="C17:C18"/>
  </mergeCells>
  <hyperlinks>
    <hyperlink ref="A3" r:id="rId1" display="mailto:Bharat.Patel3@ontario.ca"/>
    <hyperlink ref="A4" r:id="rId2" display="mailto:Horace.Chan@auditor.on.ca"/>
    <hyperlink ref="A39" r:id="rId3" display="mailto:audelyn.budihardjo@auditor.on.ca"/>
  </hyperlinks>
  <pageMargins left="0.7" right="0.7" top="0.75" bottom="0.75" header="0.3" footer="0.3"/>
  <pageSetup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zoomScaleNormal="100" zoomScaleSheetLayoutView="100" workbookViewId="0">
      <selection activeCell="A13" sqref="A13:L13"/>
    </sheetView>
  </sheetViews>
  <sheetFormatPr defaultRowHeight="15"/>
  <cols>
    <col min="1" max="1" width="21.42578125" style="144" customWidth="1"/>
    <col min="2" max="2" width="13.42578125" style="144" customWidth="1"/>
    <col min="3" max="4" width="10.85546875" style="144" customWidth="1"/>
    <col min="5" max="5" width="13" style="144" customWidth="1"/>
    <col min="6" max="6" width="11.28515625" style="144" customWidth="1"/>
    <col min="7" max="7" width="11.5703125" style="144" customWidth="1"/>
    <col min="8" max="8" width="11.28515625" style="144" customWidth="1"/>
    <col min="9" max="9" width="11.5703125" style="144" customWidth="1"/>
    <col min="10" max="10" width="11.7109375" style="144" customWidth="1"/>
    <col min="11" max="11" width="14" style="144" customWidth="1"/>
    <col min="12" max="12" width="10.5703125" style="144" customWidth="1"/>
    <col min="13" max="13" width="7" style="144" bestFit="1" customWidth="1"/>
    <col min="14" max="14" width="6.140625" style="146" bestFit="1" customWidth="1"/>
    <col min="15" max="15" width="4" style="144" customWidth="1"/>
    <col min="16" max="16384" width="9.140625" style="144"/>
  </cols>
  <sheetData>
    <row r="1" spans="1:14" ht="15.75">
      <c r="A1" s="145" t="s">
        <v>121</v>
      </c>
    </row>
    <row r="2" spans="1:14" ht="15.75" thickBot="1"/>
    <row r="3" spans="1:14" ht="15.75" customHeight="1">
      <c r="A3" s="299"/>
      <c r="B3" s="301" t="s">
        <v>122</v>
      </c>
      <c r="C3" s="299" t="s">
        <v>4</v>
      </c>
      <c r="D3" s="324" t="s">
        <v>123</v>
      </c>
      <c r="E3" s="319" t="s">
        <v>124</v>
      </c>
      <c r="F3" s="282" t="s">
        <v>125</v>
      </c>
      <c r="G3" s="314" t="s">
        <v>126</v>
      </c>
      <c r="H3" s="317" t="s">
        <v>127</v>
      </c>
      <c r="I3" s="319" t="s">
        <v>128</v>
      </c>
      <c r="J3" s="321" t="s">
        <v>129</v>
      </c>
      <c r="K3" s="294" t="s">
        <v>130</v>
      </c>
      <c r="L3" s="294" t="s">
        <v>131</v>
      </c>
      <c r="M3" s="296" t="s">
        <v>132</v>
      </c>
      <c r="N3" s="147"/>
    </row>
    <row r="4" spans="1:14">
      <c r="A4" s="299"/>
      <c r="B4" s="301"/>
      <c r="C4" s="299"/>
      <c r="D4" s="325"/>
      <c r="E4" s="320"/>
      <c r="F4" s="283"/>
      <c r="G4" s="315"/>
      <c r="H4" s="318"/>
      <c r="I4" s="320"/>
      <c r="J4" s="322"/>
      <c r="K4" s="294"/>
      <c r="L4" s="294"/>
      <c r="M4" s="297"/>
      <c r="N4" s="149"/>
    </row>
    <row r="5" spans="1:14">
      <c r="A5" s="299"/>
      <c r="B5" s="301"/>
      <c r="C5" s="299"/>
      <c r="D5" s="325"/>
      <c r="E5" s="320"/>
      <c r="F5" s="283"/>
      <c r="G5" s="315"/>
      <c r="H5" s="318"/>
      <c r="I5" s="320"/>
      <c r="J5" s="322"/>
      <c r="K5" s="294"/>
      <c r="L5" s="294"/>
      <c r="M5" s="297"/>
      <c r="N5" s="149"/>
    </row>
    <row r="6" spans="1:14" ht="15.75" thickBot="1">
      <c r="A6" s="299"/>
      <c r="B6" s="301"/>
      <c r="C6" s="299"/>
      <c r="D6" s="326"/>
      <c r="E6" s="327"/>
      <c r="F6" s="284"/>
      <c r="G6" s="316"/>
      <c r="H6" s="318"/>
      <c r="I6" s="320"/>
      <c r="J6" s="323"/>
      <c r="K6" s="294"/>
      <c r="L6" s="294"/>
      <c r="M6" s="298"/>
      <c r="N6" s="151" t="s">
        <v>133</v>
      </c>
    </row>
    <row r="7" spans="1:14" ht="24.75" customHeight="1">
      <c r="A7" s="153" t="s">
        <v>134</v>
      </c>
      <c r="B7" s="153"/>
      <c r="C7" s="153"/>
      <c r="D7" s="154"/>
      <c r="E7" s="155"/>
      <c r="F7" s="156"/>
      <c r="G7" s="157"/>
      <c r="H7" s="154"/>
      <c r="I7" s="158"/>
      <c r="J7" s="159">
        <f>-(+H7+I7)</f>
        <v>0</v>
      </c>
      <c r="K7" s="302"/>
      <c r="L7" s="305"/>
      <c r="M7" s="308"/>
      <c r="N7" s="160">
        <f>SUM(E7:J7)</f>
        <v>0</v>
      </c>
    </row>
    <row r="8" spans="1:14" ht="56.25">
      <c r="A8" s="153" t="s">
        <v>135</v>
      </c>
      <c r="B8" s="153"/>
      <c r="C8" s="153"/>
      <c r="D8" s="161"/>
      <c r="E8" s="153"/>
      <c r="F8" s="153"/>
      <c r="G8" s="162"/>
      <c r="H8" s="161"/>
      <c r="I8" s="163"/>
      <c r="J8" s="164">
        <f>-(+H8+I8)</f>
        <v>0</v>
      </c>
      <c r="K8" s="303"/>
      <c r="L8" s="306"/>
      <c r="M8" s="309"/>
      <c r="N8" s="160">
        <f>SUM(E8:J8)</f>
        <v>0</v>
      </c>
    </row>
    <row r="9" spans="1:14">
      <c r="A9" s="153" t="s">
        <v>136</v>
      </c>
      <c r="B9" s="153"/>
      <c r="C9" s="153"/>
      <c r="D9" s="161"/>
      <c r="E9" s="153"/>
      <c r="F9" s="165"/>
      <c r="G9" s="162"/>
      <c r="H9" s="161"/>
      <c r="I9" s="163"/>
      <c r="J9" s="164">
        <f>-(+H9+I9)</f>
        <v>0</v>
      </c>
      <c r="K9" s="303"/>
      <c r="L9" s="306"/>
      <c r="M9" s="309"/>
      <c r="N9" s="160">
        <f>SUM(E9:J9)</f>
        <v>0</v>
      </c>
    </row>
    <row r="10" spans="1:14" ht="22.5">
      <c r="A10" s="153" t="s">
        <v>137</v>
      </c>
      <c r="B10" s="153"/>
      <c r="C10" s="153"/>
      <c r="D10" s="161"/>
      <c r="E10" s="153"/>
      <c r="F10" s="153"/>
      <c r="G10" s="162"/>
      <c r="H10" s="161"/>
      <c r="I10" s="162"/>
      <c r="J10" s="164">
        <f>-(+H10+I10)</f>
        <v>0</v>
      </c>
      <c r="K10" s="303"/>
      <c r="L10" s="306"/>
      <c r="M10" s="309"/>
      <c r="N10" s="160">
        <f>SUM(E10:J10)</f>
        <v>0</v>
      </c>
    </row>
    <row r="11" spans="1:14" ht="23.25" thickBot="1">
      <c r="A11" s="166" t="s">
        <v>138</v>
      </c>
      <c r="B11" s="166"/>
      <c r="C11" s="167"/>
      <c r="D11" s="168">
        <f t="shared" ref="D11:J11" si="0">SUM(D7:D10)</f>
        <v>0</v>
      </c>
      <c r="E11" s="169">
        <f t="shared" si="0"/>
        <v>0</v>
      </c>
      <c r="F11" s="169">
        <f t="shared" si="0"/>
        <v>0</v>
      </c>
      <c r="G11" s="170">
        <f t="shared" si="0"/>
        <v>0</v>
      </c>
      <c r="H11" s="168">
        <f t="shared" si="0"/>
        <v>0</v>
      </c>
      <c r="I11" s="170">
        <f t="shared" si="0"/>
        <v>0</v>
      </c>
      <c r="J11" s="171">
        <f t="shared" si="0"/>
        <v>0</v>
      </c>
      <c r="K11" s="304"/>
      <c r="L11" s="307"/>
      <c r="M11" s="310"/>
      <c r="N11" s="172">
        <f>SUM(E11:J11)</f>
        <v>0</v>
      </c>
    </row>
    <row r="12" spans="1:14" ht="15.75" thickBot="1"/>
    <row r="13" spans="1:14" ht="42.75" customHeight="1" thickBot="1">
      <c r="A13" s="311" t="s">
        <v>139</v>
      </c>
      <c r="B13" s="312"/>
      <c r="C13" s="312"/>
      <c r="D13" s="312"/>
      <c r="E13" s="312"/>
      <c r="F13" s="312"/>
      <c r="G13" s="312"/>
      <c r="H13" s="312"/>
      <c r="I13" s="312"/>
      <c r="J13" s="312"/>
      <c r="K13" s="312"/>
      <c r="L13" s="313"/>
    </row>
    <row r="14" spans="1:14" ht="15.75">
      <c r="A14" s="145"/>
    </row>
    <row r="18" spans="1:14" ht="15.75">
      <c r="A18" s="173" t="s">
        <v>140</v>
      </c>
    </row>
    <row r="19" spans="1:14" ht="16.5" thickBot="1">
      <c r="A19" s="173"/>
    </row>
    <row r="20" spans="1:14" ht="15" customHeight="1">
      <c r="A20" s="299" t="s">
        <v>141</v>
      </c>
      <c r="B20" s="288" t="s">
        <v>123</v>
      </c>
      <c r="C20" s="300" t="s">
        <v>124</v>
      </c>
      <c r="D20" s="300" t="s">
        <v>125</v>
      </c>
      <c r="E20" s="290" t="s">
        <v>126</v>
      </c>
      <c r="F20" s="288" t="s">
        <v>127</v>
      </c>
      <c r="G20" s="290" t="s">
        <v>128</v>
      </c>
      <c r="H20" s="292" t="s">
        <v>129</v>
      </c>
      <c r="I20" s="294" t="s">
        <v>130</v>
      </c>
      <c r="J20" s="295" t="s">
        <v>142</v>
      </c>
      <c r="K20" s="296" t="s">
        <v>132</v>
      </c>
      <c r="L20" s="148"/>
      <c r="M20" s="174"/>
      <c r="N20" s="175"/>
    </row>
    <row r="21" spans="1:14">
      <c r="A21" s="299"/>
      <c r="B21" s="289"/>
      <c r="C21" s="301"/>
      <c r="D21" s="301"/>
      <c r="E21" s="291"/>
      <c r="F21" s="289"/>
      <c r="G21" s="291"/>
      <c r="H21" s="293"/>
      <c r="I21" s="294"/>
      <c r="J21" s="295"/>
      <c r="K21" s="297"/>
      <c r="L21" s="150"/>
      <c r="M21" s="174"/>
      <c r="N21" s="175"/>
    </row>
    <row r="22" spans="1:14">
      <c r="A22" s="299"/>
      <c r="B22" s="289"/>
      <c r="C22" s="301"/>
      <c r="D22" s="301"/>
      <c r="E22" s="291"/>
      <c r="F22" s="289"/>
      <c r="G22" s="291"/>
      <c r="H22" s="293"/>
      <c r="I22" s="294"/>
      <c r="J22" s="295"/>
      <c r="K22" s="297"/>
      <c r="L22" s="150"/>
      <c r="M22" s="174"/>
      <c r="N22" s="175"/>
    </row>
    <row r="23" spans="1:14" ht="45.75" customHeight="1">
      <c r="A23" s="299"/>
      <c r="B23" s="289"/>
      <c r="C23" s="301"/>
      <c r="D23" s="301"/>
      <c r="E23" s="291"/>
      <c r="F23" s="289"/>
      <c r="G23" s="291"/>
      <c r="H23" s="293"/>
      <c r="I23" s="294"/>
      <c r="J23" s="295"/>
      <c r="K23" s="298"/>
      <c r="L23" s="152" t="s">
        <v>133</v>
      </c>
      <c r="M23" s="174"/>
      <c r="N23" s="175"/>
    </row>
    <row r="24" spans="1:14" ht="51">
      <c r="A24" s="193" t="s">
        <v>60</v>
      </c>
      <c r="B24" s="194">
        <v>284000000</v>
      </c>
      <c r="C24" s="195"/>
      <c r="D24" s="195"/>
      <c r="E24" s="196">
        <v>-286000000</v>
      </c>
      <c r="F24" s="194">
        <v>2000000</v>
      </c>
      <c r="G24" s="196"/>
      <c r="H24" s="197">
        <f>-(F24+G24)</f>
        <v>-2000000</v>
      </c>
      <c r="I24" s="191" t="s">
        <v>143</v>
      </c>
      <c r="J24" s="191" t="s">
        <v>144</v>
      </c>
      <c r="K24" s="192"/>
      <c r="L24" s="198">
        <f>SUM(B24:G24)</f>
        <v>0</v>
      </c>
      <c r="M24" s="177"/>
      <c r="N24" s="178"/>
    </row>
    <row r="25" spans="1:14" ht="16.5" thickBot="1">
      <c r="A25" s="179"/>
      <c r="B25" s="180"/>
      <c r="C25" s="181"/>
      <c r="D25" s="181"/>
      <c r="E25" s="182"/>
      <c r="F25" s="180"/>
      <c r="G25" s="182"/>
      <c r="H25" s="183">
        <f>-(F25+G25)</f>
        <v>0</v>
      </c>
      <c r="I25" s="184"/>
      <c r="J25" s="185"/>
      <c r="K25" s="186"/>
      <c r="L25" s="176">
        <f>SUM(B25:G25)</f>
        <v>0</v>
      </c>
      <c r="M25" s="177"/>
      <c r="N25" s="178"/>
    </row>
    <row r="26" spans="1:14" ht="15.75" thickBot="1"/>
    <row r="27" spans="1:14" ht="226.5" customHeight="1" thickBot="1">
      <c r="A27" s="285" t="s">
        <v>145</v>
      </c>
      <c r="B27" s="286"/>
      <c r="C27" s="286"/>
      <c r="D27" s="286"/>
      <c r="E27" s="286"/>
      <c r="F27" s="286"/>
      <c r="G27" s="286"/>
      <c r="H27" s="286"/>
      <c r="I27" s="286"/>
      <c r="J27" s="286"/>
      <c r="K27" s="286"/>
      <c r="L27" s="287"/>
      <c r="M27" s="187"/>
      <c r="N27" s="188"/>
    </row>
    <row r="29" spans="1:14" ht="15.75">
      <c r="A29" s="189" t="s">
        <v>146</v>
      </c>
    </row>
    <row r="30" spans="1:14" ht="16.5" thickBot="1">
      <c r="A30" s="190"/>
    </row>
    <row r="31" spans="1:14" ht="133.5" customHeight="1" thickBot="1">
      <c r="A31" s="285" t="s">
        <v>147</v>
      </c>
      <c r="B31" s="286"/>
      <c r="C31" s="286"/>
      <c r="D31" s="286"/>
      <c r="E31" s="286"/>
      <c r="F31" s="286"/>
      <c r="G31" s="286"/>
      <c r="H31" s="286"/>
      <c r="I31" s="286"/>
      <c r="J31" s="286"/>
      <c r="K31" s="286"/>
      <c r="L31" s="287"/>
    </row>
    <row r="32" spans="1:14" ht="15.75">
      <c r="A32" s="190"/>
    </row>
    <row r="33" spans="1:1" ht="134.25" customHeight="1">
      <c r="A33" s="190"/>
    </row>
    <row r="34" spans="1:1" ht="15.75">
      <c r="A34" s="190"/>
    </row>
    <row r="35" spans="1:1" ht="15.75">
      <c r="A35" s="190"/>
    </row>
    <row r="36" spans="1:1" ht="15.75">
      <c r="A36" s="190"/>
    </row>
    <row r="37" spans="1:1" ht="15.75">
      <c r="A37" s="190"/>
    </row>
    <row r="39" spans="1:1" ht="105" customHeight="1"/>
  </sheetData>
  <mergeCells count="30">
    <mergeCell ref="A27:L27"/>
    <mergeCell ref="A31:L31"/>
    <mergeCell ref="I20:I23"/>
    <mergeCell ref="J20:J23"/>
    <mergeCell ref="K20:K23"/>
    <mergeCell ref="A20:A23"/>
    <mergeCell ref="B20:B23"/>
    <mergeCell ref="C20:C23"/>
    <mergeCell ref="D20:D23"/>
    <mergeCell ref="E20:E23"/>
    <mergeCell ref="F20:F23"/>
    <mergeCell ref="G20:G23"/>
    <mergeCell ref="H20:H23"/>
    <mergeCell ref="F3:F6"/>
    <mergeCell ref="A13:L13"/>
    <mergeCell ref="A3:A6"/>
    <mergeCell ref="B3:B6"/>
    <mergeCell ref="C3:C6"/>
    <mergeCell ref="D3:D6"/>
    <mergeCell ref="E3:E6"/>
    <mergeCell ref="M7:M11"/>
    <mergeCell ref="M3:M6"/>
    <mergeCell ref="G3:G6"/>
    <mergeCell ref="H3:H6"/>
    <mergeCell ref="I3:I6"/>
    <mergeCell ref="J3:J6"/>
    <mergeCell ref="K3:K6"/>
    <mergeCell ref="L3:L6"/>
    <mergeCell ref="K7:K11"/>
    <mergeCell ref="L7:L11"/>
  </mergeCells>
  <pageMargins left="0.7" right="0.7" top="0.75" bottom="0.75" header="0.3" footer="0.3"/>
  <pageSetup paperSize="5" scale="93" orientation="landscape" r:id="rId1"/>
  <rowBreaks count="2" manualBreakCount="2">
    <brk id="15" max="12" man="1"/>
    <brk id="28"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topLeftCell="A13" zoomScaleNormal="100" zoomScaleSheetLayoutView="100" workbookViewId="0">
      <selection activeCell="A27" sqref="A27:L27"/>
    </sheetView>
  </sheetViews>
  <sheetFormatPr defaultRowHeight="15"/>
  <cols>
    <col min="1" max="1" width="21.42578125" style="144" customWidth="1"/>
    <col min="2" max="2" width="13.42578125" style="144" customWidth="1"/>
    <col min="3" max="4" width="10.85546875" style="144" customWidth="1"/>
    <col min="5" max="5" width="13" style="144" customWidth="1"/>
    <col min="6" max="6" width="11.28515625" style="144" customWidth="1"/>
    <col min="7" max="7" width="11.5703125" style="144" customWidth="1"/>
    <col min="8" max="8" width="11.28515625" style="144" customWidth="1"/>
    <col min="9" max="9" width="11.5703125" style="144" customWidth="1"/>
    <col min="10" max="10" width="11.7109375" style="144" customWidth="1"/>
    <col min="11" max="11" width="12" style="144" customWidth="1"/>
    <col min="12" max="12" width="10.5703125" style="144" customWidth="1"/>
    <col min="13" max="13" width="7" style="144" bestFit="1" customWidth="1"/>
    <col min="14" max="14" width="6.140625" style="146" bestFit="1" customWidth="1"/>
    <col min="15" max="15" width="4" style="144" customWidth="1"/>
    <col min="16" max="16384" width="9.140625" style="144"/>
  </cols>
  <sheetData>
    <row r="1" spans="1:14" ht="15.75">
      <c r="A1" s="145" t="s">
        <v>121</v>
      </c>
    </row>
    <row r="2" spans="1:14" ht="15.75" thickBot="1"/>
    <row r="3" spans="1:14" ht="15.75" customHeight="1">
      <c r="A3" s="299"/>
      <c r="B3" s="301" t="s">
        <v>122</v>
      </c>
      <c r="C3" s="299" t="s">
        <v>4</v>
      </c>
      <c r="D3" s="324" t="s">
        <v>123</v>
      </c>
      <c r="E3" s="319" t="s">
        <v>124</v>
      </c>
      <c r="F3" s="282" t="s">
        <v>125</v>
      </c>
      <c r="G3" s="314" t="s">
        <v>126</v>
      </c>
      <c r="H3" s="317" t="s">
        <v>127</v>
      </c>
      <c r="I3" s="319" t="s">
        <v>128</v>
      </c>
      <c r="J3" s="321" t="s">
        <v>129</v>
      </c>
      <c r="K3" s="294" t="s">
        <v>130</v>
      </c>
      <c r="L3" s="294" t="s">
        <v>131</v>
      </c>
      <c r="M3" s="296" t="s">
        <v>132</v>
      </c>
      <c r="N3" s="147"/>
    </row>
    <row r="4" spans="1:14">
      <c r="A4" s="299"/>
      <c r="B4" s="301"/>
      <c r="C4" s="299"/>
      <c r="D4" s="325"/>
      <c r="E4" s="320"/>
      <c r="F4" s="283"/>
      <c r="G4" s="315"/>
      <c r="H4" s="318"/>
      <c r="I4" s="320"/>
      <c r="J4" s="322"/>
      <c r="K4" s="294"/>
      <c r="L4" s="294"/>
      <c r="M4" s="297"/>
      <c r="N4" s="149"/>
    </row>
    <row r="5" spans="1:14">
      <c r="A5" s="299"/>
      <c r="B5" s="301"/>
      <c r="C5" s="299"/>
      <c r="D5" s="325"/>
      <c r="E5" s="320"/>
      <c r="F5" s="283"/>
      <c r="G5" s="315"/>
      <c r="H5" s="318"/>
      <c r="I5" s="320"/>
      <c r="J5" s="322"/>
      <c r="K5" s="294"/>
      <c r="L5" s="294"/>
      <c r="M5" s="297"/>
      <c r="N5" s="149"/>
    </row>
    <row r="6" spans="1:14" ht="15.75" thickBot="1">
      <c r="A6" s="299"/>
      <c r="B6" s="301"/>
      <c r="C6" s="299"/>
      <c r="D6" s="326"/>
      <c r="E6" s="327"/>
      <c r="F6" s="284"/>
      <c r="G6" s="316"/>
      <c r="H6" s="318"/>
      <c r="I6" s="320"/>
      <c r="J6" s="323"/>
      <c r="K6" s="294"/>
      <c r="L6" s="294"/>
      <c r="M6" s="298"/>
      <c r="N6" s="151" t="s">
        <v>133</v>
      </c>
    </row>
    <row r="7" spans="1:14" ht="24.75" customHeight="1">
      <c r="A7" s="153" t="s">
        <v>134</v>
      </c>
      <c r="B7" s="153"/>
      <c r="C7" s="153"/>
      <c r="D7" s="154"/>
      <c r="E7" s="155"/>
      <c r="F7" s="156"/>
      <c r="G7" s="157"/>
      <c r="H7" s="154"/>
      <c r="I7" s="158"/>
      <c r="J7" s="159">
        <f>-(+H7+I7)</f>
        <v>0</v>
      </c>
      <c r="K7" s="302"/>
      <c r="L7" s="305"/>
      <c r="M7" s="308"/>
      <c r="N7" s="160">
        <f>SUM(E7:J7)</f>
        <v>0</v>
      </c>
    </row>
    <row r="8" spans="1:14" ht="56.25">
      <c r="A8" s="153" t="s">
        <v>135</v>
      </c>
      <c r="B8" s="153"/>
      <c r="C8" s="153"/>
      <c r="D8" s="161"/>
      <c r="E8" s="153"/>
      <c r="F8" s="153"/>
      <c r="G8" s="162"/>
      <c r="H8" s="161"/>
      <c r="I8" s="163"/>
      <c r="J8" s="164">
        <f>-(+H8+I8)</f>
        <v>0</v>
      </c>
      <c r="K8" s="303"/>
      <c r="L8" s="306"/>
      <c r="M8" s="309"/>
      <c r="N8" s="160">
        <f>SUM(E8:J8)</f>
        <v>0</v>
      </c>
    </row>
    <row r="9" spans="1:14">
      <c r="A9" s="153" t="s">
        <v>136</v>
      </c>
      <c r="B9" s="153"/>
      <c r="C9" s="153"/>
      <c r="D9" s="161"/>
      <c r="E9" s="153"/>
      <c r="F9" s="165"/>
      <c r="G9" s="162"/>
      <c r="H9" s="161"/>
      <c r="I9" s="163"/>
      <c r="J9" s="164">
        <f>-(+H9+I9)</f>
        <v>0</v>
      </c>
      <c r="K9" s="303"/>
      <c r="L9" s="306"/>
      <c r="M9" s="309"/>
      <c r="N9" s="160">
        <f>SUM(E9:J9)</f>
        <v>0</v>
      </c>
    </row>
    <row r="10" spans="1:14" ht="22.5">
      <c r="A10" s="153" t="s">
        <v>137</v>
      </c>
      <c r="B10" s="153"/>
      <c r="C10" s="153"/>
      <c r="D10" s="161"/>
      <c r="E10" s="153"/>
      <c r="F10" s="153"/>
      <c r="G10" s="162"/>
      <c r="H10" s="161"/>
      <c r="I10" s="162"/>
      <c r="J10" s="164">
        <f>-(+H10+I10)</f>
        <v>0</v>
      </c>
      <c r="K10" s="303"/>
      <c r="L10" s="306"/>
      <c r="M10" s="309"/>
      <c r="N10" s="160">
        <f>SUM(E10:J10)</f>
        <v>0</v>
      </c>
    </row>
    <row r="11" spans="1:14" ht="23.25" thickBot="1">
      <c r="A11" s="166" t="s">
        <v>138</v>
      </c>
      <c r="B11" s="166"/>
      <c r="C11" s="167"/>
      <c r="D11" s="168">
        <f t="shared" ref="D11:J11" si="0">SUM(D7:D10)</f>
        <v>0</v>
      </c>
      <c r="E11" s="169">
        <f t="shared" si="0"/>
        <v>0</v>
      </c>
      <c r="F11" s="169">
        <f t="shared" si="0"/>
        <v>0</v>
      </c>
      <c r="G11" s="170">
        <f t="shared" si="0"/>
        <v>0</v>
      </c>
      <c r="H11" s="168">
        <f t="shared" si="0"/>
        <v>0</v>
      </c>
      <c r="I11" s="170">
        <f t="shared" si="0"/>
        <v>0</v>
      </c>
      <c r="J11" s="171">
        <f t="shared" si="0"/>
        <v>0</v>
      </c>
      <c r="K11" s="304"/>
      <c r="L11" s="307"/>
      <c r="M11" s="310"/>
      <c r="N11" s="172">
        <f>SUM(E11:J11)</f>
        <v>0</v>
      </c>
    </row>
    <row r="12" spans="1:14" ht="15.75" thickBot="1"/>
    <row r="13" spans="1:14" ht="90" customHeight="1" thickBot="1">
      <c r="A13" s="311" t="s">
        <v>139</v>
      </c>
      <c r="B13" s="312"/>
      <c r="C13" s="312"/>
      <c r="D13" s="312"/>
      <c r="E13" s="312"/>
      <c r="F13" s="312"/>
      <c r="G13" s="312"/>
      <c r="H13" s="312"/>
      <c r="I13" s="312"/>
      <c r="J13" s="312"/>
      <c r="K13" s="312"/>
      <c r="L13" s="313"/>
    </row>
    <row r="14" spans="1:14" ht="15.75">
      <c r="A14" s="145"/>
    </row>
    <row r="18" spans="1:14" ht="15.75">
      <c r="A18" s="173" t="s">
        <v>140</v>
      </c>
    </row>
    <row r="19" spans="1:14" ht="16.5" thickBot="1">
      <c r="A19" s="173"/>
    </row>
    <row r="20" spans="1:14" ht="15" customHeight="1">
      <c r="A20" s="299" t="s">
        <v>141</v>
      </c>
      <c r="B20" s="288" t="s">
        <v>123</v>
      </c>
      <c r="C20" s="300" t="s">
        <v>124</v>
      </c>
      <c r="D20" s="300" t="s">
        <v>125</v>
      </c>
      <c r="E20" s="290" t="s">
        <v>126</v>
      </c>
      <c r="F20" s="288" t="s">
        <v>127</v>
      </c>
      <c r="G20" s="290" t="s">
        <v>128</v>
      </c>
      <c r="H20" s="292" t="s">
        <v>129</v>
      </c>
      <c r="I20" s="294" t="s">
        <v>130</v>
      </c>
      <c r="J20" s="295" t="s">
        <v>142</v>
      </c>
      <c r="K20" s="296" t="s">
        <v>132</v>
      </c>
      <c r="L20" s="148"/>
      <c r="M20" s="174"/>
      <c r="N20" s="175"/>
    </row>
    <row r="21" spans="1:14">
      <c r="A21" s="299"/>
      <c r="B21" s="289"/>
      <c r="C21" s="301"/>
      <c r="D21" s="301"/>
      <c r="E21" s="291"/>
      <c r="F21" s="289"/>
      <c r="G21" s="291"/>
      <c r="H21" s="293"/>
      <c r="I21" s="294"/>
      <c r="J21" s="295"/>
      <c r="K21" s="297"/>
      <c r="L21" s="150"/>
      <c r="M21" s="174"/>
      <c r="N21" s="175"/>
    </row>
    <row r="22" spans="1:14">
      <c r="A22" s="299"/>
      <c r="B22" s="289"/>
      <c r="C22" s="301"/>
      <c r="D22" s="301"/>
      <c r="E22" s="291"/>
      <c r="F22" s="289"/>
      <c r="G22" s="291"/>
      <c r="H22" s="293"/>
      <c r="I22" s="294"/>
      <c r="J22" s="295"/>
      <c r="K22" s="297"/>
      <c r="L22" s="150"/>
      <c r="M22" s="174"/>
      <c r="N22" s="175"/>
    </row>
    <row r="23" spans="1:14" ht="45.75" customHeight="1">
      <c r="A23" s="299"/>
      <c r="B23" s="289"/>
      <c r="C23" s="301"/>
      <c r="D23" s="301"/>
      <c r="E23" s="291"/>
      <c r="F23" s="289"/>
      <c r="G23" s="291"/>
      <c r="H23" s="293"/>
      <c r="I23" s="294"/>
      <c r="J23" s="295"/>
      <c r="K23" s="298"/>
      <c r="L23" s="152" t="s">
        <v>133</v>
      </c>
      <c r="M23" s="174"/>
      <c r="N23" s="175"/>
    </row>
    <row r="24" spans="1:14" ht="51">
      <c r="A24" s="206" t="s">
        <v>61</v>
      </c>
      <c r="B24" s="205">
        <v>79200000</v>
      </c>
      <c r="C24" s="204"/>
      <c r="D24" s="204"/>
      <c r="E24" s="203">
        <v>-79200000</v>
      </c>
      <c r="F24" s="202"/>
      <c r="G24" s="201"/>
      <c r="H24" s="200">
        <f>-(F24+G24)</f>
        <v>0</v>
      </c>
      <c r="I24" s="191" t="s">
        <v>143</v>
      </c>
      <c r="J24" s="191" t="s">
        <v>144</v>
      </c>
      <c r="K24" s="199" t="s">
        <v>149</v>
      </c>
      <c r="L24" s="176">
        <f>SUM(B24:G24)</f>
        <v>0</v>
      </c>
      <c r="M24" s="177"/>
      <c r="N24" s="178"/>
    </row>
    <row r="25" spans="1:14" ht="16.5" thickBot="1">
      <c r="A25" s="179"/>
      <c r="B25" s="180"/>
      <c r="C25" s="181"/>
      <c r="D25" s="181"/>
      <c r="E25" s="182"/>
      <c r="F25" s="180"/>
      <c r="G25" s="182"/>
      <c r="H25" s="183">
        <f>-(F25+G25)</f>
        <v>0</v>
      </c>
      <c r="I25" s="184"/>
      <c r="J25" s="185"/>
      <c r="K25" s="186"/>
      <c r="L25" s="176">
        <f>SUM(B25:G25)</f>
        <v>0</v>
      </c>
      <c r="M25" s="177"/>
      <c r="N25" s="178"/>
    </row>
    <row r="26" spans="1:14" ht="15.75" thickBot="1"/>
    <row r="27" spans="1:14" ht="226.5" customHeight="1" thickBot="1">
      <c r="A27" s="285" t="s">
        <v>148</v>
      </c>
      <c r="B27" s="286"/>
      <c r="C27" s="286"/>
      <c r="D27" s="286"/>
      <c r="E27" s="286"/>
      <c r="F27" s="286"/>
      <c r="G27" s="286"/>
      <c r="H27" s="286"/>
      <c r="I27" s="286"/>
      <c r="J27" s="286"/>
      <c r="K27" s="286"/>
      <c r="L27" s="287"/>
      <c r="M27" s="187"/>
      <c r="N27" s="188"/>
    </row>
    <row r="29" spans="1:14" ht="15.75">
      <c r="A29" s="189" t="s">
        <v>146</v>
      </c>
    </row>
    <row r="30" spans="1:14" ht="16.5" thickBot="1">
      <c r="A30" s="190"/>
    </row>
    <row r="31" spans="1:14" ht="133.5" customHeight="1" thickBot="1">
      <c r="A31" s="285" t="s">
        <v>147</v>
      </c>
      <c r="B31" s="286"/>
      <c r="C31" s="286"/>
      <c r="D31" s="286"/>
      <c r="E31" s="286"/>
      <c r="F31" s="286"/>
      <c r="G31" s="286"/>
      <c r="H31" s="286"/>
      <c r="I31" s="286"/>
      <c r="J31" s="286"/>
      <c r="K31" s="286"/>
      <c r="L31" s="287"/>
    </row>
    <row r="32" spans="1:14" ht="15.75">
      <c r="A32" s="190"/>
    </row>
    <row r="33" spans="1:1" ht="134.25" customHeight="1">
      <c r="A33" s="190"/>
    </row>
    <row r="34" spans="1:1" ht="15.75">
      <c r="A34" s="190"/>
    </row>
    <row r="35" spans="1:1" ht="15.75">
      <c r="A35" s="190"/>
    </row>
    <row r="36" spans="1:1" ht="15.75">
      <c r="A36" s="190"/>
    </row>
    <row r="37" spans="1:1" ht="15.75">
      <c r="A37" s="190"/>
    </row>
    <row r="39" spans="1:1" ht="105" customHeight="1"/>
  </sheetData>
  <mergeCells count="30">
    <mergeCell ref="M7:M11"/>
    <mergeCell ref="M3:M6"/>
    <mergeCell ref="A13:L13"/>
    <mergeCell ref="G3:G6"/>
    <mergeCell ref="H3:H6"/>
    <mergeCell ref="I3:I6"/>
    <mergeCell ref="J3:J6"/>
    <mergeCell ref="K3:K6"/>
    <mergeCell ref="L3:L6"/>
    <mergeCell ref="F3:F6"/>
    <mergeCell ref="A3:A6"/>
    <mergeCell ref="B3:B6"/>
    <mergeCell ref="C3:C6"/>
    <mergeCell ref="D3:D6"/>
    <mergeCell ref="E3:E6"/>
    <mergeCell ref="K7:K11"/>
    <mergeCell ref="L7:L11"/>
    <mergeCell ref="F20:F23"/>
    <mergeCell ref="G20:G23"/>
    <mergeCell ref="H20:H23"/>
    <mergeCell ref="A27:L27"/>
    <mergeCell ref="A31:L31"/>
    <mergeCell ref="I20:I23"/>
    <mergeCell ref="J20:J23"/>
    <mergeCell ref="K20:K23"/>
    <mergeCell ref="A20:A23"/>
    <mergeCell ref="B20:B23"/>
    <mergeCell ref="C20:C23"/>
    <mergeCell ref="D20:D23"/>
    <mergeCell ref="E20:E23"/>
  </mergeCells>
  <hyperlinks>
    <hyperlink ref="K24" r:id="rId1" tooltip="cw:L.2.3" display="'L.2.3"/>
  </hyperlinks>
  <pageMargins left="0.7" right="0.7" top="0.75" bottom="0.75" header="0.3" footer="0.3"/>
  <pageSetup paperSize="5" scale="93" orientation="landscape" horizontalDpi="300" verticalDpi="300" r:id="rId2"/>
  <rowBreaks count="2" manualBreakCount="2">
    <brk id="15" max="12" man="1"/>
    <brk id="28" max="1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7"/>
  <sheetViews>
    <sheetView topLeftCell="B1" zoomScale="80" zoomScaleNormal="80" zoomScaleSheetLayoutView="50" workbookViewId="0">
      <pane ySplit="2" topLeftCell="A5" activePane="bottomLeft" state="frozen"/>
      <selection activeCell="B34" sqref="B34"/>
      <selection pane="bottomLeft" activeCell="B7" sqref="B7"/>
    </sheetView>
  </sheetViews>
  <sheetFormatPr defaultRowHeight="21"/>
  <cols>
    <col min="1" max="1" width="14.85546875" style="104" customWidth="1"/>
    <col min="2" max="2" width="206.85546875" style="108" customWidth="1"/>
    <col min="3" max="3" width="16" style="76" bestFit="1" customWidth="1"/>
    <col min="4" max="4" width="95.85546875" style="76" customWidth="1"/>
    <col min="5" max="5" width="9.140625" style="76"/>
    <col min="6" max="6" width="78.140625" style="76" hidden="1" customWidth="1"/>
    <col min="7" max="16384" width="9.140625" style="76"/>
  </cols>
  <sheetData>
    <row r="1" spans="1:13" ht="33.75">
      <c r="A1" s="348" t="s">
        <v>26</v>
      </c>
      <c r="B1" s="348"/>
    </row>
    <row r="2" spans="1:13" ht="30" customHeight="1">
      <c r="A2" s="77" t="s">
        <v>27</v>
      </c>
      <c r="B2" s="78" t="s">
        <v>28</v>
      </c>
    </row>
    <row r="3" spans="1:13">
      <c r="A3" s="349" t="s">
        <v>29</v>
      </c>
      <c r="B3" s="350"/>
    </row>
    <row r="4" spans="1:13" ht="100.5" customHeight="1">
      <c r="A4" s="79">
        <v>1</v>
      </c>
      <c r="B4" s="125" t="s">
        <v>62</v>
      </c>
    </row>
    <row r="5" spans="1:13" ht="144.75" customHeight="1">
      <c r="A5" s="80">
        <v>2</v>
      </c>
      <c r="B5" s="126" t="s">
        <v>63</v>
      </c>
    </row>
    <row r="6" spans="1:13" ht="221.25" customHeight="1">
      <c r="A6" s="81">
        <v>3</v>
      </c>
      <c r="B6" s="82" t="s">
        <v>64</v>
      </c>
    </row>
    <row r="7" spans="1:13" ht="226.5" customHeight="1">
      <c r="A7" s="84">
        <v>4</v>
      </c>
      <c r="B7" s="127" t="s">
        <v>65</v>
      </c>
      <c r="C7" s="86"/>
      <c r="D7" s="86"/>
      <c r="E7" s="86"/>
      <c r="F7" s="86"/>
      <c r="G7" s="86"/>
      <c r="H7" s="86"/>
      <c r="I7" s="86"/>
      <c r="J7" s="86"/>
      <c r="K7" s="86"/>
      <c r="L7" s="86"/>
      <c r="M7" s="86"/>
    </row>
    <row r="8" spans="1:13">
      <c r="A8" s="351" t="s">
        <v>30</v>
      </c>
      <c r="B8" s="352"/>
      <c r="D8" s="88"/>
    </row>
    <row r="9" spans="1:13">
      <c r="A9" s="89">
        <v>6</v>
      </c>
      <c r="B9" s="93"/>
      <c r="D9" s="94"/>
    </row>
    <row r="10" spans="1:13" ht="384" customHeight="1">
      <c r="A10" s="92">
        <v>7</v>
      </c>
      <c r="B10" s="95"/>
      <c r="C10" s="96"/>
      <c r="D10" s="94"/>
    </row>
    <row r="11" spans="1:13">
      <c r="A11" s="351" t="s">
        <v>31</v>
      </c>
      <c r="B11" s="352"/>
    </row>
    <row r="12" spans="1:13" ht="336.75" customHeight="1">
      <c r="A12" s="83">
        <v>8</v>
      </c>
      <c r="B12" s="97"/>
    </row>
    <row r="13" spans="1:13">
      <c r="A13" s="92">
        <v>9</v>
      </c>
      <c r="B13" s="98"/>
      <c r="D13" s="99"/>
    </row>
    <row r="14" spans="1:13" ht="111.75" customHeight="1">
      <c r="A14" s="89">
        <v>10</v>
      </c>
      <c r="B14" s="100"/>
      <c r="D14" s="91"/>
    </row>
    <row r="15" spans="1:13" ht="138" customHeight="1">
      <c r="A15" s="92">
        <v>11</v>
      </c>
      <c r="B15" s="87"/>
      <c r="D15" s="99"/>
    </row>
    <row r="16" spans="1:13" ht="21.75">
      <c r="A16" s="83">
        <v>12</v>
      </c>
      <c r="B16" s="101"/>
      <c r="D16" s="91"/>
    </row>
    <row r="17" spans="1:13">
      <c r="A17" s="84">
        <v>13</v>
      </c>
      <c r="B17" s="98"/>
    </row>
    <row r="18" spans="1:13" ht="96" customHeight="1">
      <c r="A18" s="102">
        <v>14</v>
      </c>
      <c r="B18" s="90"/>
      <c r="D18" s="91"/>
    </row>
    <row r="19" spans="1:13">
      <c r="A19" s="92">
        <v>15</v>
      </c>
      <c r="B19" s="85"/>
      <c r="D19" s="94"/>
    </row>
    <row r="20" spans="1:13" ht="123.75" customHeight="1">
      <c r="A20" s="89">
        <v>16</v>
      </c>
      <c r="B20" s="103"/>
      <c r="C20" s="96"/>
      <c r="D20" s="94"/>
    </row>
    <row r="21" spans="1:13">
      <c r="A21" s="84">
        <v>17</v>
      </c>
      <c r="B21" s="98"/>
      <c r="C21" s="86"/>
      <c r="D21" s="86"/>
      <c r="E21" s="86"/>
      <c r="F21" s="86"/>
      <c r="G21" s="86"/>
      <c r="H21" s="86"/>
      <c r="I21" s="86"/>
      <c r="J21" s="86"/>
      <c r="K21" s="86"/>
      <c r="L21" s="86"/>
      <c r="M21" s="86"/>
    </row>
    <row r="22" spans="1:13">
      <c r="B22" s="86"/>
      <c r="C22" s="86"/>
      <c r="D22" s="86"/>
      <c r="E22" s="86"/>
      <c r="F22" s="86"/>
      <c r="G22" s="86"/>
      <c r="H22" s="86"/>
      <c r="I22" s="86"/>
      <c r="J22" s="86"/>
      <c r="K22" s="86"/>
      <c r="L22" s="86"/>
      <c r="M22" s="86"/>
    </row>
    <row r="23" spans="1:13">
      <c r="B23" s="86"/>
      <c r="C23" s="86"/>
      <c r="D23" s="86"/>
      <c r="E23" s="86"/>
      <c r="F23" s="86"/>
      <c r="G23" s="86"/>
      <c r="H23" s="86"/>
      <c r="I23" s="86"/>
      <c r="J23" s="86"/>
      <c r="K23" s="86"/>
      <c r="L23" s="86"/>
      <c r="M23" s="86"/>
    </row>
    <row r="24" spans="1:13">
      <c r="B24" s="86"/>
      <c r="C24" s="86"/>
      <c r="D24" s="86"/>
      <c r="E24" s="86"/>
      <c r="F24" s="86"/>
      <c r="G24" s="86"/>
      <c r="H24" s="86"/>
      <c r="I24" s="86"/>
      <c r="J24" s="86"/>
      <c r="K24" s="86"/>
      <c r="L24" s="86"/>
      <c r="M24" s="86"/>
    </row>
    <row r="25" spans="1:13">
      <c r="B25" s="105"/>
      <c r="C25" s="106"/>
      <c r="D25" s="107"/>
      <c r="E25" s="106"/>
      <c r="F25" s="106"/>
      <c r="G25" s="106"/>
      <c r="H25" s="106"/>
      <c r="I25" s="106"/>
      <c r="J25" s="106"/>
      <c r="K25" s="106"/>
      <c r="L25" s="106"/>
      <c r="M25" s="106"/>
    </row>
    <row r="26" spans="1:13">
      <c r="B26" s="105"/>
      <c r="C26" s="106"/>
      <c r="D26" s="107"/>
      <c r="E26" s="106"/>
      <c r="F26" s="106"/>
      <c r="G26" s="106"/>
      <c r="H26" s="106"/>
      <c r="I26" s="106"/>
      <c r="J26" s="106"/>
      <c r="K26" s="106"/>
      <c r="L26" s="106"/>
      <c r="M26" s="106"/>
    </row>
    <row r="27" spans="1:13">
      <c r="B27" s="105"/>
      <c r="C27" s="106"/>
      <c r="D27" s="107"/>
      <c r="E27" s="106"/>
      <c r="F27" s="106"/>
      <c r="G27" s="106"/>
      <c r="H27" s="106"/>
      <c r="I27" s="106"/>
      <c r="J27" s="106"/>
      <c r="K27" s="106"/>
      <c r="L27" s="106"/>
      <c r="M27" s="106"/>
    </row>
  </sheetData>
  <mergeCells count="4">
    <mergeCell ref="A1:B1"/>
    <mergeCell ref="A3:B3"/>
    <mergeCell ref="A8:B8"/>
    <mergeCell ref="A11:B11"/>
  </mergeCells>
  <pageMargins left="0.31496062992126" right="0.23622047244094499" top="0.31496062992126" bottom="0.27559055118110198" header="0.31496062992126" footer="0.31496062992126"/>
  <pageSetup paperSize="5" scale="75" fitToHeight="7" orientation="landscape" r:id="rId1"/>
  <rowBreaks count="1" manualBreakCount="1">
    <brk id="10" max="16383"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F34"/>
  <sheetViews>
    <sheetView workbookViewId="0">
      <selection activeCell="C31" sqref="C31"/>
    </sheetView>
  </sheetViews>
  <sheetFormatPr defaultRowHeight="12.75"/>
  <cols>
    <col min="1" max="1" width="84" style="113" customWidth="1"/>
    <col min="2" max="2" width="16.42578125" style="113" customWidth="1"/>
    <col min="3" max="4" width="17.28515625" style="113" customWidth="1"/>
    <col min="5" max="5" width="15.7109375" style="113" customWidth="1"/>
    <col min="6" max="6" width="13.85546875" style="113" customWidth="1"/>
    <col min="7" max="16384" width="9.140625" style="113"/>
  </cols>
  <sheetData>
    <row r="3" spans="1:6" ht="64.5" customHeight="1">
      <c r="B3" s="114" t="s">
        <v>37</v>
      </c>
      <c r="C3" s="114" t="s">
        <v>38</v>
      </c>
      <c r="D3" s="114"/>
      <c r="E3" s="114" t="s">
        <v>39</v>
      </c>
    </row>
    <row r="4" spans="1:6" ht="15">
      <c r="A4" s="115" t="s">
        <v>40</v>
      </c>
      <c r="B4" s="116">
        <v>0</v>
      </c>
      <c r="C4" s="116">
        <v>0</v>
      </c>
      <c r="D4" s="116"/>
    </row>
    <row r="5" spans="1:6" ht="15">
      <c r="A5" s="115" t="s">
        <v>41</v>
      </c>
      <c r="B5" s="117">
        <v>10147437170</v>
      </c>
      <c r="C5" s="117">
        <v>520500433</v>
      </c>
      <c r="D5" s="118"/>
    </row>
    <row r="6" spans="1:6" ht="15">
      <c r="A6" s="115" t="s">
        <v>42</v>
      </c>
      <c r="B6" s="116">
        <f>SUM(B4:B5)</f>
        <v>10147437170</v>
      </c>
      <c r="C6" s="116">
        <f>SUM(C4:C5)</f>
        <v>520500433</v>
      </c>
      <c r="D6" s="116"/>
    </row>
    <row r="7" spans="1:6" ht="15">
      <c r="A7" s="115" t="s">
        <v>43</v>
      </c>
      <c r="B7" s="117"/>
      <c r="C7" s="117">
        <v>317294791.44999999</v>
      </c>
      <c r="D7" s="118"/>
      <c r="E7" s="116">
        <v>589261755.53999996</v>
      </c>
      <c r="F7" s="116">
        <f>C7+E7</f>
        <v>906556546.99000001</v>
      </c>
    </row>
    <row r="8" spans="1:6" ht="15">
      <c r="A8" s="115" t="s">
        <v>44</v>
      </c>
      <c r="B8" s="116">
        <f>SUM(B6:B7)</f>
        <v>10147437170</v>
      </c>
      <c r="C8" s="116">
        <f>SUM(C6:C7)</f>
        <v>837795224.45000005</v>
      </c>
      <c r="D8" s="116"/>
    </row>
    <row r="9" spans="1:6" ht="15">
      <c r="B9" s="116"/>
      <c r="C9" s="116"/>
      <c r="D9" s="116"/>
    </row>
    <row r="10" spans="1:6" ht="15">
      <c r="A10" s="115" t="s">
        <v>45</v>
      </c>
      <c r="B10" s="119">
        <f>-B8</f>
        <v>-10147437170</v>
      </c>
      <c r="C10" s="119">
        <f>-C8</f>
        <v>-837795224.45000005</v>
      </c>
      <c r="D10" s="120">
        <f>B10+C10</f>
        <v>-10985232394.450001</v>
      </c>
      <c r="E10" s="121"/>
      <c r="F10" s="121"/>
    </row>
    <row r="11" spans="1:6" ht="15">
      <c r="B11" s="122">
        <f>B8+B10</f>
        <v>0</v>
      </c>
      <c r="C11" s="122">
        <f>C8+C10</f>
        <v>0</v>
      </c>
      <c r="D11" s="122"/>
      <c r="E11" s="121"/>
      <c r="F11" s="121"/>
    </row>
    <row r="12" spans="1:6" ht="15">
      <c r="B12" s="122"/>
      <c r="C12" s="122"/>
      <c r="D12" s="122"/>
      <c r="E12" s="121"/>
      <c r="F12" s="121"/>
    </row>
    <row r="13" spans="1:6" ht="15">
      <c r="A13" s="115" t="s">
        <v>46</v>
      </c>
      <c r="B13" s="122">
        <v>11511568557</v>
      </c>
      <c r="C13" s="122">
        <v>917800600</v>
      </c>
      <c r="D13" s="122"/>
      <c r="E13" s="121"/>
      <c r="F13" s="121"/>
    </row>
    <row r="14" spans="1:6" ht="15">
      <c r="A14" s="115" t="s">
        <v>47</v>
      </c>
      <c r="B14" s="119">
        <f>-B13</f>
        <v>-11511568557</v>
      </c>
      <c r="C14" s="119">
        <f>-C13</f>
        <v>-917800600</v>
      </c>
      <c r="D14" s="120">
        <f>B14+C14</f>
        <v>-12429369157</v>
      </c>
      <c r="E14" s="121"/>
      <c r="F14" s="121"/>
    </row>
    <row r="15" spans="1:6" ht="15">
      <c r="B15" s="122">
        <f>B13+B14</f>
        <v>0</v>
      </c>
      <c r="C15" s="122">
        <f>C13+C14</f>
        <v>0</v>
      </c>
      <c r="D15" s="122"/>
      <c r="E15" s="121"/>
      <c r="F15" s="121"/>
    </row>
    <row r="16" spans="1:6" ht="15">
      <c r="B16" s="122"/>
      <c r="C16" s="122"/>
      <c r="D16" s="122"/>
      <c r="E16" s="121"/>
      <c r="F16" s="121"/>
    </row>
    <row r="17" spans="1:6" ht="15">
      <c r="A17" s="115" t="s">
        <v>48</v>
      </c>
      <c r="B17" s="122">
        <f>B10-B14</f>
        <v>1364131387</v>
      </c>
      <c r="C17" s="122">
        <f>C10-C14</f>
        <v>80005375.549999952</v>
      </c>
      <c r="D17" s="122">
        <f>B17+C17</f>
        <v>1444136762.55</v>
      </c>
      <c r="E17" s="121"/>
      <c r="F17" s="121"/>
    </row>
    <row r="18" spans="1:6" ht="15">
      <c r="A18" s="115"/>
      <c r="B18" s="122">
        <v>652910178</v>
      </c>
      <c r="C18" s="122">
        <v>19000000</v>
      </c>
      <c r="D18" s="122"/>
      <c r="E18" s="121"/>
      <c r="F18" s="121"/>
    </row>
    <row r="19" spans="1:6" ht="15">
      <c r="B19" s="122"/>
      <c r="C19" s="122"/>
      <c r="D19" s="122"/>
      <c r="E19" s="121"/>
      <c r="F19" s="121"/>
    </row>
    <row r="20" spans="1:6" ht="15">
      <c r="A20" s="115" t="s">
        <v>49</v>
      </c>
      <c r="B20" s="122"/>
      <c r="C20" s="122"/>
      <c r="D20" s="122"/>
      <c r="E20" s="121"/>
      <c r="F20" s="121"/>
    </row>
    <row r="21" spans="1:6" ht="15">
      <c r="B21" s="122"/>
      <c r="C21" s="122"/>
      <c r="D21" s="122"/>
      <c r="E21" s="121"/>
      <c r="F21" s="121"/>
    </row>
    <row r="22" spans="1:6">
      <c r="A22" s="115" t="s">
        <v>50</v>
      </c>
      <c r="B22" s="123">
        <f>B13+C13</f>
        <v>12429369157</v>
      </c>
      <c r="C22" s="121"/>
      <c r="D22" s="121"/>
      <c r="E22" s="121"/>
      <c r="F22" s="121"/>
    </row>
    <row r="23" spans="1:6">
      <c r="A23" s="115" t="s">
        <v>51</v>
      </c>
      <c r="B23" s="123">
        <f>D10</f>
        <v>-10985232394.450001</v>
      </c>
      <c r="C23" s="121"/>
      <c r="D23" s="121"/>
      <c r="E23" s="121"/>
      <c r="F23" s="121"/>
    </row>
    <row r="24" spans="1:6">
      <c r="A24" s="115" t="s">
        <v>52</v>
      </c>
      <c r="B24" s="123">
        <f>B17+C17</f>
        <v>1444136762.55</v>
      </c>
      <c r="C24" s="121"/>
      <c r="D24" s="121"/>
      <c r="E24" s="121"/>
      <c r="F24" s="121"/>
    </row>
    <row r="25" spans="1:6">
      <c r="A25" s="115"/>
      <c r="B25" s="121"/>
      <c r="C25" s="121"/>
      <c r="D25" s="121"/>
      <c r="E25" s="121"/>
      <c r="F25" s="121"/>
    </row>
    <row r="26" spans="1:6">
      <c r="A26" s="115" t="s">
        <v>53</v>
      </c>
      <c r="B26" s="121">
        <f>B18</f>
        <v>652910178</v>
      </c>
      <c r="C26" s="121"/>
      <c r="D26" s="121"/>
      <c r="E26" s="121"/>
      <c r="F26" s="121"/>
    </row>
    <row r="27" spans="1:6">
      <c r="A27" s="115" t="s">
        <v>54</v>
      </c>
      <c r="B27" s="121">
        <f>C18</f>
        <v>19000000</v>
      </c>
      <c r="C27" s="121"/>
      <c r="D27" s="121"/>
      <c r="E27" s="121"/>
      <c r="F27" s="121"/>
    </row>
    <row r="28" spans="1:6">
      <c r="A28" s="115" t="s">
        <v>55</v>
      </c>
      <c r="B28" s="123">
        <f>B26+B27</f>
        <v>671910178</v>
      </c>
      <c r="C28" s="121"/>
      <c r="D28" s="121"/>
      <c r="E28" s="121"/>
      <c r="F28" s="121"/>
    </row>
    <row r="29" spans="1:6">
      <c r="B29" s="121"/>
      <c r="C29" s="121"/>
      <c r="D29" s="121"/>
      <c r="E29" s="121"/>
      <c r="F29" s="121"/>
    </row>
    <row r="30" spans="1:6">
      <c r="A30" s="115"/>
      <c r="B30" s="121">
        <f>B24+B28</f>
        <v>2116046940.55</v>
      </c>
      <c r="C30" s="121"/>
      <c r="D30" s="121"/>
      <c r="E30" s="121"/>
      <c r="F30" s="121"/>
    </row>
    <row r="31" spans="1:6">
      <c r="B31" s="121"/>
      <c r="C31" s="121"/>
      <c r="D31" s="121"/>
      <c r="E31" s="121"/>
      <c r="F31" s="121"/>
    </row>
    <row r="32" spans="1:6">
      <c r="B32" s="121"/>
    </row>
    <row r="33" spans="1:3">
      <c r="B33" s="121"/>
      <c r="C33" s="115"/>
    </row>
    <row r="34" spans="1:3">
      <c r="A34" s="115" t="s">
        <v>56</v>
      </c>
    </row>
  </sheetData>
  <pageMargins left="0.70866141732283472" right="0.70866141732283472" top="0.74803149606299213" bottom="0.74803149606299213" header="0.31496062992125984" footer="0.31496062992125984"/>
  <pageSetup scale="54"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1"/>
  <sheetViews>
    <sheetView topLeftCell="A46" workbookViewId="0">
      <selection activeCell="D67" sqref="D67"/>
    </sheetView>
  </sheetViews>
  <sheetFormatPr defaultRowHeight="15"/>
  <cols>
    <col min="1" max="3" width="9.140625" customWidth="1"/>
    <col min="5" max="5" width="20.42578125" customWidth="1"/>
    <col min="6" max="6" width="16.140625" customWidth="1"/>
  </cols>
  <sheetData>
    <row r="1" spans="1:1">
      <c r="A1" s="208" t="s">
        <v>152</v>
      </c>
    </row>
    <row r="2" spans="1:1">
      <c r="A2" s="208" t="s">
        <v>153</v>
      </c>
    </row>
    <row r="3" spans="1:1">
      <c r="A3" s="209" t="s">
        <v>154</v>
      </c>
    </row>
    <row r="4" spans="1:1">
      <c r="A4" s="208" t="s">
        <v>155</v>
      </c>
    </row>
    <row r="5" spans="1:1">
      <c r="A5" s="208" t="s">
        <v>156</v>
      </c>
    </row>
    <row r="6" spans="1:1">
      <c r="A6" s="207"/>
    </row>
    <row r="7" spans="1:1">
      <c r="A7" s="210" t="s">
        <v>157</v>
      </c>
    </row>
    <row r="8" spans="1:1">
      <c r="A8" s="207"/>
    </row>
    <row r="9" spans="1:1">
      <c r="A9" s="207"/>
    </row>
    <row r="10" spans="1:1">
      <c r="A10" s="210" t="s">
        <v>158</v>
      </c>
    </row>
    <row r="11" spans="1:1">
      <c r="A11" s="207"/>
    </row>
    <row r="12" spans="1:1">
      <c r="A12" s="211" t="s">
        <v>159</v>
      </c>
    </row>
    <row r="13" spans="1:1">
      <c r="A13" s="207"/>
    </row>
    <row r="14" spans="1:1">
      <c r="A14" s="211" t="s">
        <v>160</v>
      </c>
    </row>
    <row r="15" spans="1:1">
      <c r="A15" s="207"/>
    </row>
    <row r="16" spans="1:1">
      <c r="A16" s="210" t="s">
        <v>161</v>
      </c>
    </row>
    <row r="17" spans="1:1">
      <c r="A17" s="207"/>
    </row>
    <row r="18" spans="1:1">
      <c r="A18" s="207"/>
    </row>
    <row r="19" spans="1:1">
      <c r="A19" s="210" t="s">
        <v>162</v>
      </c>
    </row>
    <row r="20" spans="1:1">
      <c r="A20" s="207"/>
    </row>
    <row r="21" spans="1:1">
      <c r="A21" s="210" t="s">
        <v>163</v>
      </c>
    </row>
    <row r="22" spans="1:1">
      <c r="A22" s="207"/>
    </row>
    <row r="23" spans="1:1">
      <c r="A23" s="210" t="s">
        <v>164</v>
      </c>
    </row>
    <row r="24" spans="1:1">
      <c r="A24" s="207"/>
    </row>
    <row r="25" spans="1:1">
      <c r="A25" s="210" t="s">
        <v>165</v>
      </c>
    </row>
    <row r="26" spans="1:1">
      <c r="A26" s="207"/>
    </row>
    <row r="27" spans="1:1">
      <c r="A27" s="210" t="s">
        <v>166</v>
      </c>
    </row>
    <row r="28" spans="1:1">
      <c r="A28" s="207"/>
    </row>
    <row r="29" spans="1:1">
      <c r="A29" s="210" t="s">
        <v>167</v>
      </c>
    </row>
    <row r="30" spans="1:1">
      <c r="A30" s="207"/>
    </row>
    <row r="31" spans="1:1">
      <c r="A31" s="212" t="s">
        <v>168</v>
      </c>
    </row>
    <row r="32" spans="1:1">
      <c r="A32" s="207"/>
    </row>
    <row r="33" spans="1:6">
      <c r="A33" s="210" t="s">
        <v>169</v>
      </c>
    </row>
    <row r="34" spans="1:6">
      <c r="A34" s="207"/>
    </row>
    <row r="35" spans="1:6">
      <c r="A35" s="212" t="s">
        <v>170</v>
      </c>
    </row>
    <row r="36" spans="1:6">
      <c r="A36" s="207"/>
    </row>
    <row r="37" spans="1:6">
      <c r="A37" s="213"/>
      <c r="B37" s="214" t="s">
        <v>171</v>
      </c>
      <c r="C37" s="214" t="s">
        <v>172</v>
      </c>
      <c r="D37" s="214" t="s">
        <v>173</v>
      </c>
      <c r="E37" s="214" t="s">
        <v>174</v>
      </c>
      <c r="F37" s="214" t="s">
        <v>175</v>
      </c>
    </row>
    <row r="38" spans="1:6">
      <c r="A38" s="214" t="s">
        <v>176</v>
      </c>
      <c r="B38" s="213"/>
      <c r="C38" s="213"/>
      <c r="D38" s="213"/>
      <c r="E38" s="213"/>
      <c r="F38" s="213"/>
    </row>
    <row r="39" spans="1:6">
      <c r="A39" s="214" t="s">
        <v>177</v>
      </c>
      <c r="B39" s="210" t="s">
        <v>178</v>
      </c>
      <c r="C39" s="210" t="s">
        <v>179</v>
      </c>
      <c r="D39" s="210" t="s">
        <v>180</v>
      </c>
      <c r="E39" s="210" t="s">
        <v>181</v>
      </c>
      <c r="F39" s="216">
        <v>58014032</v>
      </c>
    </row>
    <row r="40" spans="1:6">
      <c r="A40" s="215"/>
      <c r="B40" s="210" t="s">
        <v>178</v>
      </c>
      <c r="C40" s="210" t="s">
        <v>182</v>
      </c>
      <c r="D40" s="210" t="s">
        <v>183</v>
      </c>
      <c r="E40" s="210" t="s">
        <v>184</v>
      </c>
      <c r="F40" s="216">
        <v>58014032</v>
      </c>
    </row>
    <row r="41" spans="1:6">
      <c r="A41" s="215"/>
      <c r="B41" s="217"/>
      <c r="C41" s="217"/>
      <c r="D41" s="217"/>
      <c r="E41" s="217"/>
      <c r="F41" s="218"/>
    </row>
    <row r="42" spans="1:6">
      <c r="A42" s="215"/>
      <c r="B42" s="219" t="s">
        <v>185</v>
      </c>
      <c r="C42" s="271" t="s">
        <v>186</v>
      </c>
      <c r="D42" s="271"/>
      <c r="E42" s="271"/>
      <c r="F42" s="271"/>
    </row>
    <row r="43" spans="1:6">
      <c r="A43" s="215"/>
      <c r="B43" s="213"/>
      <c r="C43" s="213"/>
      <c r="D43" s="213"/>
      <c r="E43" s="213"/>
      <c r="F43" s="213"/>
    </row>
    <row r="44" spans="1:6">
      <c r="A44" s="210" t="s">
        <v>187</v>
      </c>
    </row>
    <row r="45" spans="1:6">
      <c r="A45" s="207"/>
    </row>
    <row r="46" spans="1:6">
      <c r="A46" s="207"/>
    </row>
    <row r="47" spans="1:6">
      <c r="A47" s="210" t="s">
        <v>188</v>
      </c>
    </row>
    <row r="48" spans="1:6">
      <c r="A48" s="207"/>
    </row>
    <row r="49" spans="1:1">
      <c r="A49" s="207"/>
    </row>
    <row r="50" spans="1:1">
      <c r="A50" s="220" t="s">
        <v>189</v>
      </c>
    </row>
    <row r="51" spans="1:1">
      <c r="A51" s="207"/>
    </row>
    <row r="52" spans="1:1">
      <c r="A52" s="220" t="s">
        <v>190</v>
      </c>
    </row>
    <row r="53" spans="1:1">
      <c r="A53" s="207"/>
    </row>
    <row r="54" spans="1:1">
      <c r="A54" s="220" t="s">
        <v>191</v>
      </c>
    </row>
    <row r="55" spans="1:1">
      <c r="A55" s="207"/>
    </row>
    <row r="56" spans="1:1">
      <c r="A56" s="220" t="s">
        <v>192</v>
      </c>
    </row>
    <row r="57" spans="1:1">
      <c r="A57" s="207"/>
    </row>
    <row r="58" spans="1:1">
      <c r="A58" s="220" t="s">
        <v>193</v>
      </c>
    </row>
    <row r="59" spans="1:1">
      <c r="A59" s="221" t="s">
        <v>194</v>
      </c>
    </row>
    <row r="60" spans="1:1">
      <c r="A60" s="221" t="s">
        <v>195</v>
      </c>
    </row>
    <row r="61" spans="1:1">
      <c r="A61" s="221" t="s">
        <v>196</v>
      </c>
    </row>
    <row r="62" spans="1:1">
      <c r="A62" s="221" t="s">
        <v>197</v>
      </c>
    </row>
    <row r="63" spans="1:1">
      <c r="A63" s="221" t="s">
        <v>198</v>
      </c>
    </row>
    <row r="64" spans="1:1">
      <c r="A64" s="207"/>
    </row>
    <row r="65" spans="1:6">
      <c r="A65" s="220" t="s">
        <v>199</v>
      </c>
    </row>
    <row r="66" spans="1:6">
      <c r="A66" s="207"/>
    </row>
    <row r="67" spans="1:6">
      <c r="A67" s="220" t="s">
        <v>168</v>
      </c>
    </row>
    <row r="68" spans="1:6">
      <c r="A68" s="207"/>
    </row>
    <row r="69" spans="1:6">
      <c r="A69" s="213"/>
      <c r="B69" s="214" t="s">
        <v>171</v>
      </c>
      <c r="C69" s="214" t="s">
        <v>172</v>
      </c>
      <c r="D69" s="214" t="s">
        <v>173</v>
      </c>
      <c r="E69" s="214" t="s">
        <v>174</v>
      </c>
      <c r="F69" s="214" t="s">
        <v>175</v>
      </c>
    </row>
    <row r="70" spans="1:6">
      <c r="A70" s="214" t="s">
        <v>176</v>
      </c>
      <c r="B70" s="213"/>
      <c r="C70" s="213"/>
      <c r="D70" s="213"/>
      <c r="E70" s="213"/>
      <c r="F70" s="213"/>
    </row>
    <row r="71" spans="1:6">
      <c r="A71" s="214" t="s">
        <v>200</v>
      </c>
      <c r="B71" s="222">
        <v>42811</v>
      </c>
      <c r="C71" s="210" t="s">
        <v>201</v>
      </c>
      <c r="D71" s="210" t="s">
        <v>202</v>
      </c>
      <c r="E71" s="210" t="s">
        <v>181</v>
      </c>
      <c r="F71" s="216">
        <v>47289032</v>
      </c>
    </row>
    <row r="72" spans="1:6">
      <c r="A72" s="215"/>
      <c r="B72" s="222">
        <v>42811</v>
      </c>
      <c r="C72" s="210" t="s">
        <v>182</v>
      </c>
      <c r="D72" s="210" t="s">
        <v>183</v>
      </c>
      <c r="E72" s="210" t="s">
        <v>184</v>
      </c>
      <c r="F72" s="216">
        <v>47289032</v>
      </c>
    </row>
    <row r="73" spans="1:6">
      <c r="A73" s="215"/>
      <c r="B73" s="219" t="s">
        <v>185</v>
      </c>
      <c r="C73" s="271" t="s">
        <v>203</v>
      </c>
      <c r="D73" s="271"/>
      <c r="E73" s="271"/>
      <c r="F73" s="271"/>
    </row>
    <row r="74" spans="1:6">
      <c r="A74" s="215"/>
      <c r="B74" s="213"/>
      <c r="C74" s="213"/>
      <c r="D74" s="213"/>
      <c r="E74" s="213"/>
      <c r="F74" s="213"/>
    </row>
    <row r="75" spans="1:6">
      <c r="A75" s="207"/>
    </row>
    <row r="76" spans="1:6">
      <c r="A76" s="220" t="s">
        <v>170</v>
      </c>
    </row>
    <row r="77" spans="1:6">
      <c r="A77" s="207"/>
    </row>
    <row r="78" spans="1:6">
      <c r="A78" s="213"/>
      <c r="B78" s="214" t="s">
        <v>171</v>
      </c>
      <c r="C78" s="214" t="s">
        <v>172</v>
      </c>
      <c r="D78" s="214" t="s">
        <v>173</v>
      </c>
      <c r="E78" s="214" t="s">
        <v>174</v>
      </c>
      <c r="F78" s="214" t="s">
        <v>175</v>
      </c>
    </row>
    <row r="79" spans="1:6">
      <c r="A79" s="214" t="s">
        <v>176</v>
      </c>
      <c r="B79" s="213"/>
      <c r="C79" s="213"/>
      <c r="D79" s="213"/>
      <c r="E79" s="213"/>
      <c r="F79" s="213"/>
    </row>
    <row r="80" spans="1:6">
      <c r="A80" s="214" t="s">
        <v>200</v>
      </c>
      <c r="B80" s="210" t="s">
        <v>178</v>
      </c>
      <c r="C80" s="210" t="s">
        <v>182</v>
      </c>
      <c r="D80" s="210" t="s">
        <v>183</v>
      </c>
      <c r="E80" s="210" t="s">
        <v>181</v>
      </c>
      <c r="F80" s="216">
        <v>47289032</v>
      </c>
    </row>
    <row r="81" spans="1:6">
      <c r="A81" s="215"/>
      <c r="B81" s="210" t="s">
        <v>178</v>
      </c>
      <c r="C81" s="210" t="s">
        <v>201</v>
      </c>
      <c r="D81" s="210" t="s">
        <v>202</v>
      </c>
      <c r="E81" s="210" t="s">
        <v>184</v>
      </c>
      <c r="F81" s="216">
        <v>47289032</v>
      </c>
    </row>
    <row r="82" spans="1:6">
      <c r="A82" s="215"/>
      <c r="B82" s="219" t="s">
        <v>185</v>
      </c>
      <c r="C82" s="271" t="s">
        <v>203</v>
      </c>
      <c r="D82" s="271"/>
      <c r="E82" s="271"/>
      <c r="F82" s="271"/>
    </row>
    <row r="83" spans="1:6">
      <c r="A83" s="215"/>
      <c r="B83" s="213"/>
      <c r="C83" s="213"/>
      <c r="D83" s="213"/>
      <c r="E83" s="213"/>
      <c r="F83" s="213"/>
    </row>
    <row r="84" spans="1:6">
      <c r="A84" s="207"/>
    </row>
    <row r="85" spans="1:6">
      <c r="A85" s="207"/>
    </row>
    <row r="86" spans="1:6">
      <c r="A86" s="220" t="s">
        <v>204</v>
      </c>
    </row>
    <row r="87" spans="1:6">
      <c r="A87" s="207"/>
    </row>
    <row r="88" spans="1:6">
      <c r="A88" s="220" t="s">
        <v>150</v>
      </c>
    </row>
    <row r="89" spans="1:6">
      <c r="A89" s="207"/>
    </row>
    <row r="90" spans="1:6">
      <c r="A90" s="220" t="s">
        <v>151</v>
      </c>
    </row>
    <row r="91" spans="1:6">
      <c r="A91" s="207"/>
    </row>
    <row r="92" spans="1:6">
      <c r="A92" s="207"/>
    </row>
    <row r="93" spans="1:6">
      <c r="A93" s="207"/>
    </row>
    <row r="94" spans="1:6">
      <c r="A94" s="207"/>
    </row>
    <row r="95" spans="1:6">
      <c r="A95" s="210" t="s">
        <v>205</v>
      </c>
    </row>
    <row r="96" spans="1:6">
      <c r="A96" s="207"/>
    </row>
    <row r="97" spans="1:1">
      <c r="A97" s="210" t="s">
        <v>206</v>
      </c>
    </row>
    <row r="98" spans="1:1">
      <c r="A98" s="207"/>
    </row>
    <row r="99" spans="1:1">
      <c r="A99" s="210" t="s">
        <v>207</v>
      </c>
    </row>
    <row r="100" spans="1:1">
      <c r="A100" s="207"/>
    </row>
    <row r="101" spans="1:1" ht="15.75">
      <c r="A101" s="223" t="s">
        <v>111</v>
      </c>
    </row>
  </sheetData>
  <mergeCells count="3">
    <mergeCell ref="C42:F42"/>
    <mergeCell ref="C73:F73"/>
    <mergeCell ref="C82:F82"/>
  </mergeCells>
  <hyperlinks>
    <hyperlink ref="A3" r:id="rId1" display="mailto:Dubravka.Cvijetic@ontario.c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workbookViewId="0">
      <selection activeCell="E27" sqref="E27"/>
    </sheetView>
  </sheetViews>
  <sheetFormatPr defaultRowHeight="15"/>
  <cols>
    <col min="2" max="2" width="30.7109375" customWidth="1"/>
    <col min="3" max="3" width="23.42578125" customWidth="1"/>
    <col min="4" max="4" width="26" customWidth="1"/>
  </cols>
  <sheetData>
    <row r="1" spans="1:4">
      <c r="A1" s="128" t="s">
        <v>66</v>
      </c>
    </row>
    <row r="2" spans="1:4">
      <c r="A2" s="128"/>
    </row>
    <row r="3" spans="1:4">
      <c r="A3" s="128" t="s">
        <v>67</v>
      </c>
    </row>
    <row r="4" spans="1:4">
      <c r="A4" s="128"/>
    </row>
    <row r="5" spans="1:4">
      <c r="A5" s="128" t="s">
        <v>68</v>
      </c>
    </row>
    <row r="6" spans="1:4" ht="15.75" thickBot="1">
      <c r="A6" s="128"/>
    </row>
    <row r="7" spans="1:4" ht="16.5" thickBot="1">
      <c r="A7" s="272" t="s">
        <v>69</v>
      </c>
      <c r="B7" s="273"/>
      <c r="C7" s="273"/>
      <c r="D7" s="274"/>
    </row>
    <row r="8" spans="1:4" ht="15.75">
      <c r="A8" s="275" t="s">
        <v>70</v>
      </c>
      <c r="B8" s="129" t="s">
        <v>71</v>
      </c>
      <c r="C8" s="278" t="s">
        <v>74</v>
      </c>
      <c r="D8" s="279"/>
    </row>
    <row r="9" spans="1:4" ht="16.5" thickBot="1">
      <c r="A9" s="276"/>
      <c r="B9" s="129" t="s">
        <v>72</v>
      </c>
      <c r="C9" s="280"/>
      <c r="D9" s="281"/>
    </row>
    <row r="10" spans="1:4" ht="15.75">
      <c r="A10" s="276"/>
      <c r="B10" s="129" t="s">
        <v>73</v>
      </c>
      <c r="C10" s="129" t="s">
        <v>75</v>
      </c>
      <c r="D10" s="129" t="s">
        <v>77</v>
      </c>
    </row>
    <row r="11" spans="1:4" ht="16.5" thickBot="1">
      <c r="A11" s="277"/>
      <c r="B11" s="130"/>
      <c r="C11" s="131" t="s">
        <v>76</v>
      </c>
      <c r="D11" s="131" t="s">
        <v>76</v>
      </c>
    </row>
    <row r="12" spans="1:4" ht="16.5" thickBot="1">
      <c r="A12" s="132" t="s">
        <v>78</v>
      </c>
      <c r="B12" s="133" t="s">
        <v>79</v>
      </c>
      <c r="C12" s="134" t="s">
        <v>80</v>
      </c>
      <c r="D12" s="134" t="s">
        <v>81</v>
      </c>
    </row>
    <row r="13" spans="1:4" ht="16.5" thickBot="1">
      <c r="A13" s="132" t="s">
        <v>82</v>
      </c>
      <c r="B13" s="133" t="s">
        <v>83</v>
      </c>
      <c r="C13" s="134" t="s">
        <v>81</v>
      </c>
      <c r="D13" s="134" t="s">
        <v>84</v>
      </c>
    </row>
    <row r="14" spans="1:4" ht="16.5" thickBot="1">
      <c r="A14" s="132" t="s">
        <v>85</v>
      </c>
      <c r="B14" s="133" t="s">
        <v>86</v>
      </c>
      <c r="C14" s="134" t="s">
        <v>81</v>
      </c>
      <c r="D14" s="134" t="s">
        <v>84</v>
      </c>
    </row>
    <row r="15" spans="1:4" ht="16.5" thickBot="1">
      <c r="A15" s="132" t="s">
        <v>87</v>
      </c>
      <c r="B15" s="133" t="s">
        <v>88</v>
      </c>
      <c r="C15" s="134" t="s">
        <v>81</v>
      </c>
      <c r="D15" s="134" t="s">
        <v>84</v>
      </c>
    </row>
    <row r="16" spans="1:4" ht="16.5" thickBot="1">
      <c r="A16" s="132" t="s">
        <v>89</v>
      </c>
      <c r="B16" s="133" t="s">
        <v>90</v>
      </c>
      <c r="C16" s="134" t="s">
        <v>80</v>
      </c>
      <c r="D16" s="134" t="s">
        <v>81</v>
      </c>
    </row>
    <row r="17" spans="1:4" ht="16.5" thickBot="1">
      <c r="A17" s="132" t="s">
        <v>91</v>
      </c>
      <c r="B17" s="133" t="s">
        <v>92</v>
      </c>
      <c r="C17" s="134" t="s">
        <v>81</v>
      </c>
      <c r="D17" s="134" t="s">
        <v>84</v>
      </c>
    </row>
    <row r="18" spans="1:4" ht="16.5" thickBot="1">
      <c r="A18" s="132" t="s">
        <v>93</v>
      </c>
      <c r="B18" s="133" t="s">
        <v>94</v>
      </c>
      <c r="C18" s="134" t="s">
        <v>81</v>
      </c>
      <c r="D18" s="134" t="s">
        <v>84</v>
      </c>
    </row>
    <row r="19" spans="1:4" ht="16.5" thickBot="1">
      <c r="A19" s="132" t="s">
        <v>95</v>
      </c>
      <c r="B19" s="133" t="s">
        <v>96</v>
      </c>
      <c r="C19" s="134" t="s">
        <v>81</v>
      </c>
      <c r="D19" s="134" t="s">
        <v>84</v>
      </c>
    </row>
    <row r="20" spans="1:4" ht="16.5" thickBot="1">
      <c r="A20" s="132" t="s">
        <v>97</v>
      </c>
      <c r="B20" s="133" t="s">
        <v>98</v>
      </c>
      <c r="C20" s="134" t="s">
        <v>81</v>
      </c>
      <c r="D20" s="134" t="s">
        <v>84</v>
      </c>
    </row>
    <row r="21" spans="1:4" ht="16.5" thickBot="1">
      <c r="A21" s="135" t="s">
        <v>99</v>
      </c>
      <c r="B21" s="136" t="s">
        <v>100</v>
      </c>
      <c r="C21" s="137" t="s">
        <v>81</v>
      </c>
      <c r="D21" s="137" t="s">
        <v>84</v>
      </c>
    </row>
    <row r="22" spans="1:4">
      <c r="A22" s="128"/>
    </row>
    <row r="23" spans="1:4">
      <c r="A23" s="128"/>
    </row>
    <row r="24" spans="1:4">
      <c r="A24" s="128" t="s">
        <v>101</v>
      </c>
    </row>
    <row r="25" spans="1:4">
      <c r="A25" s="128"/>
    </row>
    <row r="26" spans="1:4">
      <c r="A26" s="128" t="s">
        <v>102</v>
      </c>
    </row>
    <row r="27" spans="1:4">
      <c r="A27" s="128"/>
    </row>
    <row r="28" spans="1:4">
      <c r="A28" s="128" t="s">
        <v>103</v>
      </c>
    </row>
    <row r="29" spans="1:4">
      <c r="A29" s="128"/>
    </row>
    <row r="30" spans="1:4" ht="15.75">
      <c r="A30" s="138" t="s">
        <v>104</v>
      </c>
    </row>
    <row r="31" spans="1:4">
      <c r="A31" s="128" t="s">
        <v>105</v>
      </c>
    </row>
    <row r="32" spans="1:4">
      <c r="A32" s="139"/>
    </row>
    <row r="34" spans="1:1">
      <c r="A34" s="140" t="s">
        <v>106</v>
      </c>
    </row>
    <row r="35" spans="1:1">
      <c r="A35" s="140" t="s">
        <v>107</v>
      </c>
    </row>
    <row r="36" spans="1:1">
      <c r="A36" s="140" t="s">
        <v>108</v>
      </c>
    </row>
    <row r="37" spans="1:1">
      <c r="A37" s="140" t="s">
        <v>109</v>
      </c>
    </row>
    <row r="38" spans="1:1">
      <c r="A38" s="141"/>
    </row>
    <row r="39" spans="1:1">
      <c r="A39" s="142" t="s">
        <v>110</v>
      </c>
    </row>
    <row r="40" spans="1:1">
      <c r="A40" s="128"/>
    </row>
    <row r="41" spans="1:1" ht="15.75">
      <c r="A41" s="143" t="s">
        <v>111</v>
      </c>
    </row>
  </sheetData>
  <mergeCells count="3">
    <mergeCell ref="A7:D7"/>
    <mergeCell ref="A8:A11"/>
    <mergeCell ref="C8:D9"/>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G15" sqref="G15"/>
    </sheetView>
  </sheetViews>
  <sheetFormatPr defaultRowHeight="15"/>
  <sheetData>
    <row r="1" spans="1:1">
      <c r="A1" s="128" t="s">
        <v>113</v>
      </c>
    </row>
    <row r="2" spans="1:1">
      <c r="A2" s="128" t="s">
        <v>114</v>
      </c>
    </row>
    <row r="3" spans="1:1">
      <c r="A3" s="128"/>
    </row>
    <row r="4" spans="1:1">
      <c r="A4" s="128" t="s">
        <v>115</v>
      </c>
    </row>
    <row r="5" spans="1:1">
      <c r="A5" s="128" t="s">
        <v>116</v>
      </c>
    </row>
    <row r="6" spans="1:1">
      <c r="A6" s="128"/>
    </row>
    <row r="7" spans="1:1">
      <c r="A7" s="128" t="s">
        <v>117</v>
      </c>
    </row>
    <row r="8" spans="1:1">
      <c r="A8" s="128"/>
    </row>
    <row r="9" spans="1:1">
      <c r="A9" s="128" t="s">
        <v>118</v>
      </c>
    </row>
    <row r="10" spans="1:1">
      <c r="A10" s="128"/>
    </row>
    <row r="11" spans="1:1">
      <c r="A11" s="128" t="s">
        <v>103</v>
      </c>
    </row>
    <row r="12" spans="1:1">
      <c r="A12" s="128" t="s">
        <v>119</v>
      </c>
    </row>
    <row r="13" spans="1:1" ht="15.75">
      <c r="A13" s="143"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7"/>
  <sheetViews>
    <sheetView zoomScaleNormal="100" zoomScaleSheetLayoutView="100" workbookViewId="0">
      <selection activeCell="A26" sqref="A26:L26"/>
    </sheetView>
  </sheetViews>
  <sheetFormatPr defaultRowHeight="15"/>
  <cols>
    <col min="1" max="1" width="41.42578125" style="144" customWidth="1"/>
    <col min="2" max="2" width="15" style="144" customWidth="1"/>
    <col min="3" max="3" width="25.5703125" style="144" customWidth="1"/>
    <col min="4" max="4" width="10.85546875" style="144" customWidth="1"/>
    <col min="5" max="5" width="13" style="144" customWidth="1"/>
    <col min="6" max="6" width="11.28515625" style="144" customWidth="1"/>
    <col min="7" max="7" width="11.5703125" style="144" customWidth="1"/>
    <col min="8" max="8" width="15.42578125" style="144" customWidth="1"/>
    <col min="9" max="9" width="11.5703125" style="144" customWidth="1"/>
    <col min="10" max="10" width="11.7109375" style="144" customWidth="1"/>
    <col min="11" max="11" width="14" style="144" customWidth="1"/>
    <col min="12" max="12" width="16.5703125" style="144" customWidth="1"/>
    <col min="13" max="13" width="7" style="144" bestFit="1" customWidth="1"/>
    <col min="14" max="14" width="6.140625" style="146" bestFit="1" customWidth="1"/>
    <col min="15" max="15" width="4" style="144" customWidth="1"/>
    <col min="16" max="16384" width="9.140625" style="144"/>
  </cols>
  <sheetData>
    <row r="1" spans="1:14" ht="15.75">
      <c r="A1" s="145" t="s">
        <v>121</v>
      </c>
    </row>
    <row r="2" spans="1:14" ht="15.75" thickBot="1"/>
    <row r="3" spans="1:14" ht="15.75" customHeight="1">
      <c r="A3" s="299"/>
      <c r="B3" s="301" t="s">
        <v>209</v>
      </c>
      <c r="C3" s="299" t="s">
        <v>4</v>
      </c>
      <c r="D3" s="324" t="s">
        <v>123</v>
      </c>
      <c r="E3" s="319" t="s">
        <v>124</v>
      </c>
      <c r="F3" s="282" t="s">
        <v>125</v>
      </c>
      <c r="G3" s="314" t="s">
        <v>126</v>
      </c>
      <c r="H3" s="317" t="s">
        <v>127</v>
      </c>
      <c r="I3" s="319" t="s">
        <v>128</v>
      </c>
      <c r="J3" s="321" t="s">
        <v>129</v>
      </c>
      <c r="K3" s="294" t="s">
        <v>130</v>
      </c>
      <c r="L3" s="294" t="s">
        <v>131</v>
      </c>
      <c r="M3" s="296" t="s">
        <v>132</v>
      </c>
      <c r="N3" s="147"/>
    </row>
    <row r="4" spans="1:14">
      <c r="A4" s="299"/>
      <c r="B4" s="301"/>
      <c r="C4" s="299"/>
      <c r="D4" s="325"/>
      <c r="E4" s="320"/>
      <c r="F4" s="283"/>
      <c r="G4" s="315"/>
      <c r="H4" s="318"/>
      <c r="I4" s="320"/>
      <c r="J4" s="322"/>
      <c r="K4" s="294"/>
      <c r="L4" s="294"/>
      <c r="M4" s="297"/>
      <c r="N4" s="149"/>
    </row>
    <row r="5" spans="1:14">
      <c r="A5" s="299"/>
      <c r="B5" s="301"/>
      <c r="C5" s="299"/>
      <c r="D5" s="325"/>
      <c r="E5" s="320"/>
      <c r="F5" s="283"/>
      <c r="G5" s="315"/>
      <c r="H5" s="318"/>
      <c r="I5" s="320"/>
      <c r="J5" s="322"/>
      <c r="K5" s="294"/>
      <c r="L5" s="294"/>
      <c r="M5" s="297"/>
      <c r="N5" s="149"/>
    </row>
    <row r="6" spans="1:14" ht="15.75" thickBot="1">
      <c r="A6" s="299"/>
      <c r="B6" s="301"/>
      <c r="C6" s="299"/>
      <c r="D6" s="326"/>
      <c r="E6" s="327"/>
      <c r="F6" s="284"/>
      <c r="G6" s="316"/>
      <c r="H6" s="318"/>
      <c r="I6" s="320"/>
      <c r="J6" s="323"/>
      <c r="K6" s="294"/>
      <c r="L6" s="294"/>
      <c r="M6" s="298"/>
      <c r="N6" s="151" t="s">
        <v>133</v>
      </c>
    </row>
    <row r="7" spans="1:14" ht="24.75" customHeight="1">
      <c r="A7" s="153" t="s">
        <v>134</v>
      </c>
      <c r="B7" s="153"/>
      <c r="C7" s="153"/>
      <c r="D7" s="154"/>
      <c r="E7" s="155"/>
      <c r="F7" s="156"/>
      <c r="G7" s="157"/>
      <c r="H7" s="154"/>
      <c r="I7" s="158"/>
      <c r="J7" s="159">
        <f t="shared" ref="J7:J8" si="0">-(+H7+I7)</f>
        <v>0</v>
      </c>
      <c r="K7" s="302"/>
      <c r="L7" s="305"/>
      <c r="M7" s="308"/>
      <c r="N7" s="160">
        <f>SUM(E7:J7)</f>
        <v>0</v>
      </c>
    </row>
    <row r="8" spans="1:14" ht="33.75">
      <c r="A8" s="153" t="s">
        <v>135</v>
      </c>
      <c r="B8" s="153"/>
      <c r="C8" s="153"/>
      <c r="D8" s="161"/>
      <c r="E8" s="153"/>
      <c r="F8" s="153"/>
      <c r="G8" s="162"/>
      <c r="H8" s="161"/>
      <c r="I8" s="163"/>
      <c r="J8" s="164">
        <f t="shared" si="0"/>
        <v>0</v>
      </c>
      <c r="K8" s="303"/>
      <c r="L8" s="306"/>
      <c r="M8" s="309"/>
      <c r="N8" s="160">
        <f t="shared" ref="N8:N10" si="1">SUM(E8:J8)</f>
        <v>0</v>
      </c>
    </row>
    <row r="9" spans="1:14">
      <c r="A9" s="153" t="s">
        <v>136</v>
      </c>
      <c r="B9" s="153"/>
      <c r="C9" s="153"/>
      <c r="D9" s="161"/>
      <c r="E9" s="153"/>
      <c r="F9" s="165"/>
      <c r="G9" s="162"/>
      <c r="H9" s="161"/>
      <c r="I9" s="163"/>
      <c r="J9" s="164">
        <f>-(+H9+I9)</f>
        <v>0</v>
      </c>
      <c r="K9" s="303"/>
      <c r="L9" s="306"/>
      <c r="M9" s="309"/>
      <c r="N9" s="160">
        <f t="shared" si="1"/>
        <v>0</v>
      </c>
    </row>
    <row r="10" spans="1:14">
      <c r="A10" s="153" t="s">
        <v>137</v>
      </c>
      <c r="B10" s="153"/>
      <c r="C10" s="153"/>
      <c r="D10" s="161"/>
      <c r="E10" s="153"/>
      <c r="F10" s="153"/>
      <c r="G10" s="162"/>
      <c r="H10" s="161"/>
      <c r="I10" s="162"/>
      <c r="J10" s="164">
        <f>-(+H10+I10)</f>
        <v>0</v>
      </c>
      <c r="K10" s="303"/>
      <c r="L10" s="306"/>
      <c r="M10" s="309"/>
      <c r="N10" s="160">
        <f t="shared" si="1"/>
        <v>0</v>
      </c>
    </row>
    <row r="11" spans="1:14" ht="15.75" thickBot="1">
      <c r="A11" s="166" t="s">
        <v>138</v>
      </c>
      <c r="B11" s="166"/>
      <c r="C11" s="167"/>
      <c r="D11" s="168">
        <f t="shared" ref="D11" si="2">SUM(D7:D10)</f>
        <v>0</v>
      </c>
      <c r="E11" s="169">
        <f t="shared" ref="E11" si="3">SUM(E7:E10)</f>
        <v>0</v>
      </c>
      <c r="F11" s="169">
        <f>SUM(F7:F10)</f>
        <v>0</v>
      </c>
      <c r="G11" s="170">
        <f>SUM(G7:G10)</f>
        <v>0</v>
      </c>
      <c r="H11" s="168">
        <f t="shared" ref="H11:J11" si="4">SUM(H7:H10)</f>
        <v>0</v>
      </c>
      <c r="I11" s="170">
        <f>SUM(I7:I10)</f>
        <v>0</v>
      </c>
      <c r="J11" s="171">
        <f t="shared" si="4"/>
        <v>0</v>
      </c>
      <c r="K11" s="304"/>
      <c r="L11" s="307"/>
      <c r="M11" s="310"/>
      <c r="N11" s="172">
        <f>SUM(E11:J11)</f>
        <v>0</v>
      </c>
    </row>
    <row r="12" spans="1:14" ht="15.75" thickBot="1"/>
    <row r="13" spans="1:14" ht="42.75" customHeight="1" thickBot="1">
      <c r="A13" s="311" t="s">
        <v>147</v>
      </c>
      <c r="B13" s="312"/>
      <c r="C13" s="312"/>
      <c r="D13" s="312"/>
      <c r="E13" s="312"/>
      <c r="F13" s="312"/>
      <c r="G13" s="312"/>
      <c r="H13" s="312"/>
      <c r="I13" s="312"/>
      <c r="J13" s="312"/>
      <c r="K13" s="312"/>
      <c r="L13" s="313"/>
    </row>
    <row r="14" spans="1:14" ht="15.75">
      <c r="A14" s="145"/>
    </row>
    <row r="16" spans="1:14" hidden="1"/>
    <row r="17" spans="1:14" hidden="1"/>
    <row r="18" spans="1:14" ht="15.75">
      <c r="A18" s="173" t="s">
        <v>140</v>
      </c>
    </row>
    <row r="19" spans="1:14" ht="16.5" thickBot="1">
      <c r="A19" s="173"/>
    </row>
    <row r="20" spans="1:14" ht="15" customHeight="1">
      <c r="A20" s="299" t="s">
        <v>141</v>
      </c>
      <c r="B20" s="288" t="s">
        <v>123</v>
      </c>
      <c r="C20" s="300" t="s">
        <v>124</v>
      </c>
      <c r="D20" s="300" t="s">
        <v>125</v>
      </c>
      <c r="E20" s="290" t="s">
        <v>126</v>
      </c>
      <c r="F20" s="288" t="s">
        <v>127</v>
      </c>
      <c r="G20" s="290" t="s">
        <v>128</v>
      </c>
      <c r="H20" s="292" t="s">
        <v>129</v>
      </c>
      <c r="I20" s="294" t="s">
        <v>130</v>
      </c>
      <c r="J20" s="295" t="s">
        <v>142</v>
      </c>
      <c r="K20" s="296" t="s">
        <v>132</v>
      </c>
      <c r="L20" s="262"/>
      <c r="M20" s="174"/>
      <c r="N20" s="175"/>
    </row>
    <row r="21" spans="1:14">
      <c r="A21" s="299"/>
      <c r="B21" s="289"/>
      <c r="C21" s="301"/>
      <c r="D21" s="301"/>
      <c r="E21" s="291"/>
      <c r="F21" s="289"/>
      <c r="G21" s="291"/>
      <c r="H21" s="293"/>
      <c r="I21" s="294"/>
      <c r="J21" s="295"/>
      <c r="K21" s="297"/>
      <c r="L21" s="263"/>
      <c r="M21" s="174"/>
      <c r="N21" s="175"/>
    </row>
    <row r="22" spans="1:14">
      <c r="A22" s="299"/>
      <c r="B22" s="289"/>
      <c r="C22" s="301"/>
      <c r="D22" s="301"/>
      <c r="E22" s="291"/>
      <c r="F22" s="289"/>
      <c r="G22" s="291"/>
      <c r="H22" s="293"/>
      <c r="I22" s="294"/>
      <c r="J22" s="295"/>
      <c r="K22" s="297"/>
      <c r="L22" s="263"/>
      <c r="M22" s="174"/>
      <c r="N22" s="175"/>
    </row>
    <row r="23" spans="1:14" ht="45.75" customHeight="1">
      <c r="A23" s="299"/>
      <c r="B23" s="289"/>
      <c r="C23" s="301"/>
      <c r="D23" s="301"/>
      <c r="E23" s="291"/>
      <c r="F23" s="289"/>
      <c r="G23" s="291"/>
      <c r="H23" s="293"/>
      <c r="I23" s="294"/>
      <c r="J23" s="295"/>
      <c r="K23" s="298"/>
      <c r="L23" s="264" t="s">
        <v>133</v>
      </c>
      <c r="M23" s="174"/>
      <c r="N23" s="175"/>
    </row>
    <row r="24" spans="1:14" ht="38.25">
      <c r="A24" s="193" t="s">
        <v>210</v>
      </c>
      <c r="B24" s="194">
        <v>58403000</v>
      </c>
      <c r="C24" s="195"/>
      <c r="D24" s="195"/>
      <c r="E24" s="196">
        <v>-81906000</v>
      </c>
      <c r="F24" s="194">
        <v>23503000</v>
      </c>
      <c r="G24" s="196"/>
      <c r="H24" s="197">
        <f>-(F24+G24)</f>
        <v>-23503000</v>
      </c>
      <c r="I24" s="191" t="s">
        <v>143</v>
      </c>
      <c r="J24" s="191" t="s">
        <v>144</v>
      </c>
      <c r="K24" s="192"/>
      <c r="L24" s="198">
        <f>SUM(B24:G24)</f>
        <v>0</v>
      </c>
      <c r="M24" s="177"/>
      <c r="N24" s="178"/>
    </row>
    <row r="25" spans="1:14" ht="16.5" thickBot="1">
      <c r="A25" s="179"/>
      <c r="B25" s="180"/>
      <c r="C25" s="181"/>
      <c r="D25" s="181"/>
      <c r="E25" s="182"/>
      <c r="F25" s="180"/>
      <c r="G25" s="182"/>
      <c r="H25" s="183">
        <f>-(F25+G25)</f>
        <v>0</v>
      </c>
      <c r="I25" s="184"/>
      <c r="J25" s="185"/>
      <c r="K25" s="186"/>
      <c r="L25" s="176">
        <f>SUM(B25:G25)</f>
        <v>0</v>
      </c>
      <c r="M25" s="177"/>
      <c r="N25" s="178"/>
    </row>
    <row r="26" spans="1:14" ht="282" customHeight="1" thickBot="1">
      <c r="A26" s="285" t="s">
        <v>211</v>
      </c>
      <c r="B26" s="286"/>
      <c r="C26" s="286"/>
      <c r="D26" s="286"/>
      <c r="E26" s="286"/>
      <c r="F26" s="286"/>
      <c r="G26" s="286"/>
      <c r="H26" s="286"/>
      <c r="I26" s="286"/>
      <c r="J26" s="286"/>
      <c r="K26" s="286"/>
      <c r="L26" s="287"/>
      <c r="M26" s="187"/>
      <c r="N26" s="188"/>
    </row>
    <row r="28" spans="1:14" ht="15.75">
      <c r="A28" s="189" t="s">
        <v>146</v>
      </c>
    </row>
    <row r="29" spans="1:14" ht="16.5" thickBot="1">
      <c r="A29" s="190"/>
    </row>
    <row r="30" spans="1:14" ht="63" customHeight="1" thickBot="1">
      <c r="A30" s="285"/>
      <c r="B30" s="286"/>
      <c r="C30" s="286"/>
      <c r="D30" s="286"/>
      <c r="E30" s="286"/>
      <c r="F30" s="286"/>
      <c r="G30" s="286"/>
      <c r="H30" s="286"/>
      <c r="I30" s="286"/>
      <c r="J30" s="286"/>
      <c r="K30" s="286"/>
      <c r="L30" s="287"/>
    </row>
    <row r="31" spans="1:14" ht="15.75">
      <c r="A31" s="190"/>
    </row>
    <row r="32" spans="1:14" ht="15.75">
      <c r="A32" s="190"/>
    </row>
    <row r="33" spans="1:14" ht="15.75">
      <c r="A33" s="190"/>
      <c r="N33" s="144"/>
    </row>
    <row r="34" spans="1:14" ht="15.75">
      <c r="A34" s="190"/>
      <c r="N34" s="144"/>
    </row>
    <row r="35" spans="1:14" ht="15.75">
      <c r="A35" s="190"/>
      <c r="N35" s="144"/>
    </row>
    <row r="37" spans="1:14" ht="105" customHeight="1">
      <c r="N37" s="144"/>
    </row>
  </sheetData>
  <mergeCells count="30">
    <mergeCell ref="M3:M6"/>
    <mergeCell ref="K7:K11"/>
    <mergeCell ref="L7:L11"/>
    <mergeCell ref="M7:M11"/>
    <mergeCell ref="A13:L13"/>
    <mergeCell ref="G3:G6"/>
    <mergeCell ref="H3:H6"/>
    <mergeCell ref="I3:I6"/>
    <mergeCell ref="J3:J6"/>
    <mergeCell ref="K3:K6"/>
    <mergeCell ref="L3:L6"/>
    <mergeCell ref="A3:A6"/>
    <mergeCell ref="B3:B6"/>
    <mergeCell ref="C3:C6"/>
    <mergeCell ref="D3:D6"/>
    <mergeCell ref="E3:E6"/>
    <mergeCell ref="F3:F6"/>
    <mergeCell ref="A26:L26"/>
    <mergeCell ref="A30:L30"/>
    <mergeCell ref="F20:F23"/>
    <mergeCell ref="G20:G23"/>
    <mergeCell ref="H20:H23"/>
    <mergeCell ref="I20:I23"/>
    <mergeCell ref="J20:J23"/>
    <mergeCell ref="K20:K23"/>
    <mergeCell ref="A20:A23"/>
    <mergeCell ref="B20:B23"/>
    <mergeCell ref="C20:C23"/>
    <mergeCell ref="D20:D23"/>
    <mergeCell ref="E20:E23"/>
  </mergeCells>
  <pageMargins left="0.7" right="0.7" top="0.75" bottom="0.75" header="0.3" footer="0.3"/>
  <pageSetup paperSize="5" scale="54" orientation="landscape" r:id="rId1"/>
  <rowBreaks count="2" manualBreakCount="2">
    <brk id="15" max="12" man="1"/>
    <brk id="27"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3"/>
  <sheetViews>
    <sheetView workbookViewId="0">
      <selection activeCell="H28" sqref="H28"/>
    </sheetView>
  </sheetViews>
  <sheetFormatPr defaultRowHeight="15"/>
  <cols>
    <col min="1" max="1" width="11" customWidth="1"/>
    <col min="2" max="2" width="14.5703125" customWidth="1"/>
  </cols>
  <sheetData>
    <row r="1" spans="1:1">
      <c r="A1" s="224" t="s">
        <v>237</v>
      </c>
    </row>
    <row r="2" spans="1:1">
      <c r="A2" s="224" t="s">
        <v>238</v>
      </c>
    </row>
    <row r="3" spans="1:1">
      <c r="A3" s="209" t="s">
        <v>239</v>
      </c>
    </row>
    <row r="4" spans="1:1">
      <c r="A4" s="209" t="s">
        <v>240</v>
      </c>
    </row>
    <row r="5" spans="1:1">
      <c r="A5" s="224" t="s">
        <v>241</v>
      </c>
    </row>
    <row r="6" spans="1:1">
      <c r="A6" s="128"/>
    </row>
    <row r="7" spans="1:1">
      <c r="A7" s="128" t="s">
        <v>242</v>
      </c>
    </row>
    <row r="8" spans="1:1">
      <c r="A8" s="128"/>
    </row>
    <row r="9" spans="1:1">
      <c r="A9" s="128" t="s">
        <v>243</v>
      </c>
    </row>
    <row r="10" spans="1:1">
      <c r="A10" s="128"/>
    </row>
    <row r="11" spans="1:1">
      <c r="A11" s="128" t="s">
        <v>244</v>
      </c>
    </row>
    <row r="12" spans="1:1">
      <c r="A12" s="128" t="s">
        <v>245</v>
      </c>
    </row>
    <row r="13" spans="1:1">
      <c r="A13" s="128"/>
    </row>
    <row r="14" spans="1:1">
      <c r="A14" s="128" t="s">
        <v>246</v>
      </c>
    </row>
    <row r="15" spans="1:1">
      <c r="A15" s="128"/>
    </row>
    <row r="16" spans="1:1">
      <c r="A16" s="128" t="s">
        <v>247</v>
      </c>
    </row>
    <row r="17" spans="1:1">
      <c r="A17" s="128"/>
    </row>
    <row r="18" spans="1:1">
      <c r="A18" s="128" t="s">
        <v>248</v>
      </c>
    </row>
    <row r="19" spans="1:1">
      <c r="A19" s="128"/>
    </row>
    <row r="20" spans="1:1">
      <c r="A20" s="128" t="s">
        <v>249</v>
      </c>
    </row>
    <row r="21" spans="1:1">
      <c r="A21" s="128" t="s">
        <v>250</v>
      </c>
    </row>
    <row r="22" spans="1:1">
      <c r="A22" s="128"/>
    </row>
    <row r="23" spans="1:1" ht="15.75">
      <c r="A23" s="236" t="s">
        <v>251</v>
      </c>
    </row>
  </sheetData>
  <hyperlinks>
    <hyperlink ref="A3" r:id="rId1" display="mailto:Kevin.Hwang@ofina.on.ca"/>
    <hyperlink ref="A4" r:id="rId2" display="mailto:Bill.Pelow@auditor.on.c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
  <sheetViews>
    <sheetView zoomScaleNormal="100" zoomScaleSheetLayoutView="100" workbookViewId="0">
      <selection activeCell="A27" sqref="A27:L27"/>
    </sheetView>
  </sheetViews>
  <sheetFormatPr defaultRowHeight="15"/>
  <cols>
    <col min="1" max="1" width="41.42578125" style="144" customWidth="1"/>
    <col min="2" max="2" width="15" style="144" customWidth="1"/>
    <col min="3" max="3" width="25.5703125" style="144" customWidth="1"/>
    <col min="4" max="4" width="10.85546875" style="144" customWidth="1"/>
    <col min="5" max="5" width="13" style="144" customWidth="1"/>
    <col min="6" max="6" width="11.28515625" style="144" customWidth="1"/>
    <col min="7" max="7" width="15" style="144" customWidth="1"/>
    <col min="8" max="8" width="11.28515625" style="144" customWidth="1"/>
    <col min="9" max="9" width="11.5703125" style="144" customWidth="1"/>
    <col min="10" max="10" width="11.7109375" style="144" customWidth="1"/>
    <col min="11" max="11" width="14" style="144" customWidth="1"/>
    <col min="12" max="12" width="16.5703125" style="144" customWidth="1"/>
    <col min="13" max="13" width="7" style="144" bestFit="1" customWidth="1"/>
    <col min="14" max="14" width="6.140625" style="146" bestFit="1" customWidth="1"/>
    <col min="15" max="15" width="4" style="144" customWidth="1"/>
    <col min="16" max="16384" width="9.140625" style="144"/>
  </cols>
  <sheetData>
    <row r="1" spans="1:14" ht="15.75">
      <c r="A1" s="145" t="s">
        <v>121</v>
      </c>
    </row>
    <row r="2" spans="1:14" ht="15.75" thickBot="1"/>
    <row r="3" spans="1:14" ht="15.75" customHeight="1">
      <c r="A3" s="299"/>
      <c r="B3" s="301" t="s">
        <v>209</v>
      </c>
      <c r="C3" s="299" t="s">
        <v>4</v>
      </c>
      <c r="D3" s="324" t="s">
        <v>123</v>
      </c>
      <c r="E3" s="319" t="s">
        <v>124</v>
      </c>
      <c r="F3" s="282" t="s">
        <v>125</v>
      </c>
      <c r="G3" s="314" t="s">
        <v>126</v>
      </c>
      <c r="H3" s="317" t="s">
        <v>127</v>
      </c>
      <c r="I3" s="319" t="s">
        <v>128</v>
      </c>
      <c r="J3" s="321" t="s">
        <v>129</v>
      </c>
      <c r="K3" s="294" t="s">
        <v>130</v>
      </c>
      <c r="L3" s="294" t="s">
        <v>131</v>
      </c>
      <c r="M3" s="296" t="s">
        <v>132</v>
      </c>
      <c r="N3" s="147"/>
    </row>
    <row r="4" spans="1:14">
      <c r="A4" s="299"/>
      <c r="B4" s="301"/>
      <c r="C4" s="299"/>
      <c r="D4" s="325"/>
      <c r="E4" s="320"/>
      <c r="F4" s="283"/>
      <c r="G4" s="315"/>
      <c r="H4" s="318"/>
      <c r="I4" s="320"/>
      <c r="J4" s="322"/>
      <c r="K4" s="294"/>
      <c r="L4" s="294"/>
      <c r="M4" s="297"/>
      <c r="N4" s="149"/>
    </row>
    <row r="5" spans="1:14">
      <c r="A5" s="299"/>
      <c r="B5" s="301"/>
      <c r="C5" s="299"/>
      <c r="D5" s="325"/>
      <c r="E5" s="320"/>
      <c r="F5" s="283"/>
      <c r="G5" s="315"/>
      <c r="H5" s="318"/>
      <c r="I5" s="320"/>
      <c r="J5" s="322"/>
      <c r="K5" s="294"/>
      <c r="L5" s="294"/>
      <c r="M5" s="297"/>
      <c r="N5" s="149"/>
    </row>
    <row r="6" spans="1:14" ht="15.75" thickBot="1">
      <c r="A6" s="299"/>
      <c r="B6" s="301"/>
      <c r="C6" s="299"/>
      <c r="D6" s="326"/>
      <c r="E6" s="327"/>
      <c r="F6" s="284"/>
      <c r="G6" s="316"/>
      <c r="H6" s="318"/>
      <c r="I6" s="320"/>
      <c r="J6" s="323"/>
      <c r="K6" s="294"/>
      <c r="L6" s="294"/>
      <c r="M6" s="298"/>
      <c r="N6" s="151" t="s">
        <v>133</v>
      </c>
    </row>
    <row r="7" spans="1:14" ht="24.75" customHeight="1">
      <c r="A7" s="153" t="s">
        <v>134</v>
      </c>
      <c r="B7" s="153"/>
      <c r="C7" s="153"/>
      <c r="D7" s="154"/>
      <c r="E7" s="155"/>
      <c r="F7" s="156"/>
      <c r="G7" s="157"/>
      <c r="H7" s="154"/>
      <c r="I7" s="158"/>
      <c r="J7" s="159">
        <f t="shared" ref="J7:J8" si="0">-(+H7+I7)</f>
        <v>0</v>
      </c>
      <c r="K7" s="302"/>
      <c r="L7" s="305"/>
      <c r="M7" s="308"/>
      <c r="N7" s="160">
        <f>SUM(E7:J7)</f>
        <v>0</v>
      </c>
    </row>
    <row r="8" spans="1:14" ht="33.75">
      <c r="A8" s="153" t="s">
        <v>135</v>
      </c>
      <c r="B8" s="153"/>
      <c r="C8" s="153"/>
      <c r="D8" s="161"/>
      <c r="E8" s="153"/>
      <c r="F8" s="153"/>
      <c r="G8" s="162"/>
      <c r="H8" s="161"/>
      <c r="I8" s="163"/>
      <c r="J8" s="164">
        <f t="shared" si="0"/>
        <v>0</v>
      </c>
      <c r="K8" s="303"/>
      <c r="L8" s="306"/>
      <c r="M8" s="309"/>
      <c r="N8" s="160">
        <f t="shared" ref="N8:N10" si="1">SUM(E8:J8)</f>
        <v>0</v>
      </c>
    </row>
    <row r="9" spans="1:14">
      <c r="A9" s="153" t="s">
        <v>136</v>
      </c>
      <c r="B9" s="153"/>
      <c r="C9" s="153"/>
      <c r="D9" s="161"/>
      <c r="E9" s="153"/>
      <c r="F9" s="165"/>
      <c r="G9" s="162"/>
      <c r="H9" s="161"/>
      <c r="I9" s="163"/>
      <c r="J9" s="164">
        <f>-(+H9+I9)</f>
        <v>0</v>
      </c>
      <c r="K9" s="303"/>
      <c r="L9" s="306"/>
      <c r="M9" s="309"/>
      <c r="N9" s="160">
        <f t="shared" si="1"/>
        <v>0</v>
      </c>
    </row>
    <row r="10" spans="1:14">
      <c r="A10" s="153" t="s">
        <v>137</v>
      </c>
      <c r="B10" s="153"/>
      <c r="C10" s="153"/>
      <c r="D10" s="161"/>
      <c r="E10" s="153"/>
      <c r="F10" s="153"/>
      <c r="G10" s="162"/>
      <c r="H10" s="161"/>
      <c r="I10" s="162"/>
      <c r="J10" s="164">
        <f>-(+H10+I10)</f>
        <v>0</v>
      </c>
      <c r="K10" s="303"/>
      <c r="L10" s="306"/>
      <c r="M10" s="309"/>
      <c r="N10" s="160">
        <f t="shared" si="1"/>
        <v>0</v>
      </c>
    </row>
    <row r="11" spans="1:14" ht="15.75" thickBot="1">
      <c r="A11" s="166" t="s">
        <v>138</v>
      </c>
      <c r="B11" s="166"/>
      <c r="C11" s="167"/>
      <c r="D11" s="168">
        <f t="shared" ref="D11" si="2">SUM(D7:D10)</f>
        <v>0</v>
      </c>
      <c r="E11" s="169">
        <f t="shared" ref="E11" si="3">SUM(E7:E10)</f>
        <v>0</v>
      </c>
      <c r="F11" s="169">
        <f>SUM(F7:F10)</f>
        <v>0</v>
      </c>
      <c r="G11" s="170">
        <f>SUM(G7:G10)</f>
        <v>0</v>
      </c>
      <c r="H11" s="168">
        <f t="shared" ref="H11:J11" si="4">SUM(H7:H10)</f>
        <v>0</v>
      </c>
      <c r="I11" s="170">
        <f>SUM(I7:I10)</f>
        <v>0</v>
      </c>
      <c r="J11" s="171">
        <f t="shared" si="4"/>
        <v>0</v>
      </c>
      <c r="K11" s="304"/>
      <c r="L11" s="307"/>
      <c r="M11" s="310"/>
      <c r="N11" s="172">
        <f>SUM(E11:J11)</f>
        <v>0</v>
      </c>
    </row>
    <row r="12" spans="1:14" ht="15.75" thickBot="1"/>
    <row r="13" spans="1:14" ht="42.75" customHeight="1" thickBot="1">
      <c r="A13" s="311" t="s">
        <v>147</v>
      </c>
      <c r="B13" s="312"/>
      <c r="C13" s="312"/>
      <c r="D13" s="312"/>
      <c r="E13" s="312"/>
      <c r="F13" s="312"/>
      <c r="G13" s="312"/>
      <c r="H13" s="312"/>
      <c r="I13" s="312"/>
      <c r="J13" s="312"/>
      <c r="K13" s="312"/>
      <c r="L13" s="313"/>
    </row>
    <row r="14" spans="1:14" ht="15.75">
      <c r="A14" s="145"/>
    </row>
    <row r="16" spans="1:14" hidden="1"/>
    <row r="17" spans="1:14" hidden="1"/>
    <row r="18" spans="1:14" ht="15.75">
      <c r="A18" s="173" t="s">
        <v>140</v>
      </c>
    </row>
    <row r="19" spans="1:14" ht="16.5" thickBot="1">
      <c r="A19" s="173"/>
    </row>
    <row r="20" spans="1:14" ht="15" customHeight="1">
      <c r="A20" s="299" t="s">
        <v>141</v>
      </c>
      <c r="B20" s="288" t="s">
        <v>123</v>
      </c>
      <c r="C20" s="300" t="s">
        <v>124</v>
      </c>
      <c r="D20" s="300" t="s">
        <v>125</v>
      </c>
      <c r="E20" s="290" t="s">
        <v>126</v>
      </c>
      <c r="F20" s="288" t="s">
        <v>127</v>
      </c>
      <c r="G20" s="290" t="s">
        <v>128</v>
      </c>
      <c r="H20" s="292" t="s">
        <v>129</v>
      </c>
      <c r="I20" s="294" t="s">
        <v>130</v>
      </c>
      <c r="J20" s="295" t="s">
        <v>142</v>
      </c>
      <c r="K20" s="296" t="s">
        <v>132</v>
      </c>
      <c r="L20" s="237"/>
      <c r="M20" s="174"/>
      <c r="N20" s="175"/>
    </row>
    <row r="21" spans="1:14">
      <c r="A21" s="299"/>
      <c r="B21" s="289"/>
      <c r="C21" s="301"/>
      <c r="D21" s="301"/>
      <c r="E21" s="291"/>
      <c r="F21" s="289"/>
      <c r="G21" s="291"/>
      <c r="H21" s="293"/>
      <c r="I21" s="294"/>
      <c r="J21" s="295"/>
      <c r="K21" s="297"/>
      <c r="L21" s="238"/>
      <c r="M21" s="174"/>
      <c r="N21" s="175"/>
    </row>
    <row r="22" spans="1:14">
      <c r="A22" s="299"/>
      <c r="B22" s="289"/>
      <c r="C22" s="301"/>
      <c r="D22" s="301"/>
      <c r="E22" s="291"/>
      <c r="F22" s="289"/>
      <c r="G22" s="291"/>
      <c r="H22" s="293"/>
      <c r="I22" s="294"/>
      <c r="J22" s="295"/>
      <c r="K22" s="297"/>
      <c r="L22" s="238"/>
      <c r="M22" s="174"/>
      <c r="N22" s="175"/>
    </row>
    <row r="23" spans="1:14" ht="45.75" customHeight="1">
      <c r="A23" s="299"/>
      <c r="B23" s="289"/>
      <c r="C23" s="301"/>
      <c r="D23" s="301"/>
      <c r="E23" s="291"/>
      <c r="F23" s="289"/>
      <c r="G23" s="291"/>
      <c r="H23" s="293"/>
      <c r="I23" s="294"/>
      <c r="J23" s="295"/>
      <c r="K23" s="298"/>
      <c r="L23" s="239" t="s">
        <v>133</v>
      </c>
      <c r="M23" s="174"/>
      <c r="N23" s="175"/>
    </row>
    <row r="24" spans="1:14">
      <c r="A24" s="193"/>
      <c r="B24" s="194"/>
      <c r="C24" s="195"/>
      <c r="D24" s="195"/>
      <c r="E24" s="196"/>
      <c r="F24" s="194"/>
      <c r="G24" s="196"/>
      <c r="H24" s="197"/>
      <c r="I24" s="191"/>
      <c r="J24" s="191"/>
      <c r="K24" s="192"/>
      <c r="L24" s="198">
        <f>SUM(B24:G24)</f>
        <v>0</v>
      </c>
      <c r="M24" s="177"/>
      <c r="N24" s="178"/>
    </row>
    <row r="25" spans="1:14" ht="38.25">
      <c r="A25" s="193" t="s">
        <v>310</v>
      </c>
      <c r="B25" s="259"/>
      <c r="C25" s="259">
        <v>23000000</v>
      </c>
      <c r="D25" s="260"/>
      <c r="E25" s="261"/>
      <c r="F25" s="259"/>
      <c r="G25" s="261">
        <v>-23000000</v>
      </c>
      <c r="H25" s="197"/>
      <c r="I25" s="191" t="s">
        <v>143</v>
      </c>
      <c r="J25" s="191" t="s">
        <v>144</v>
      </c>
      <c r="K25" s="192"/>
      <c r="L25" s="198">
        <f>SUM(B25:G25)</f>
        <v>0</v>
      </c>
      <c r="M25" s="177"/>
      <c r="N25" s="178"/>
    </row>
    <row r="26" spans="1:14" ht="16.5" thickBot="1">
      <c r="A26" s="179"/>
      <c r="B26" s="180"/>
      <c r="C26" s="181"/>
      <c r="D26" s="181"/>
      <c r="E26" s="182"/>
      <c r="F26" s="180"/>
      <c r="G26" s="182"/>
      <c r="H26" s="183">
        <f>-(F26+G26)</f>
        <v>0</v>
      </c>
      <c r="I26" s="184"/>
      <c r="J26" s="185"/>
      <c r="K26" s="186"/>
      <c r="L26" s="176">
        <f>SUM(B26:G26)</f>
        <v>0</v>
      </c>
      <c r="M26" s="177"/>
      <c r="N26" s="178"/>
    </row>
    <row r="27" spans="1:14" ht="87.75" customHeight="1" thickBot="1">
      <c r="A27" s="285" t="s">
        <v>311</v>
      </c>
      <c r="B27" s="286"/>
      <c r="C27" s="286"/>
      <c r="D27" s="286"/>
      <c r="E27" s="286"/>
      <c r="F27" s="286"/>
      <c r="G27" s="286"/>
      <c r="H27" s="286"/>
      <c r="I27" s="286"/>
      <c r="J27" s="286"/>
      <c r="K27" s="286"/>
      <c r="L27" s="287"/>
      <c r="M27" s="187"/>
      <c r="N27" s="188"/>
    </row>
    <row r="29" spans="1:14" ht="15.75">
      <c r="A29" s="189" t="s">
        <v>146</v>
      </c>
    </row>
    <row r="30" spans="1:14" ht="16.5" thickBot="1">
      <c r="A30" s="190"/>
    </row>
    <row r="31" spans="1:14" ht="108.75" customHeight="1" thickBot="1">
      <c r="A31" s="285"/>
      <c r="B31" s="286"/>
      <c r="C31" s="286"/>
      <c r="D31" s="286"/>
      <c r="E31" s="286"/>
      <c r="F31" s="286"/>
      <c r="G31" s="286"/>
      <c r="H31" s="286"/>
      <c r="I31" s="286"/>
      <c r="J31" s="286"/>
      <c r="K31" s="286"/>
      <c r="L31" s="287"/>
    </row>
    <row r="32" spans="1:14" ht="15.75">
      <c r="A32" s="190"/>
    </row>
    <row r="33" spans="1:1" ht="134.25" customHeight="1">
      <c r="A33" s="190"/>
    </row>
    <row r="34" spans="1:1" ht="15.75">
      <c r="A34" s="190"/>
    </row>
    <row r="35" spans="1:1" ht="15.75">
      <c r="A35" s="190"/>
    </row>
    <row r="36" spans="1:1" ht="15.75">
      <c r="A36" s="190"/>
    </row>
    <row r="37" spans="1:1" ht="15.75">
      <c r="A37" s="190"/>
    </row>
    <row r="39" spans="1:1" ht="105" customHeight="1"/>
  </sheetData>
  <mergeCells count="30">
    <mergeCell ref="M3:M6"/>
    <mergeCell ref="K7:K11"/>
    <mergeCell ref="L7:L11"/>
    <mergeCell ref="M7:M11"/>
    <mergeCell ref="A13:L13"/>
    <mergeCell ref="G3:G6"/>
    <mergeCell ref="H3:H6"/>
    <mergeCell ref="I3:I6"/>
    <mergeCell ref="J3:J6"/>
    <mergeCell ref="K3:K6"/>
    <mergeCell ref="L3:L6"/>
    <mergeCell ref="A3:A6"/>
    <mergeCell ref="B3:B6"/>
    <mergeCell ref="C3:C6"/>
    <mergeCell ref="D3:D6"/>
    <mergeCell ref="E3:E6"/>
    <mergeCell ref="F3:F6"/>
    <mergeCell ref="A27:L27"/>
    <mergeCell ref="A31:L31"/>
    <mergeCell ref="F20:F23"/>
    <mergeCell ref="G20:G23"/>
    <mergeCell ref="H20:H23"/>
    <mergeCell ref="I20:I23"/>
    <mergeCell ref="J20:J23"/>
    <mergeCell ref="K20:K23"/>
    <mergeCell ref="A20:A23"/>
    <mergeCell ref="B20:B23"/>
    <mergeCell ref="C20:C23"/>
    <mergeCell ref="D20:D23"/>
    <mergeCell ref="E20:E23"/>
  </mergeCells>
  <pageMargins left="0.7" right="0.7" top="0.75" bottom="0.75" header="0.3" footer="0.3"/>
  <pageSetup paperSize="5" scale="79" fitToHeight="0" orientation="landscape" r:id="rId1"/>
  <rowBreaks count="2" manualBreakCount="2">
    <brk id="15" max="12" man="1"/>
    <brk id="28"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7"/>
  <sheetViews>
    <sheetView workbookViewId="0">
      <selection activeCell="L18" sqref="L18"/>
    </sheetView>
  </sheetViews>
  <sheetFormatPr defaultRowHeight="15"/>
  <sheetData>
    <row r="1" spans="1:1">
      <c r="A1" s="209" t="s">
        <v>256</v>
      </c>
    </row>
    <row r="2" spans="1:1">
      <c r="A2" s="240" t="s">
        <v>257</v>
      </c>
    </row>
    <row r="3" spans="1:1">
      <c r="A3" s="240" t="s">
        <v>258</v>
      </c>
    </row>
    <row r="4" spans="1:1">
      <c r="A4" s="240" t="s">
        <v>259</v>
      </c>
    </row>
    <row r="5" spans="1:1">
      <c r="A5" s="240" t="s">
        <v>260</v>
      </c>
    </row>
    <row r="6" spans="1:1">
      <c r="A6" s="128"/>
    </row>
    <row r="7" spans="1:1">
      <c r="A7" s="231" t="s">
        <v>261</v>
      </c>
    </row>
    <row r="8" spans="1:1">
      <c r="A8" s="231"/>
    </row>
    <row r="9" spans="1:1">
      <c r="A9" s="231" t="s">
        <v>262</v>
      </c>
    </row>
    <row r="10" spans="1:1">
      <c r="A10" s="231" t="s">
        <v>263</v>
      </c>
    </row>
    <row r="11" spans="1:1">
      <c r="A11" s="231" t="s">
        <v>264</v>
      </c>
    </row>
    <row r="12" spans="1:1">
      <c r="A12" s="231" t="s">
        <v>265</v>
      </c>
    </row>
    <row r="13" spans="1:1">
      <c r="A13" s="231" t="s">
        <v>266</v>
      </c>
    </row>
    <row r="14" spans="1:1">
      <c r="A14" s="231"/>
    </row>
    <row r="15" spans="1:1">
      <c r="A15" s="231"/>
    </row>
    <row r="16" spans="1:1">
      <c r="A16" s="209" t="s">
        <v>267</v>
      </c>
    </row>
    <row r="17" spans="1:10">
      <c r="A17" s="224" t="s">
        <v>268</v>
      </c>
    </row>
    <row r="18" spans="1:10">
      <c r="A18" s="209" t="s">
        <v>269</v>
      </c>
    </row>
    <row r="19" spans="1:10">
      <c r="A19" s="224" t="s">
        <v>270</v>
      </c>
    </row>
    <row r="20" spans="1:10">
      <c r="A20" s="224" t="s">
        <v>271</v>
      </c>
    </row>
    <row r="21" spans="1:10">
      <c r="A21" s="128"/>
    </row>
    <row r="22" spans="1:10">
      <c r="A22" s="241" t="s">
        <v>272</v>
      </c>
    </row>
    <row r="23" spans="1:10">
      <c r="A23" s="241"/>
    </row>
    <row r="24" spans="1:10">
      <c r="A24" s="241" t="s">
        <v>273</v>
      </c>
    </row>
    <row r="25" spans="1:10">
      <c r="A25" s="241"/>
    </row>
    <row r="26" spans="1:10" ht="15.75">
      <c r="A26" s="242" t="s">
        <v>274</v>
      </c>
    </row>
    <row r="27" spans="1:10">
      <c r="A27" s="241"/>
    </row>
    <row r="28" spans="1:10">
      <c r="A28" s="241"/>
    </row>
    <row r="29" spans="1:10" ht="15.75">
      <c r="A29" s="242" t="s">
        <v>275</v>
      </c>
    </row>
    <row r="30" spans="1:10">
      <c r="A30" s="241"/>
    </row>
    <row r="31" spans="1:10" ht="15.75" thickBot="1">
      <c r="A31" s="244" t="s">
        <v>276</v>
      </c>
    </row>
    <row r="32" spans="1:10" ht="15.75" thickBot="1">
      <c r="A32" s="333"/>
      <c r="B32" s="335" t="s">
        <v>277</v>
      </c>
      <c r="C32" s="336"/>
      <c r="D32" s="337"/>
      <c r="E32" s="335" t="s">
        <v>278</v>
      </c>
      <c r="F32" s="336"/>
      <c r="G32" s="337"/>
      <c r="H32" s="335" t="s">
        <v>279</v>
      </c>
      <c r="I32" s="336"/>
      <c r="J32" s="337"/>
    </row>
    <row r="33" spans="1:10" ht="15.75" thickBot="1">
      <c r="A33" s="334"/>
      <c r="B33" s="245">
        <v>2014</v>
      </c>
      <c r="C33" s="245">
        <v>2016</v>
      </c>
      <c r="D33" s="245">
        <v>2017</v>
      </c>
      <c r="E33" s="245">
        <v>2014</v>
      </c>
      <c r="F33" s="245">
        <v>2016</v>
      </c>
      <c r="G33" s="245">
        <v>2017</v>
      </c>
      <c r="H33" s="245">
        <v>2014</v>
      </c>
      <c r="I33" s="245">
        <v>2016</v>
      </c>
      <c r="J33" s="245">
        <v>2017</v>
      </c>
    </row>
    <row r="34" spans="1:10" ht="20.25" customHeight="1">
      <c r="A34" s="338" t="s">
        <v>280</v>
      </c>
      <c r="B34" s="246"/>
      <c r="C34" s="341">
        <v>12.38</v>
      </c>
      <c r="D34" s="341">
        <v>12.11</v>
      </c>
      <c r="E34" s="341">
        <v>12.07</v>
      </c>
      <c r="F34" s="341">
        <v>11.47</v>
      </c>
      <c r="G34" s="341">
        <v>10.61</v>
      </c>
      <c r="H34" s="341">
        <v>12.67</v>
      </c>
      <c r="I34" s="341">
        <v>11.3</v>
      </c>
      <c r="J34" s="341">
        <v>11.55</v>
      </c>
    </row>
    <row r="35" spans="1:10">
      <c r="A35" s="339"/>
      <c r="B35" s="246">
        <v>13.61</v>
      </c>
      <c r="C35" s="342"/>
      <c r="D35" s="342"/>
      <c r="E35" s="342"/>
      <c r="F35" s="342"/>
      <c r="G35" s="342"/>
      <c r="H35" s="342"/>
      <c r="I35" s="342"/>
      <c r="J35" s="342"/>
    </row>
    <row r="36" spans="1:10" ht="15.75" thickBot="1">
      <c r="A36" s="340"/>
      <c r="B36" s="247"/>
      <c r="C36" s="343"/>
      <c r="D36" s="343"/>
      <c r="E36" s="343"/>
      <c r="F36" s="343"/>
      <c r="G36" s="343"/>
      <c r="H36" s="343"/>
      <c r="I36" s="343"/>
      <c r="J36" s="343"/>
    </row>
    <row r="37" spans="1:10" ht="26.25" thickBot="1">
      <c r="A37" s="248" t="s">
        <v>281</v>
      </c>
      <c r="B37" s="249">
        <v>1051</v>
      </c>
      <c r="C37" s="249">
        <v>1240</v>
      </c>
      <c r="D37" s="249">
        <v>1188</v>
      </c>
      <c r="E37" s="249">
        <v>1136</v>
      </c>
      <c r="F37" s="249">
        <v>1207</v>
      </c>
      <c r="G37" s="249">
        <v>1074</v>
      </c>
      <c r="H37" s="249">
        <v>1017</v>
      </c>
      <c r="I37" s="249">
        <v>1186</v>
      </c>
      <c r="J37" s="249">
        <v>1070</v>
      </c>
    </row>
    <row r="38" spans="1:10">
      <c r="A38" s="243" t="s">
        <v>282</v>
      </c>
    </row>
    <row r="39" spans="1:10">
      <c r="A39" s="241"/>
    </row>
    <row r="40" spans="1:10" ht="15.75">
      <c r="A40" s="242" t="s">
        <v>283</v>
      </c>
    </row>
    <row r="41" spans="1:10">
      <c r="A41" s="241"/>
    </row>
    <row r="42" spans="1:10" ht="15.75" thickBot="1">
      <c r="A42" s="241"/>
    </row>
    <row r="43" spans="1:10" ht="15.75" thickBot="1">
      <c r="A43" s="328"/>
      <c r="B43" s="330">
        <v>42842</v>
      </c>
      <c r="C43" s="331"/>
      <c r="D43" s="332">
        <v>42872</v>
      </c>
      <c r="E43" s="331"/>
      <c r="F43" s="332">
        <v>42903</v>
      </c>
      <c r="G43" s="331"/>
    </row>
    <row r="44" spans="1:10" ht="26.25" thickBot="1">
      <c r="A44" s="329"/>
      <c r="B44" s="250" t="s">
        <v>284</v>
      </c>
      <c r="C44" s="250" t="s">
        <v>285</v>
      </c>
      <c r="D44" s="250" t="s">
        <v>284</v>
      </c>
      <c r="E44" s="250" t="s">
        <v>285</v>
      </c>
      <c r="F44" s="250" t="s">
        <v>284</v>
      </c>
      <c r="G44" s="250" t="s">
        <v>285</v>
      </c>
    </row>
    <row r="45" spans="1:10" ht="39" thickBot="1">
      <c r="A45" s="251" t="s">
        <v>286</v>
      </c>
      <c r="B45" s="252">
        <v>80394163</v>
      </c>
      <c r="C45" s="253">
        <v>71076542</v>
      </c>
      <c r="D45" s="253">
        <v>84565303</v>
      </c>
      <c r="E45" s="253">
        <v>72432711</v>
      </c>
      <c r="F45" s="253">
        <v>90132831</v>
      </c>
      <c r="G45" s="253">
        <v>66265038</v>
      </c>
    </row>
    <row r="46" spans="1:10">
      <c r="A46" s="128"/>
    </row>
    <row r="47" spans="1:10">
      <c r="A47" s="241"/>
    </row>
    <row r="48" spans="1:10" ht="15.75">
      <c r="A48" s="242" t="s">
        <v>287</v>
      </c>
    </row>
    <row r="49" spans="1:1">
      <c r="A49" s="241"/>
    </row>
    <row r="50" spans="1:1">
      <c r="A50" s="241" t="s">
        <v>288</v>
      </c>
    </row>
    <row r="51" spans="1:1">
      <c r="A51" s="241"/>
    </row>
    <row r="52" spans="1:1">
      <c r="A52" s="241" t="s">
        <v>289</v>
      </c>
    </row>
    <row r="53" spans="1:1">
      <c r="A53" s="241"/>
    </row>
    <row r="54" spans="1:1">
      <c r="A54" s="241" t="s">
        <v>290</v>
      </c>
    </row>
    <row r="55" spans="1:1">
      <c r="A55" s="241" t="s">
        <v>291</v>
      </c>
    </row>
    <row r="56" spans="1:1">
      <c r="A56" s="241"/>
    </row>
    <row r="57" spans="1:1">
      <c r="A57" s="209" t="s">
        <v>256</v>
      </c>
    </row>
    <row r="58" spans="1:1">
      <c r="A58" s="240" t="s">
        <v>292</v>
      </c>
    </row>
    <row r="59" spans="1:1">
      <c r="A59" s="240" t="s">
        <v>293</v>
      </c>
    </row>
    <row r="60" spans="1:1">
      <c r="A60" s="240" t="s">
        <v>294</v>
      </c>
    </row>
    <row r="61" spans="1:1">
      <c r="A61" s="240" t="s">
        <v>295</v>
      </c>
    </row>
    <row r="62" spans="1:1">
      <c r="A62" s="128"/>
    </row>
    <row r="63" spans="1:1">
      <c r="A63" s="128" t="s">
        <v>296</v>
      </c>
    </row>
    <row r="64" spans="1:1">
      <c r="A64" s="128" t="s">
        <v>297</v>
      </c>
    </row>
    <row r="65" spans="1:1">
      <c r="A65" s="128"/>
    </row>
    <row r="66" spans="1:1">
      <c r="A66" s="128" t="s">
        <v>298</v>
      </c>
    </row>
    <row r="67" spans="1:1">
      <c r="A67" s="128" t="s">
        <v>299</v>
      </c>
    </row>
    <row r="68" spans="1:1">
      <c r="A68" s="128" t="s">
        <v>300</v>
      </c>
    </row>
    <row r="69" spans="1:1">
      <c r="A69" s="128" t="s">
        <v>301</v>
      </c>
    </row>
    <row r="70" spans="1:1">
      <c r="A70" s="128"/>
    </row>
    <row r="71" spans="1:1">
      <c r="A71" s="128" t="s">
        <v>302</v>
      </c>
    </row>
    <row r="72" spans="1:1">
      <c r="A72" s="128"/>
    </row>
    <row r="73" spans="1:1">
      <c r="A73" s="128" t="s">
        <v>303</v>
      </c>
    </row>
    <row r="74" spans="1:1">
      <c r="A74" s="128"/>
    </row>
    <row r="75" spans="1:1">
      <c r="A75" s="128" t="s">
        <v>304</v>
      </c>
    </row>
    <row r="76" spans="1:1">
      <c r="A76" s="128"/>
    </row>
    <row r="77" spans="1:1">
      <c r="A77" s="128"/>
    </row>
    <row r="79" spans="1:1" ht="18">
      <c r="A79" s="254" t="s">
        <v>305</v>
      </c>
    </row>
    <row r="80" spans="1:1">
      <c r="A80" s="255" t="s">
        <v>105</v>
      </c>
    </row>
    <row r="81" spans="1:1">
      <c r="A81" s="255" t="s">
        <v>306</v>
      </c>
    </row>
    <row r="82" spans="1:1" ht="16.5">
      <c r="A82" s="256" t="s">
        <v>307</v>
      </c>
    </row>
    <row r="83" spans="1:1">
      <c r="A83" s="209" t="s">
        <v>308</v>
      </c>
    </row>
    <row r="84" spans="1:1" ht="15.75">
      <c r="A84" s="257"/>
    </row>
    <row r="85" spans="1:1">
      <c r="A85" s="258" t="s">
        <v>309</v>
      </c>
    </row>
    <row r="86" spans="1:1">
      <c r="A86" s="128"/>
    </row>
    <row r="87" spans="1:1" ht="15.75">
      <c r="A87" s="143" t="s">
        <v>111</v>
      </c>
    </row>
  </sheetData>
  <mergeCells count="17">
    <mergeCell ref="H32:J32"/>
    <mergeCell ref="A34:A36"/>
    <mergeCell ref="C34:C36"/>
    <mergeCell ref="D34:D36"/>
    <mergeCell ref="E34:E36"/>
    <mergeCell ref="F34:F36"/>
    <mergeCell ref="G34:G36"/>
    <mergeCell ref="H34:H36"/>
    <mergeCell ref="I34:I36"/>
    <mergeCell ref="J34:J36"/>
    <mergeCell ref="A43:A44"/>
    <mergeCell ref="B43:C43"/>
    <mergeCell ref="D43:E43"/>
    <mergeCell ref="F43:G43"/>
    <mergeCell ref="A32:A33"/>
    <mergeCell ref="B32:D32"/>
    <mergeCell ref="E32:G32"/>
  </mergeCells>
  <hyperlinks>
    <hyperlink ref="A1" r:id="rId1" display="mailto:Dimitar.Dimitrov@auditor.on.ca"/>
    <hyperlink ref="A16" r:id="rId2" display="mailto:Asokan.Sadasivan@ontario.ca"/>
    <hyperlink ref="A18" r:id="rId3" display="mailto:Dimitar.Dimitrov@auditor.on.ca"/>
    <hyperlink ref="A57" r:id="rId4" display="mailto:Dimitar.Dimitrov@auditor.on.ca"/>
    <hyperlink ref="A83" r:id="rId5" display="mailto:dimitar.dimitrov@auditor.on.ca"/>
  </hyperlinks>
  <pageMargins left="0.7" right="0.7" top="0.75" bottom="0.75" header="0.3" footer="0.3"/>
  <pageSetup orientation="portrait" r:id="rId6"/>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1A.2017 Summary</vt:lpstr>
      <vt:lpstr>Diff'ce between AG &amp; Province</vt:lpstr>
      <vt:lpstr>MEDU SUDs</vt:lpstr>
      <vt:lpstr>Tax Revenue adj.</vt:lpstr>
      <vt:lpstr>PBGF Loan ADA</vt:lpstr>
      <vt:lpstr>SUD for IESO</vt:lpstr>
      <vt:lpstr>Debt and Temp Invest reclass</vt:lpstr>
      <vt:lpstr>SUD - OW TP Exp Underaccrual</vt:lpstr>
      <vt:lpstr>Buffer for OREC</vt:lpstr>
      <vt:lpstr>Cash Deposit</vt:lpstr>
      <vt:lpstr>AOCI bal for OPG</vt:lpstr>
      <vt:lpstr>AOCI bal for Hydro1</vt:lpstr>
      <vt:lpstr>1B.2017 Narrative</vt:lpstr>
      <vt:lpstr>'1A.2017 Summary'!Print_Area</vt:lpstr>
      <vt:lpstr>'1B.2017 Narrative'!Print_Area</vt:lpstr>
      <vt:lpstr>'AOCI bal for Hydro1'!Print_Area</vt:lpstr>
      <vt:lpstr>'AOCI bal for OPG'!Print_Area</vt:lpstr>
      <vt:lpstr>'SUD - OW TP Exp Underaccrual'!Print_Area</vt:lpstr>
      <vt:lpstr>'SUD for IESO'!Print_Area</vt:lpstr>
      <vt:lpstr>'1B.2017 Narrative'!Print_Titles</vt:lpstr>
      <vt:lpstr>'1B.2017 Narrative'!TMB1484522167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 Document</dc:title>
  <dc:creator>CCH TeamMate</dc:creator>
  <cp:lastModifiedBy>Patel, Bharat (TBS)</cp:lastModifiedBy>
  <cp:lastPrinted>2017-08-03T18:38:51Z</cp:lastPrinted>
  <dcterms:created xsi:type="dcterms:W3CDTF">2007-04-04T15:10:24Z</dcterms:created>
  <dcterms:modified xsi:type="dcterms:W3CDTF">2017-08-03T21:01:13Z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ativeLinkConverted">
    <vt:bool>true</vt:bool>
  </property>
  <property fmtid="{D5CDD505-2E9C-101B-9397-08002B2CF9AE}" pid="3" name="SV_QUERY_LIST_4F35BF76-6C0D-4D9B-82B2-816C12CF3733">
    <vt:lpwstr>empty_477D106A-C0D6-4607-AEBD-E2C9D60EA279</vt:lpwstr>
  </property>
</Properties>
</file>