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7555" windowHeight="13830"/>
  </bookViews>
  <sheets>
    <sheet name="Change in Allowance" sheetId="1" r:id="rId1"/>
    <sheet name="vs 2015 Actual" sheetId="2" r:id="rId2"/>
  </sheets>
  <externalReferences>
    <externalReference r:id="rId3"/>
    <externalReference r:id="rId4"/>
  </externalReferences>
  <definedNames>
    <definedName name="_xlnm.Print_Area" localSheetId="0">'Change in Allowance'!$A$1:$AB$26</definedName>
    <definedName name="_xlnm.Print_Titles" localSheetId="1">'vs 2015 Actual'!$1:$5</definedName>
  </definedNames>
  <calcPr calcId="145621"/>
</workbook>
</file>

<file path=xl/calcChain.xml><?xml version="1.0" encoding="utf-8"?>
<calcChain xmlns="http://schemas.openxmlformats.org/spreadsheetml/2006/main">
  <c r="AF36" i="2" l="1"/>
  <c r="AE36" i="2"/>
  <c r="AD36" i="2"/>
  <c r="AC36" i="2"/>
  <c r="AB36" i="2"/>
  <c r="AA36" i="2"/>
  <c r="Z36" i="2"/>
  <c r="Y36" i="2"/>
  <c r="X36" i="2"/>
  <c r="AF35" i="2"/>
  <c r="AE35" i="2"/>
  <c r="AD35" i="2"/>
  <c r="AC35" i="2"/>
  <c r="AB35" i="2"/>
  <c r="AA35" i="2"/>
  <c r="Z35" i="2"/>
  <c r="Y35" i="2"/>
  <c r="X35" i="2"/>
  <c r="AF34" i="2"/>
  <c r="AE34" i="2"/>
  <c r="AD34" i="2"/>
  <c r="AC34" i="2"/>
  <c r="AB34" i="2"/>
  <c r="AA34" i="2"/>
  <c r="Z34" i="2"/>
  <c r="Y34" i="2"/>
  <c r="X34" i="2"/>
  <c r="AF33" i="2"/>
  <c r="AE33" i="2"/>
  <c r="AD33" i="2"/>
  <c r="AC33" i="2"/>
  <c r="AB33" i="2"/>
  <c r="Z33" i="2"/>
  <c r="Y33" i="2"/>
  <c r="X33" i="2"/>
  <c r="Q33" i="2"/>
  <c r="AA33" i="2" s="1"/>
  <c r="AF32" i="2"/>
  <c r="AE32" i="2"/>
  <c r="AD32" i="2"/>
  <c r="AC32" i="2"/>
  <c r="AB32" i="2"/>
  <c r="AA32" i="2"/>
  <c r="Z32" i="2"/>
  <c r="Y32" i="2"/>
  <c r="X32" i="2"/>
  <c r="AF31" i="2"/>
  <c r="AE31" i="2"/>
  <c r="AD31" i="2"/>
  <c r="AC31" i="2"/>
  <c r="AB31" i="2"/>
  <c r="AA31" i="2"/>
  <c r="Z31" i="2"/>
  <c r="Y31" i="2"/>
  <c r="X31" i="2"/>
  <c r="AF30" i="2"/>
  <c r="AE30" i="2"/>
  <c r="AD30" i="2"/>
  <c r="AC30" i="2"/>
  <c r="AB30" i="2"/>
  <c r="AA30" i="2"/>
  <c r="Z30" i="2"/>
  <c r="Y30" i="2"/>
  <c r="X30" i="2"/>
  <c r="AF29" i="2"/>
  <c r="AE29" i="2"/>
  <c r="AD29" i="2"/>
  <c r="AC29" i="2"/>
  <c r="AB29" i="2"/>
  <c r="AA29" i="2"/>
  <c r="Z29" i="2"/>
  <c r="Y29" i="2"/>
  <c r="X29" i="2"/>
  <c r="AF28" i="2"/>
  <c r="AE28" i="2"/>
  <c r="AD28" i="2"/>
  <c r="AC28" i="2"/>
  <c r="AB28" i="2"/>
  <c r="AA28" i="2"/>
  <c r="Z28" i="2"/>
  <c r="Y28" i="2"/>
  <c r="X28" i="2"/>
  <c r="AF27" i="2"/>
  <c r="AE27" i="2"/>
  <c r="AD27" i="2"/>
  <c r="AC27" i="2"/>
  <c r="AB27" i="2"/>
  <c r="AA27" i="2"/>
  <c r="Z27" i="2"/>
  <c r="Y27" i="2"/>
  <c r="X27" i="2"/>
  <c r="AF26" i="2"/>
  <c r="AE26" i="2"/>
  <c r="AD26" i="2"/>
  <c r="AC26" i="2"/>
  <c r="AB26" i="2"/>
  <c r="AA26" i="2"/>
  <c r="Z26" i="2"/>
  <c r="Y26" i="2"/>
  <c r="X26" i="2"/>
  <c r="AF25" i="2"/>
  <c r="AE25" i="2"/>
  <c r="AD25" i="2"/>
  <c r="AC25" i="2"/>
  <c r="AB25" i="2"/>
  <c r="AA25" i="2"/>
  <c r="Z25" i="2"/>
  <c r="Y25" i="2"/>
  <c r="X25" i="2"/>
  <c r="AF24" i="2"/>
  <c r="AE24" i="2"/>
  <c r="AD24" i="2"/>
  <c r="AC24" i="2"/>
  <c r="AB24" i="2"/>
  <c r="AA24" i="2"/>
  <c r="Z24" i="2"/>
  <c r="Y24" i="2"/>
  <c r="X24" i="2"/>
  <c r="AF23" i="2"/>
  <c r="AE23" i="2"/>
  <c r="AD23" i="2"/>
  <c r="AC23" i="2"/>
  <c r="AB23" i="2"/>
  <c r="AA23" i="2"/>
  <c r="Z23" i="2"/>
  <c r="Y23" i="2"/>
  <c r="X23" i="2"/>
  <c r="AF22" i="2"/>
  <c r="AE22" i="2"/>
  <c r="AD22" i="2"/>
  <c r="AC22" i="2"/>
  <c r="AB22" i="2"/>
  <c r="AA22" i="2"/>
  <c r="Z22" i="2"/>
  <c r="Y22" i="2"/>
  <c r="X22" i="2"/>
  <c r="AF21" i="2"/>
  <c r="AE21" i="2"/>
  <c r="AD21" i="2"/>
  <c r="AC21" i="2"/>
  <c r="AB21" i="2"/>
  <c r="AA21" i="2"/>
  <c r="Z21" i="2"/>
  <c r="Y21" i="2"/>
  <c r="X21" i="2"/>
  <c r="AF20" i="2"/>
  <c r="AE20" i="2"/>
  <c r="AD20" i="2"/>
  <c r="AC20" i="2"/>
  <c r="AB20" i="2"/>
  <c r="AA20" i="2"/>
  <c r="Z20" i="2"/>
  <c r="Y20" i="2"/>
  <c r="X20" i="2"/>
  <c r="AF19" i="2"/>
  <c r="AE19" i="2"/>
  <c r="AD19" i="2"/>
  <c r="AC19" i="2"/>
  <c r="AB19" i="2"/>
  <c r="AA19" i="2"/>
  <c r="Z19" i="2"/>
  <c r="Y19" i="2"/>
  <c r="X19" i="2"/>
  <c r="AF18" i="2"/>
  <c r="AE18" i="2"/>
  <c r="AD18" i="2"/>
  <c r="AC18" i="2"/>
  <c r="AB18" i="2"/>
  <c r="AA18" i="2"/>
  <c r="Z18" i="2"/>
  <c r="Y18" i="2"/>
  <c r="X18" i="2"/>
  <c r="AF17" i="2"/>
  <c r="AE17" i="2"/>
  <c r="AD17" i="2"/>
  <c r="AC17" i="2"/>
  <c r="AB17" i="2"/>
  <c r="AA17" i="2"/>
  <c r="Z17" i="2"/>
  <c r="Y17" i="2"/>
  <c r="X17" i="2"/>
  <c r="AF16" i="2"/>
  <c r="AE16" i="2"/>
  <c r="AD16" i="2"/>
  <c r="AC16" i="2"/>
  <c r="AB16" i="2"/>
  <c r="AA16" i="2"/>
  <c r="Z16" i="2"/>
  <c r="Y16" i="2"/>
  <c r="X16" i="2"/>
  <c r="AF15" i="2"/>
  <c r="AE15" i="2"/>
  <c r="AD15" i="2"/>
  <c r="AC15" i="2"/>
  <c r="AB15" i="2"/>
  <c r="AA15" i="2"/>
  <c r="Z15" i="2"/>
  <c r="Y15" i="2"/>
  <c r="X15" i="2"/>
  <c r="AF14" i="2"/>
  <c r="AE14" i="2"/>
  <c r="AD14" i="2"/>
  <c r="AC14" i="2"/>
  <c r="AB14" i="2"/>
  <c r="AA14" i="2"/>
  <c r="Z14" i="2"/>
  <c r="Y14" i="2"/>
  <c r="X14" i="2"/>
  <c r="AF13" i="2"/>
  <c r="AE13" i="2"/>
  <c r="AD13" i="2"/>
  <c r="AC13" i="2"/>
  <c r="AB13" i="2"/>
  <c r="AA13" i="2"/>
  <c r="Z13" i="2"/>
  <c r="Y13" i="2"/>
  <c r="X13" i="2"/>
  <c r="AF12" i="2"/>
  <c r="AE12" i="2"/>
  <c r="AD12" i="2"/>
  <c r="AC12" i="2"/>
  <c r="AB12" i="2"/>
  <c r="AA12" i="2"/>
  <c r="Z12" i="2"/>
  <c r="Y12" i="2"/>
  <c r="X12" i="2"/>
  <c r="AF11" i="2"/>
  <c r="AE11" i="2"/>
  <c r="AD11" i="2"/>
  <c r="AC11" i="2"/>
  <c r="AB11" i="2"/>
  <c r="AA11" i="2"/>
  <c r="Z11" i="2"/>
  <c r="Y11" i="2"/>
  <c r="X11" i="2"/>
  <c r="AF10" i="2"/>
  <c r="AE10" i="2"/>
  <c r="AD10" i="2"/>
  <c r="AC10" i="2"/>
  <c r="AB10" i="2"/>
  <c r="AA10" i="2"/>
  <c r="Z10" i="2"/>
  <c r="Y10" i="2"/>
  <c r="X10" i="2"/>
  <c r="AF9" i="2"/>
  <c r="AE9" i="2"/>
  <c r="AD9" i="2"/>
  <c r="AC9" i="2"/>
  <c r="AB9" i="2"/>
  <c r="AA9" i="2"/>
  <c r="Z9" i="2"/>
  <c r="Y9" i="2"/>
  <c r="X9" i="2"/>
  <c r="AF8" i="2"/>
  <c r="AE8" i="2"/>
  <c r="AD8" i="2"/>
  <c r="AC8" i="2"/>
  <c r="AB8" i="2"/>
  <c r="AA8" i="2"/>
  <c r="Z8" i="2"/>
  <c r="Y8" i="2"/>
  <c r="X8" i="2"/>
  <c r="AF7" i="2"/>
  <c r="AE7" i="2"/>
  <c r="AD7" i="2"/>
  <c r="AC7" i="2"/>
  <c r="AB7" i="2"/>
  <c r="AA7" i="2"/>
  <c r="Z7" i="2"/>
  <c r="Y7" i="2"/>
  <c r="X7" i="2"/>
  <c r="N2" i="2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N33" i="1"/>
  <c r="N45" i="1" s="1"/>
  <c r="O33" i="1" s="1"/>
  <c r="O45" i="1" s="1"/>
  <c r="P33" i="1" s="1"/>
  <c r="P45" i="1" s="1"/>
  <c r="Y23" i="1"/>
  <c r="X23" i="1"/>
  <c r="U23" i="1"/>
  <c r="T23" i="1"/>
  <c r="Q23" i="1"/>
  <c r="P23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AA15" i="1"/>
  <c r="AA17" i="1" s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AA9" i="1"/>
  <c r="AA16" i="1" s="1"/>
  <c r="Z9" i="1"/>
  <c r="W9" i="1"/>
  <c r="W16" i="1" s="1"/>
  <c r="V9" i="1"/>
  <c r="V11" i="1" s="1"/>
  <c r="S9" i="1"/>
  <c r="R9" i="1"/>
  <c r="O9" i="1"/>
  <c r="O16" i="1" s="1"/>
  <c r="N9" i="1"/>
  <c r="N11" i="1" s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AF7" i="1"/>
  <c r="AE7" i="1"/>
  <c r="AD7" i="1"/>
  <c r="AC7" i="1"/>
  <c r="AB7" i="1"/>
  <c r="AB9" i="1" s="1"/>
  <c r="AB11" i="1" s="1"/>
  <c r="AA7" i="1"/>
  <c r="Z7" i="1"/>
  <c r="Y7" i="1"/>
  <c r="Y9" i="1" s="1"/>
  <c r="X7" i="1"/>
  <c r="X9" i="1" s="1"/>
  <c r="W7" i="1"/>
  <c r="V7" i="1"/>
  <c r="U7" i="1"/>
  <c r="U9" i="1" s="1"/>
  <c r="T7" i="1"/>
  <c r="T9" i="1" s="1"/>
  <c r="S7" i="1"/>
  <c r="R7" i="1"/>
  <c r="Q7" i="1"/>
  <c r="Q9" i="1" s="1"/>
  <c r="P7" i="1"/>
  <c r="P9" i="1" s="1"/>
  <c r="O7" i="1"/>
  <c r="N7" i="1"/>
  <c r="N47" i="1" l="1"/>
  <c r="T11" i="1"/>
  <c r="T16" i="1"/>
  <c r="T17" i="1" s="1"/>
  <c r="Y24" i="1"/>
  <c r="Y25" i="1" s="1"/>
  <c r="X16" i="1"/>
  <c r="X11" i="1"/>
  <c r="N24" i="1"/>
  <c r="U16" i="1"/>
  <c r="U17" i="1" s="1"/>
  <c r="U11" i="1"/>
  <c r="U24" i="1" s="1"/>
  <c r="U25" i="1" s="1"/>
  <c r="V24" i="1"/>
  <c r="O17" i="1"/>
  <c r="W17" i="1"/>
  <c r="Q33" i="1"/>
  <c r="Q45" i="1" s="1"/>
  <c r="P47" i="1"/>
  <c r="P16" i="1"/>
  <c r="P17" i="1" s="1"/>
  <c r="P11" i="1"/>
  <c r="R17" i="1"/>
  <c r="Q16" i="1"/>
  <c r="Q11" i="1"/>
  <c r="Q24" i="1" s="1"/>
  <c r="Q25" i="1" s="1"/>
  <c r="Y16" i="1"/>
  <c r="Y11" i="1"/>
  <c r="R11" i="1"/>
  <c r="R24" i="1" s="1"/>
  <c r="Z11" i="1"/>
  <c r="Z24" i="1" s="1"/>
  <c r="X17" i="1"/>
  <c r="T24" i="1"/>
  <c r="T25" i="1" s="1"/>
  <c r="Q17" i="1"/>
  <c r="Y17" i="1"/>
  <c r="O47" i="1"/>
  <c r="O11" i="1"/>
  <c r="O24" i="1" s="1"/>
  <c r="W11" i="1"/>
  <c r="R16" i="1"/>
  <c r="V16" i="1"/>
  <c r="V17" i="1" s="1"/>
  <c r="Z16" i="1"/>
  <c r="Z17" i="1" s="1"/>
  <c r="S16" i="1"/>
  <c r="S17" i="1" s="1"/>
  <c r="S24" i="1"/>
  <c r="N23" i="1"/>
  <c r="R23" i="1"/>
  <c r="V23" i="1"/>
  <c r="V25" i="1" s="1"/>
  <c r="Z23" i="1"/>
  <c r="P24" i="1"/>
  <c r="P25" i="1" s="1"/>
  <c r="X24" i="1"/>
  <c r="X25" i="1" s="1"/>
  <c r="S11" i="1"/>
  <c r="AA11" i="1"/>
  <c r="AA24" i="1" s="1"/>
  <c r="N16" i="1"/>
  <c r="N17" i="1" s="1"/>
  <c r="W24" i="1"/>
  <c r="O23" i="1"/>
  <c r="S23" i="1"/>
  <c r="S25" i="1" s="1"/>
  <c r="W23" i="1"/>
  <c r="W25" i="1" s="1"/>
  <c r="AA23" i="1"/>
  <c r="R25" i="1" l="1"/>
  <c r="N25" i="1"/>
  <c r="O25" i="1"/>
  <c r="Z25" i="1"/>
  <c r="Q47" i="1"/>
  <c r="R33" i="1"/>
  <c r="R45" i="1" s="1"/>
  <c r="AA25" i="1"/>
  <c r="S33" i="1" l="1"/>
  <c r="S45" i="1" s="1"/>
  <c r="R47" i="1"/>
  <c r="T33" i="1" l="1"/>
  <c r="T45" i="1" s="1"/>
  <c r="S47" i="1"/>
  <c r="U33" i="1" l="1"/>
  <c r="U45" i="1" s="1"/>
  <c r="T47" i="1"/>
  <c r="U47" i="1" l="1"/>
  <c r="V33" i="1"/>
  <c r="V45" i="1" s="1"/>
  <c r="W33" i="1" l="1"/>
  <c r="W45" i="1" s="1"/>
  <c r="V47" i="1"/>
  <c r="X33" i="1" l="1"/>
  <c r="X45" i="1" s="1"/>
  <c r="W47" i="1"/>
  <c r="Y33" i="1" l="1"/>
  <c r="Y45" i="1" s="1"/>
  <c r="X47" i="1"/>
  <c r="Y47" i="1" l="1"/>
  <c r="Z33" i="1"/>
  <c r="Z45" i="1" s="1"/>
  <c r="AA33" i="1" l="1"/>
  <c r="AA45" i="1" s="1"/>
  <c r="AA47" i="1" s="1"/>
  <c r="Z47" i="1"/>
</calcChain>
</file>

<file path=xl/sharedStrings.xml><?xml version="1.0" encoding="utf-8"?>
<sst xmlns="http://schemas.openxmlformats.org/spreadsheetml/2006/main" count="162" uniqueCount="93">
  <si>
    <t>RC</t>
  </si>
  <si>
    <t>Fiscal Year</t>
  </si>
  <si>
    <t>1998-1999</t>
  </si>
  <si>
    <t>1999-2000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</si>
  <si>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</si>
  <si>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</si>
  <si>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</si>
  <si>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</si>
  <si>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</si>
  <si>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</si>
  <si>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</si>
  <si>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</si>
  <si>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</si>
  <si>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</si>
  <si>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</si>
  <si>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</si>
  <si>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</si>
  <si>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</si>
  <si>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</si>
  <si>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</si>
  <si>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</si>
  <si>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</si>
  <si>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</si>
  <si>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</si>
  <si>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Calendar year</t>
  </si>
  <si>
    <t>Allowance to bring net pension asset to zero.</t>
  </si>
  <si>
    <t>OTPP</t>
  </si>
  <si>
    <t>OPSEU</t>
  </si>
  <si>
    <t>Total Allowance</t>
  </si>
  <si>
    <t>Change in Allowance</t>
  </si>
  <si>
    <t xml:space="preserve">Net Debt </t>
  </si>
  <si>
    <t>Reported per "vs 2015 Actual Tab"</t>
  </si>
  <si>
    <t>Adjustment for Total Allowance</t>
  </si>
  <si>
    <t>Restated Net Debt Number</t>
  </si>
  <si>
    <t>Accumulated Deficit</t>
  </si>
  <si>
    <t>Reported</t>
  </si>
  <si>
    <t>Accum. Increase (Decrease) in Deficit</t>
  </si>
  <si>
    <t>Restated Accumulated Deficit</t>
  </si>
  <si>
    <t>Reconcile Reported</t>
  </si>
  <si>
    <t>Opening Accumulated Deficit</t>
  </si>
  <si>
    <t>Net Deficit/(Surplus)</t>
  </si>
  <si>
    <t>Opening Adjustments made directly to accumulated deficit</t>
  </si>
  <si>
    <t xml:space="preserve">   - TCA</t>
  </si>
  <si>
    <t xml:space="preserve">   - BPS</t>
  </si>
  <si>
    <t xml:space="preserve">   - OEFC unfunded Liability</t>
  </si>
  <si>
    <t xml:space="preserve">   - ONFA beginning</t>
  </si>
  <si>
    <t xml:space="preserve">   - ONFA</t>
  </si>
  <si>
    <t xml:space="preserve">   - IFRS Impact</t>
  </si>
  <si>
    <t xml:space="preserve">   - PSAB Transition</t>
  </si>
  <si>
    <t xml:space="preserve">   - School Boards Minor TCA</t>
  </si>
  <si>
    <t xml:space="preserve">   - Environmental Liablities</t>
  </si>
  <si>
    <t>Closing Accumulated Deficit efore any Allowance adjustment</t>
  </si>
  <si>
    <t>Difference between reported</t>
  </si>
  <si>
    <t>Net Debt to Revenue and GDP Ratios</t>
  </si>
  <si>
    <t>to be updated</t>
  </si>
  <si>
    <t>Ontario</t>
  </si>
  <si>
    <t>2015 Public Accounts</t>
  </si>
  <si>
    <t>Comparison:  2016 Public Accounts vs. 2015 Public Accounts</t>
  </si>
  <si>
    <t>Net Debt As</t>
  </si>
  <si>
    <t>Accumulated</t>
  </si>
  <si>
    <t>Acc Deficit</t>
  </si>
  <si>
    <t>Deficit/</t>
  </si>
  <si>
    <t>GDP</t>
  </si>
  <si>
    <t>Net Debt</t>
  </si>
  <si>
    <t>Revenue</t>
  </si>
  <si>
    <t>% to GDP</t>
  </si>
  <si>
    <t>% to Revenue</t>
  </si>
  <si>
    <t>Deficit</t>
  </si>
  <si>
    <t>to GDP</t>
  </si>
  <si>
    <t>TCA</t>
  </si>
  <si>
    <t>(Surplus)</t>
  </si>
  <si>
    <t>Actual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</si>
  <si>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</si>
  <si>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</si>
  <si>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</si>
  <si>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</si>
  <si>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</si>
  <si>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</si>
  <si>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</si>
  <si>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</si>
  <si>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</si>
  <si>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</si>
  <si>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 xml:space="preserve">2002-03   </t>
  </si>
  <si>
    <t xml:space="preserve">2013-14 </t>
  </si>
  <si>
    <t xml:space="preserve">2014-15 </t>
  </si>
  <si>
    <t>2015-16 Outlook</t>
  </si>
  <si>
    <t>2016-17 Outlook</t>
  </si>
  <si>
    <t>2017-18 Outlook</t>
  </si>
  <si>
    <t>2018-19 Outlook</t>
  </si>
  <si>
    <t>Note: 2014-15 PA Accumulated Deficit includes the ONFA fair market value increase of $1,121 million.</t>
  </si>
  <si>
    <t>Note: 2014-15 PA :Accum deficit also includes $1,683 transitional impact of liabilities for Contaminated Sites</t>
  </si>
  <si>
    <t>Note: 2015-16 PA:  Accumulated Deficit includes the ONFA unrealized loss of $1,003 million.</t>
  </si>
  <si>
    <t>Prepared by OFA, FTD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</si>
</sst>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_(* #,##0_);_(* \(#,##0\);_(* &quot;-&quot;_);_(@_)"/>
    <numFmt numFmtId="168" formatCode="0.0_);\(0.0\)"/>
    <numFmt numFmtId="169" formatCode="0000"/>
    <numFmt numFmtId="170" formatCode="00"/>
    <numFmt numFmtId="171" formatCode="_(&quot;$&quot;* #,##0.00_);_(&quot;$&quot;* \(#,##0.00\);_(&quot;$&quot;* &quot;-&quot;??_);_(@_)"/>
    <numFmt numFmtId="172" formatCode="&quot;$&quot;#,##0_);\(&quot;$&quot;#,##0\)"/>
  </numFmts>
  <fonts count="4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6" tint="-0.499984740745262"/>
      <name val="Arial"/>
      <family val="2"/>
    </font>
    <font>
      <b/>
      <sz val="10"/>
      <color indexed="12"/>
      <name val="Arial"/>
      <family val="2"/>
    </font>
    <font>
      <i/>
      <sz val="10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8"/>
      <color indexed="63"/>
      <name val="Arial"/>
      <family val="2"/>
    </font>
    <font>
      <sz val="11"/>
      <color theme="1"/>
      <name val="Calibri"/>
      <family val="2"/>
    </font>
    <font>
      <sz val="11"/>
      <color rgb="FF0070C0"/>
      <name val="Calibri"/>
      <family val="2"/>
      <scheme val="minor"/>
    </font>
    <font>
      <sz val="11"/>
      <color theme="3"/>
      <name val="Calibri"/>
      <family val="2"/>
    </font>
    <font>
      <sz val="11"/>
      <color rgb="FF0070C0"/>
      <name val="Calibri"/>
      <family val="2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Times New Roman"/>
      <family val="2"/>
    </font>
    <font>
      <sz val="11"/>
      <color indexed="20"/>
      <name val="Calibri"/>
      <family val="2"/>
    </font>
    <font>
      <b/>
      <sz val="10"/>
      <color indexed="0"/>
      <name val="Tahoma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4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0"/>
      <name val="Tahoma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Tahoma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4"/>
        <bgColor indexed="2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7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164" fontId="12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22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22" fillId="26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4" fillId="11" borderId="0" applyNumberFormat="0" applyBorder="0" applyAlignment="0" applyProtection="0"/>
    <xf numFmtId="0" fontId="25" fillId="0" borderId="0"/>
    <xf numFmtId="0" fontId="26" fillId="35" borderId="6" applyNumberFormat="0" applyAlignment="0" applyProtection="0"/>
    <xf numFmtId="0" fontId="27" fillId="36" borderId="7" applyNumberFormat="0" applyAlignment="0" applyProtection="0"/>
    <xf numFmtId="164" fontId="4" fillId="0" borderId="0" applyFont="0" applyFill="0" applyBorder="0" applyAlignment="0" applyProtection="0"/>
    <xf numFmtId="164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2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1" fillId="0" borderId="0">
      <alignment vertical="top"/>
    </xf>
    <xf numFmtId="0" fontId="21" fillId="0" borderId="0">
      <alignment vertical="top"/>
    </xf>
    <xf numFmtId="43" fontId="1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164" fontId="4" fillId="0" borderId="0" applyProtection="0">
      <protection locked="0"/>
    </xf>
    <xf numFmtId="164" fontId="4" fillId="0" borderId="0" applyProtection="0">
      <protection locked="0"/>
    </xf>
    <xf numFmtId="169" fontId="29" fillId="37" borderId="8">
      <alignment horizontal="right" vertical="top"/>
    </xf>
    <xf numFmtId="170" fontId="30" fillId="37" borderId="8">
      <alignment horizontal="center" vertical="top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31" fillId="0" borderId="0" applyNumberForma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32" fillId="12" borderId="0" applyNumberFormat="0" applyBorder="0" applyAlignment="0" applyProtection="0"/>
    <xf numFmtId="0" fontId="33" fillId="41" borderId="0"/>
    <xf numFmtId="0" fontId="34" fillId="0" borderId="9" applyNumberFormat="0" applyFill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15" borderId="6" applyNumberFormat="0" applyAlignment="0" applyProtection="0"/>
    <xf numFmtId="0" fontId="6" fillId="41" borderId="0" applyNumberFormat="0">
      <alignment horizontal="left" vertical="top"/>
    </xf>
    <xf numFmtId="0" fontId="6" fillId="41" borderId="0" applyNumberFormat="0">
      <alignment horizontal="left" vertical="top"/>
    </xf>
    <xf numFmtId="0" fontId="39" fillId="0" borderId="12" applyNumberFormat="0" applyFill="0" applyAlignment="0" applyProtection="0"/>
    <xf numFmtId="0" fontId="40" fillId="42" borderId="0"/>
    <xf numFmtId="0" fontId="40" fillId="22" borderId="0"/>
    <xf numFmtId="0" fontId="40" fillId="11" borderId="0"/>
    <xf numFmtId="0" fontId="6" fillId="41" borderId="0"/>
    <xf numFmtId="44" fontId="4" fillId="0" borderId="0" applyFont="0" applyFill="0" applyBorder="0" applyAlignment="0" applyProtection="0"/>
    <xf numFmtId="0" fontId="41" fillId="43" borderId="0" applyNumberFormat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>
      <alignment vertical="top"/>
    </xf>
    <xf numFmtId="0" fontId="28" fillId="0" borderId="0" applyBorder="0"/>
    <xf numFmtId="0" fontId="4" fillId="0" borderId="0">
      <alignment vertical="top"/>
    </xf>
    <xf numFmtId="0" fontId="42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8" fillId="0" borderId="0" applyBorder="0"/>
    <xf numFmtId="0" fontId="1" fillId="0" borderId="0"/>
    <xf numFmtId="0" fontId="4" fillId="0" borderId="0"/>
    <xf numFmtId="0" fontId="4" fillId="0" borderId="0">
      <alignment vertical="top"/>
    </xf>
    <xf numFmtId="0" fontId="28" fillId="0" borderId="0" applyBorder="0"/>
    <xf numFmtId="0" fontId="28" fillId="0" borderId="0" applyBorder="0"/>
    <xf numFmtId="0" fontId="4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4" fillId="0" borderId="0">
      <alignment vertical="top"/>
    </xf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1" fillId="0" borderId="0">
      <alignment vertical="top"/>
    </xf>
    <xf numFmtId="0" fontId="1" fillId="0" borderId="0"/>
    <xf numFmtId="0" fontId="28" fillId="0" borderId="0" applyBorder="0"/>
    <xf numFmtId="0" fontId="1" fillId="2" borderId="1" applyNumberFormat="0" applyFont="0" applyAlignment="0" applyProtection="0"/>
    <xf numFmtId="0" fontId="44" fillId="44" borderId="13" applyNumberFormat="0" applyFont="0" applyAlignment="0" applyProtection="0"/>
    <xf numFmtId="0" fontId="40" fillId="23" borderId="0"/>
    <xf numFmtId="0" fontId="45" fillId="35" borderId="14" applyNumberFormat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41" borderId="0">
      <alignment horizontal="right"/>
    </xf>
    <xf numFmtId="0" fontId="6" fillId="41" borderId="0">
      <alignment horizontal="right"/>
    </xf>
    <xf numFmtId="0" fontId="46" fillId="0" borderId="0" applyNumberFormat="0" applyFill="0" applyBorder="0" applyAlignment="0" applyProtection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5" fillId="41" borderId="0">
      <alignment horizontal="left"/>
    </xf>
    <xf numFmtId="0" fontId="47" fillId="0" borderId="0" applyNumberFormat="0" applyFill="0" applyBorder="0" applyAlignment="0" applyProtection="0"/>
    <xf numFmtId="0" fontId="11" fillId="0" borderId="15" applyNumberFormat="0" applyFill="0" applyAlignment="0" applyProtection="0"/>
    <xf numFmtId="0" fontId="48" fillId="0" borderId="0" applyNumberFormat="0" applyFill="0" applyBorder="0" applyAlignment="0" applyProtection="0"/>
    <xf numFmtId="0" fontId="40" fillId="43" borderId="0"/>
    <xf numFmtId="43" fontId="4" fillId="0" borderId="0" applyFont="0" applyFill="0" applyBorder="0" applyAlignment="0" applyProtection="0"/>
  </cellStyleXfs>
  <cellXfs count="75">
    <xf numFmtId="0" fontId="0" fillId="0" borderId="0" xfId="0"/>
    <xf numFmtId="0" fontId="5" fillId="0" borderId="0" xfId="0" applyFont="1"/>
    <xf numFmtId="0" fontId="0" fillId="0" borderId="0" xfId="0" applyFill="1"/>
    <xf numFmtId="0" fontId="0" fillId="3" borderId="0" xfId="0" applyFill="1"/>
    <xf numFmtId="0" fontId="0" fillId="4" borderId="0" xfId="0" applyFill="1"/>
    <xf numFmtId="0" fontId="4" fillId="4" borderId="0" xfId="0" applyFont="1" applyFill="1"/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49" fontId="6" fillId="5" borderId="0" xfId="0" applyNumberFormat="1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165" fontId="0" fillId="0" borderId="0" xfId="1" applyNumberFormat="1" applyFont="1"/>
    <xf numFmtId="0" fontId="6" fillId="6" borderId="0" xfId="0" applyFont="1" applyFill="1"/>
    <xf numFmtId="0" fontId="0" fillId="6" borderId="0" xfId="0" applyFill="1"/>
    <xf numFmtId="165" fontId="6" fillId="6" borderId="0" xfId="0" applyNumberFormat="1" applyFont="1" applyFill="1"/>
    <xf numFmtId="3" fontId="0" fillId="0" borderId="0" xfId="0" applyNumberFormat="1"/>
    <xf numFmtId="165" fontId="10" fillId="0" borderId="0" xfId="0" applyNumberFormat="1" applyFont="1"/>
    <xf numFmtId="0" fontId="6" fillId="7" borderId="0" xfId="0" applyFont="1" applyFill="1"/>
    <xf numFmtId="3" fontId="6" fillId="7" borderId="0" xfId="0" applyNumberFormat="1" applyFont="1" applyFill="1"/>
    <xf numFmtId="165" fontId="6" fillId="0" borderId="0" xfId="1" applyNumberFormat="1" applyFont="1"/>
    <xf numFmtId="165" fontId="0" fillId="0" borderId="0" xfId="0" applyNumberFormat="1"/>
    <xf numFmtId="165" fontId="6" fillId="7" borderId="0" xfId="0" applyNumberFormat="1" applyFont="1" applyFill="1"/>
    <xf numFmtId="165" fontId="0" fillId="0" borderId="0" xfId="1" applyNumberFormat="1" applyFont="1" applyFill="1"/>
    <xf numFmtId="165" fontId="6" fillId="0" borderId="0" xfId="0" applyNumberFormat="1" applyFont="1"/>
    <xf numFmtId="0" fontId="11" fillId="0" borderId="0" xfId="2" applyFont="1"/>
    <xf numFmtId="0" fontId="1" fillId="0" borderId="0" xfId="2"/>
    <xf numFmtId="0" fontId="1" fillId="0" borderId="0" xfId="2" applyFill="1"/>
    <xf numFmtId="0" fontId="1" fillId="7" borderId="0" xfId="2" applyFill="1"/>
    <xf numFmtId="0" fontId="3" fillId="0" borderId="3" xfId="2" applyFont="1" applyBorder="1" applyAlignment="1">
      <alignment horizontal="centerContinuous"/>
    </xf>
    <xf numFmtId="0" fontId="3" fillId="0" borderId="4" xfId="2" applyFont="1" applyBorder="1" applyAlignment="1">
      <alignment horizontal="centerContinuous"/>
    </xf>
    <xf numFmtId="0" fontId="3" fillId="0" borderId="4" xfId="2" applyFont="1" applyFill="1" applyBorder="1" applyAlignment="1">
      <alignment horizontal="centerContinuous"/>
    </xf>
    <xf numFmtId="0" fontId="1" fillId="0" borderId="4" xfId="2" applyBorder="1" applyAlignment="1">
      <alignment horizontal="centerContinuous"/>
    </xf>
    <xf numFmtId="0" fontId="1" fillId="0" borderId="4" xfId="2" applyFill="1" applyBorder="1" applyAlignment="1">
      <alignment horizontal="centerContinuous"/>
    </xf>
    <xf numFmtId="0" fontId="1" fillId="0" borderId="5" xfId="2" applyBorder="1" applyAlignment="1">
      <alignment horizontal="centerContinuous"/>
    </xf>
    <xf numFmtId="0" fontId="1" fillId="0" borderId="0" xfId="2" applyFill="1" applyAlignment="1">
      <alignment horizontal="center"/>
    </xf>
    <xf numFmtId="0" fontId="1" fillId="0" borderId="0" xfId="2" applyAlignment="1">
      <alignment horizontal="center"/>
    </xf>
    <xf numFmtId="3" fontId="1" fillId="0" borderId="0" xfId="2" applyNumberFormat="1" applyFill="1"/>
    <xf numFmtId="165" fontId="1" fillId="0" borderId="0" xfId="3" applyNumberFormat="1" applyFont="1"/>
    <xf numFmtId="166" fontId="1" fillId="0" borderId="0" xfId="3" applyNumberFormat="1" applyFont="1"/>
    <xf numFmtId="166" fontId="1" fillId="0" borderId="0" xfId="3" applyNumberFormat="1" applyFont="1" applyFill="1"/>
    <xf numFmtId="165" fontId="12" fillId="0" borderId="0" xfId="3" applyNumberFormat="1" applyFont="1" applyFill="1"/>
    <xf numFmtId="3" fontId="13" fillId="0" borderId="0" xfId="2" applyNumberFormat="1" applyFont="1" applyFill="1"/>
    <xf numFmtId="166" fontId="13" fillId="0" borderId="0" xfId="3" applyNumberFormat="1" applyFont="1"/>
    <xf numFmtId="166" fontId="13" fillId="0" borderId="0" xfId="3" applyNumberFormat="1" applyFont="1" applyFill="1"/>
    <xf numFmtId="165" fontId="13" fillId="0" borderId="0" xfId="3" applyNumberFormat="1" applyFont="1"/>
    <xf numFmtId="165" fontId="14" fillId="0" borderId="0" xfId="3" applyNumberFormat="1" applyFont="1" applyFill="1"/>
    <xf numFmtId="165" fontId="1" fillId="0" borderId="0" xfId="3" applyNumberFormat="1" applyFont="1" applyFill="1"/>
    <xf numFmtId="0" fontId="1" fillId="0" borderId="0" xfId="2" applyFill="1" applyBorder="1"/>
    <xf numFmtId="167" fontId="15" fillId="0" borderId="0" xfId="4" applyNumberFormat="1" applyFont="1" applyFill="1" applyBorder="1">
      <alignment vertical="top"/>
    </xf>
    <xf numFmtId="165" fontId="16" fillId="0" borderId="0" xfId="3" applyNumberFormat="1" applyFont="1" applyFill="1"/>
    <xf numFmtId="165" fontId="1" fillId="0" borderId="0" xfId="2" applyNumberFormat="1"/>
    <xf numFmtId="165" fontId="13" fillId="0" borderId="0" xfId="3" applyNumberFormat="1" applyFont="1" applyFill="1"/>
    <xf numFmtId="165" fontId="17" fillId="0" borderId="0" xfId="3" applyNumberFormat="1" applyFont="1" applyFill="1"/>
    <xf numFmtId="165" fontId="18" fillId="0" borderId="0" xfId="3" applyNumberFormat="1" applyFont="1" applyFill="1"/>
    <xf numFmtId="165" fontId="19" fillId="0" borderId="0" xfId="3" applyNumberFormat="1" applyFont="1" applyFill="1"/>
    <xf numFmtId="3" fontId="13" fillId="8" borderId="0" xfId="2" applyNumberFormat="1" applyFont="1" applyFill="1"/>
    <xf numFmtId="0" fontId="2" fillId="0" borderId="0" xfId="2" applyFont="1"/>
    <xf numFmtId="3" fontId="13" fillId="9" borderId="0" xfId="2" applyNumberFormat="1" applyFont="1" applyFill="1"/>
    <xf numFmtId="3" fontId="13" fillId="7" borderId="0" xfId="2" applyNumberFormat="1" applyFont="1" applyFill="1"/>
    <xf numFmtId="166" fontId="17" fillId="7" borderId="0" xfId="3" applyNumberFormat="1" applyFont="1" applyFill="1"/>
    <xf numFmtId="166" fontId="13" fillId="7" borderId="0" xfId="3" applyNumberFormat="1" applyFont="1" applyFill="1"/>
    <xf numFmtId="165" fontId="13" fillId="7" borderId="0" xfId="3" applyNumberFormat="1" applyFont="1" applyFill="1"/>
    <xf numFmtId="165" fontId="1" fillId="0" borderId="0" xfId="2" applyNumberFormat="1" applyFill="1"/>
    <xf numFmtId="165" fontId="1" fillId="0" borderId="0" xfId="2" applyNumberFormat="1" applyFill="1" applyBorder="1"/>
    <xf numFmtId="0" fontId="14" fillId="0" borderId="0" xfId="2" applyFont="1"/>
    <xf numFmtId="41" fontId="15" fillId="0" borderId="0" xfId="5" applyNumberFormat="1" applyFont="1" applyFill="1" applyBorder="1">
      <alignment vertical="top"/>
    </xf>
    <xf numFmtId="41" fontId="15" fillId="0" borderId="0" xfId="5" applyNumberFormat="1" applyFont="1" applyFill="1" applyBorder="1" applyAlignment="1"/>
    <xf numFmtId="15" fontId="1" fillId="0" borderId="0" xfId="2" applyNumberFormat="1"/>
    <xf numFmtId="168" fontId="20" fillId="0" borderId="0" xfId="2" applyNumberFormat="1" applyFont="1" applyFill="1"/>
  </cellXfs>
  <cellStyles count="487">
    <cellStyle name=" 1" xfId="6"/>
    <cellStyle name="_200708 Interim Actual - Feb 28th, 2008" xfId="7"/>
    <cellStyle name="_200708 Interim Actual - Feb 28th, 2008_(CFSB) EDU Scratchy - Feb 13 (3) (2)" xfId="8"/>
    <cellStyle name="_200708 Interim Actual - Feb 28th, 2008_(CFSB) EDU Scratchy - Feb 13 (3) (2)_Budget Templates 2011-11-09" xfId="9"/>
    <cellStyle name="_200708 Interim Actual - Feb 28th, 2008_(CFSB) EDU Scratchy - Feb 13 (3) (2)_Impact of MOF Scenarios v2" xfId="10"/>
    <cellStyle name="_200708 Interim Actual - Feb 28th, 2008_(CFSB) EDU Scratchy - Feb 13 (3) (2)_Impact of MOF Scenarios v6 (2)" xfId="11"/>
    <cellStyle name="_200708 Interim Actual - Feb 28th, 2008_2009-10 Base Forecast" xfId="12"/>
    <cellStyle name="_200708 Interim Actual - Feb 28th, 2008_2009-10 Base Forecast 2" xfId="13"/>
    <cellStyle name="_200708 Interim Actual - Feb 28th, 2008_200910 RBP - April 8, 2009 -Budget Signoff + MEI Capital + Post Budget Adjustment for Community Use of School" xfId="14"/>
    <cellStyle name="_200708 Interim Actual - Feb 28th, 2008_200910 RBP - April 8, 2009 -Budget Signoff + MEI Capital + Post Budget Adjustment for Community Use of School_Budget Templates 2011-11-09" xfId="15"/>
    <cellStyle name="_200708 Interim Actual - Feb 28th, 2008_200910 RBP - April 8, 2009 -Budget Signoff + MEI Capital + Post Budget Adjustment for Community Use of School_Impact of MOF Scenarios v2" xfId="16"/>
    <cellStyle name="_200708 Interim Actual - Feb 28th, 2008_200910 RBP - April 8, 2009 -Budget Signoff + MEI Capital + Post Budget Adjustment for Community Use of School_Impact of MOF Scenarios v6 (2)" xfId="17"/>
    <cellStyle name="_200708 Interim Actual - Feb 28th, 2008_200910 RBP - Feb 17 2009" xfId="18"/>
    <cellStyle name="_200708 Interim Actual - Feb 28th, 2008_200910 RBP - Feb 17 2009_Budget Templates 2011-11-09" xfId="19"/>
    <cellStyle name="_200708 Interim Actual - Feb 28th, 2008_200910 RBP - Feb 17 2009_Impact of MOF Scenarios v2" xfId="20"/>
    <cellStyle name="_200708 Interim Actual - Feb 28th, 2008_200910 RBP - Feb 17 2009_Impact of MOF Scenarios v6 (2)" xfId="21"/>
    <cellStyle name="_200708 Interim Actual - Feb 28th, 2008_200910 RBP - Feb 3 2009" xfId="22"/>
    <cellStyle name="_200708 Interim Actual - Feb 28th, 2008_200910 RBP - Feb 3 2009_Budget Templates 2011-11-09" xfId="23"/>
    <cellStyle name="_200708 Interim Actual - Feb 28th, 2008_200910 RBP - Feb 3 2009_Impact of MOF Scenarios v2" xfId="24"/>
    <cellStyle name="_200708 Interim Actual - Feb 28th, 2008_200910 RBP - Feb 3 2009_Impact of MOF Scenarios v6 (2)" xfId="25"/>
    <cellStyle name="_200708 Interim Actual - Feb 28th, 2008_200910 RBP - Feb 4 2009" xfId="26"/>
    <cellStyle name="_200708 Interim Actual - Feb 28th, 2008_200910 RBP - Feb 4 2009_Budget Templates 2011-11-09" xfId="27"/>
    <cellStyle name="_200708 Interim Actual - Feb 28th, 2008_200910 RBP - Feb 4 2009_Impact of MOF Scenarios v2" xfId="28"/>
    <cellStyle name="_200708 Interim Actual - Feb 28th, 2008_200910 RBP - Feb 4 2009_Impact of MOF Scenarios v6 (2)" xfId="29"/>
    <cellStyle name="_200708 Interim Actual - Feb 28th, 2008_200910 RBP - Feb 9 2009" xfId="30"/>
    <cellStyle name="_200708 Interim Actual - Feb 28th, 2008_200910 RBP - Feb 9 2009_Budget Templates 2011-11-09" xfId="31"/>
    <cellStyle name="_200708 Interim Actual - Feb 28th, 2008_200910 RBP - Feb 9 2009_Impact of MOF Scenarios v2" xfId="32"/>
    <cellStyle name="_200708 Interim Actual - Feb 28th, 2008_200910 RBP - Feb 9 2009_Impact of MOF Scenarios v6 (2)" xfId="33"/>
    <cellStyle name="_200708 Interim Actual - Feb 28th, 2008_200910 RBP - January 27th for Andrew S" xfId="34"/>
    <cellStyle name="_200708 Interim Actual - Feb 28th, 2008_200910 RBP - January 27th for Andrew S_Budget Templates 2011-11-09" xfId="35"/>
    <cellStyle name="_200708 Interim Actual - Feb 28th, 2008_200910 RBP - January 27th for Andrew S_Impact of MOF Scenarios v2" xfId="36"/>
    <cellStyle name="_200708 Interim Actual - Feb 28th, 2008_200910 RBP - January 27th for Andrew S_Impact of MOF Scenarios v6 (2)" xfId="37"/>
    <cellStyle name="_200708 Interim Actual - Feb 28th, 2008_200910 RBP - January 30th" xfId="38"/>
    <cellStyle name="_200708 Interim Actual - Feb 28th, 2008_200910 RBP - January 30th_Budget Templates 2011-11-09" xfId="39"/>
    <cellStyle name="_200708 Interim Actual - Feb 28th, 2008_200910 RBP - January 30th_Impact of MOF Scenarios v2" xfId="40"/>
    <cellStyle name="_200708 Interim Actual - Feb 28th, 2008_200910 RBP - January 30th_Impact of MOF Scenarios v6 (2)" xfId="41"/>
    <cellStyle name="_200708 Interim Actual - Feb 28th, 2008_200910 RBP - March 12, 2009 - without updating the SBOG and EPO" xfId="42"/>
    <cellStyle name="_200708 Interim Actual - Feb 28th, 2008_200910 RBP - March 12, 2009 - without updating the SBOG and EPO_Budget Templates 2011-11-09" xfId="43"/>
    <cellStyle name="_200708 Interim Actual - Feb 28th, 2008_200910 RBP - March 12, 2009 - without updating the SBOG and EPO_Impact of MOF Scenarios v2" xfId="44"/>
    <cellStyle name="_200708 Interim Actual - Feb 28th, 2008_200910 RBP - March 12, 2009 - without updating the SBOG and EPO_Impact of MOF Scenarios v6 (2)" xfId="45"/>
    <cellStyle name="_200708 Interim Actual - Feb 28th, 2008_200910 RBP - March 13, 2009 - without updating the SBOG and EPO including MEI capital" xfId="46"/>
    <cellStyle name="_200708 Interim Actual - Feb 28th, 2008_200910 RBP - March 13, 2009 - without updating the SBOG and EPO including MEI capital_Budget Templates 2011-11-09" xfId="47"/>
    <cellStyle name="_200708 Interim Actual - Feb 28th, 2008_200910 RBP - March 13, 2009 - without updating the SBOG and EPO including MEI capital_Impact of MOF Scenarios v2" xfId="48"/>
    <cellStyle name="_200708 Interim Actual - Feb 28th, 2008_200910 RBP - March 13, 2009 - without updating the SBOG and EPO including MEI capital_Impact of MOF Scenarios v6 (2)" xfId="49"/>
    <cellStyle name="_200708 Interim Actual - Feb 28th, 2008_200910 RBP - March 27, 2009 - without updating the SBOG and EPO including MEI capital" xfId="50"/>
    <cellStyle name="_200708 Interim Actual - Feb 28th, 2008_200910 RBP - March 27, 2009 - without updating the SBOG and EPO including MEI capital_Budget Templates 2011-11-09" xfId="51"/>
    <cellStyle name="_200708 Interim Actual - Feb 28th, 2008_200910 RBP - March 27, 2009 - without updating the SBOG and EPO including MEI capital_Impact of MOF Scenarios v2" xfId="52"/>
    <cellStyle name="_200708 Interim Actual - Feb 28th, 2008_200910 RBP - March 27, 2009 - without updating the SBOG and EPO including MEI capital_Impact of MOF Scenarios v6 (2)" xfId="53"/>
    <cellStyle name="_200708 Interim Actual - Feb 28th, 2008_4 Yr Outlook 2010-11 GSN - Master File v15 (for TB Sub) (2) (2) (2)" xfId="54"/>
    <cellStyle name="_200708 Interim Actual - Feb 28th, 2008_4 Yr Outlook 2010-11 GSN - Master File v15 (for TB Sub) (2) (2) (2) 2" xfId="55"/>
    <cellStyle name="_200708 Interim Actual - Feb 28th, 2008_4 Yr Outlook 2010-11 GSN - Master File v15 (for TB Sub) (2) (2) (2)_Budget Templates 2011-11-09" xfId="56"/>
    <cellStyle name="_200708 Interim Actual - Feb 28th, 2008_4 Yr Outlook 2010-11 GSN - Master File v15 (for TB Sub) (2) (2) (2)_Impact of MOF Scenarios v2" xfId="57"/>
    <cellStyle name="_200708 Interim Actual - Feb 28th, 2008_4 Yr Outlook 2010-11 GSN - Master File v15 (for TB Sub) (2) (2) (2)_Impact of MOF Scenarios v6 (2)" xfId="58"/>
    <cellStyle name="_200708 Interim Actual - Feb 28th, 2008_4 Yr Outlook 2011-12 GSN - Master File v21 (New Savings Strategies)" xfId="59"/>
    <cellStyle name="_200708 Interim Actual - Feb 28th, 2008_4 Yr Outlook 2011-12 GSN - Master File v21 (New Savings Strategies) 2" xfId="60"/>
    <cellStyle name="_200708 Interim Actual - Feb 28th, 2008_4 Yr Outlook 2011-12 GSN - Master File v21 (New Savings Strategies)_Budget Templates 2011-11-09" xfId="61"/>
    <cellStyle name="_200708 Interim Actual - Feb 28th, 2008_4 Yr Outlook 2011-12 GSN - Master File v21 (New Savings Strategies)_Impact of MOF Scenarios v2" xfId="62"/>
    <cellStyle name="_200708 Interim Actual - Feb 28th, 2008_4 Yr Outlook 2011-12 GSN - Master File v21 (New Savings Strategies)_Impact of MOF Scenarios v6 (2)" xfId="63"/>
    <cellStyle name="_200708 Interim Actual - Feb 28th, 2008_Book1" xfId="64"/>
    <cellStyle name="_200708 Interim Actual - Feb 28th, 2008_Book1_Budget Templates 2011-11-09" xfId="65"/>
    <cellStyle name="_200708 Interim Actual - Feb 28th, 2008_Book1_Impact of MOF Scenarios v2" xfId="66"/>
    <cellStyle name="_200708 Interim Actual - Feb 28th, 2008_Book1_Impact of MOF Scenarios v6 (2)" xfId="67"/>
    <cellStyle name="_200708 Interim Actual - Feb 28th, 2008_Briefing Notes" xfId="68"/>
    <cellStyle name="_200708 Interim Actual - Feb 28th, 2008_Budget Template (Coloured Sheet) -Dec 17" xfId="69"/>
    <cellStyle name="_200708 Interim Actual - Feb 28th, 2008_Budget Template (Coloured Sheet) -Dec 17_Briefing Notes" xfId="70"/>
    <cellStyle name="_200708 Interim Actual - Feb 28th, 2008_Budget Template (Coloured Sheet) -Dec 17_Budget Templates 2011-11-09" xfId="71"/>
    <cellStyle name="_200708 Interim Actual - Feb 28th, 2008_Budget Template (Coloured Sheet) -Dec 17_Impact of MOF Scenarios v2" xfId="72"/>
    <cellStyle name="_200708 Interim Actual - Feb 28th, 2008_Budget Template (Coloured Sheet) -Dec 17_Impact of MOF Scenarios v6 (2)" xfId="73"/>
    <cellStyle name="_200708 Interim Actual - Feb 28th, 2008_Budget Templates 2011-11-09" xfId="74"/>
    <cellStyle name="_200708 Interim Actual - Feb 28th, 2008_Growth Rates and Savings" xfId="75"/>
    <cellStyle name="_200708 Interim Actual - Feb 28th, 2008_Growth Rates and Savings_Impact of MOF Scenarios v2" xfId="76"/>
    <cellStyle name="_200708 Interim Actual - Feb 28th, 2008_Growth Rates and Savings_Impact of MOF Scenarios v6 (2)" xfId="77"/>
    <cellStyle name="_200708 Interim Actual - Feb 28th, 2008_Impact of MOF Scenarios v2" xfId="78"/>
    <cellStyle name="_200708 Interim Actual - Feb 28th, 2008_Impact of MOF Scenarios v6 (2)" xfId="79"/>
    <cellStyle name="_200708 Interim Actual - Feb 28th, 2008_LF2 REV" xfId="80"/>
    <cellStyle name="_200708 Interim Actual - Feb 28th, 2008_LF2 REV 2" xfId="81"/>
    <cellStyle name="_200708 Interim Actual - Feb 28th, 2008_RBP Adjustments" xfId="82"/>
    <cellStyle name="_200708 Interim Actual - Feb 28th, 2008_RBP Adjustments 2" xfId="83"/>
    <cellStyle name="_200708 Interim Actual - Feb 28th, 2008_RBP Adjustments_Budget Templates 2011-11-09" xfId="84"/>
    <cellStyle name="_200708 Interim Actual - Feb 28th, 2008_RBP Adjustments_Impact of MOF Scenarios v2" xfId="85"/>
    <cellStyle name="_200708 Interim Actual - Feb 28th, 2008_RBP Adjustments_Impact of MOF Scenarios v6 (2)" xfId="86"/>
    <cellStyle name="_200708 Interim Actual - Feb 28th, 2008_RbP Jan 2011 - v3" xfId="87"/>
    <cellStyle name="_200708 Interim Actual - Feb 28th, 2008_RbP Jan 2011 - v3_Impact of MOF Scenarios v2" xfId="88"/>
    <cellStyle name="_200708 Interim Actual - Feb 28th, 2008_RbP Jan 2011 - v3_Impact of MOF Scenarios v6 (2)" xfId="89"/>
    <cellStyle name="_200708 Interim Actual - Feb 28th, 2008_Saving Strategies_V4" xfId="90"/>
    <cellStyle name="_200708 Interim Actual - Feb 28th, 2008_Saving Strategies_V4_Impact of MOF Scenarios v2" xfId="91"/>
    <cellStyle name="_200708 Interim Actual - Feb 28th, 2008_Saving Strategies_V4_Impact of MOF Scenarios v6 (2)" xfId="92"/>
    <cellStyle name="_200708 Interim Actual - Feb 28th, 2008_Summary of financial totals" xfId="93"/>
    <cellStyle name="_200708 Interim Actual - Feb 28th, 2008_Summary of financial totals_Budget Templates 2011-11-09" xfId="94"/>
    <cellStyle name="_200708 Interim Actual - Feb 28th, 2008_Summary of financial totals_Impact of MOF Scenarios v2" xfId="95"/>
    <cellStyle name="_200708 Interim Actual - Feb 28th, 2008_Summary of financial totals_Impact of MOF Scenarios v6 (2)" xfId="96"/>
    <cellStyle name="_200708 Interim Actual V3" xfId="97"/>
    <cellStyle name="_200708 Interim Actual V3_(CFSB) EDU Scratchy - Feb 13 (3) (2)" xfId="98"/>
    <cellStyle name="_200708 Interim Actual V3_(CFSB) EDU Scratchy - Feb 13 (3) (2)_Budget Templates 2011-11-09" xfId="99"/>
    <cellStyle name="_200708 Interim Actual V3_(CFSB) EDU Scratchy - Feb 13 (3) (2)_Impact of MOF Scenarios v2" xfId="100"/>
    <cellStyle name="_200708 Interim Actual V3_(CFSB) EDU Scratchy - Feb 13 (3) (2)_Impact of MOF Scenarios v6 (2)" xfId="101"/>
    <cellStyle name="_200708 Interim Actual V3_2009-10 Base Forecast" xfId="102"/>
    <cellStyle name="_200708 Interim Actual V3_2009-10 Base Forecast 2" xfId="103"/>
    <cellStyle name="_200708 Interim Actual V3_200910 RBP - April 8, 2009 -Budget Signoff + MEI Capital + Post Budget Adjustment for Community Use of School" xfId="104"/>
    <cellStyle name="_200708 Interim Actual V3_200910 RBP - April 8, 2009 -Budget Signoff + MEI Capital + Post Budget Adjustment for Community Use of School_Budget Templates 2011-11-09" xfId="105"/>
    <cellStyle name="_200708 Interim Actual V3_200910 RBP - April 8, 2009 -Budget Signoff + MEI Capital + Post Budget Adjustment for Community Use of School_Impact of MOF Scenarios v2" xfId="106"/>
    <cellStyle name="_200708 Interim Actual V3_200910 RBP - April 8, 2009 -Budget Signoff + MEI Capital + Post Budget Adjustment for Community Use of School_Impact of MOF Scenarios v6 (2)" xfId="107"/>
    <cellStyle name="_200708 Interim Actual V3_200910 RBP - Feb 17 2009" xfId="108"/>
    <cellStyle name="_200708 Interim Actual V3_200910 RBP - Feb 17 2009_Budget Templates 2011-11-09" xfId="109"/>
    <cellStyle name="_200708 Interim Actual V3_200910 RBP - Feb 17 2009_Impact of MOF Scenarios v2" xfId="110"/>
    <cellStyle name="_200708 Interim Actual V3_200910 RBP - Feb 17 2009_Impact of MOF Scenarios v6 (2)" xfId="111"/>
    <cellStyle name="_200708 Interim Actual V3_200910 RBP - Feb 3 2009" xfId="112"/>
    <cellStyle name="_200708 Interim Actual V3_200910 RBP - Feb 3 2009_Budget Templates 2011-11-09" xfId="113"/>
    <cellStyle name="_200708 Interim Actual V3_200910 RBP - Feb 3 2009_Impact of MOF Scenarios v2" xfId="114"/>
    <cellStyle name="_200708 Interim Actual V3_200910 RBP - Feb 3 2009_Impact of MOF Scenarios v6 (2)" xfId="115"/>
    <cellStyle name="_200708 Interim Actual V3_200910 RBP - Feb 4 2009" xfId="116"/>
    <cellStyle name="_200708 Interim Actual V3_200910 RBP - Feb 4 2009_Budget Templates 2011-11-09" xfId="117"/>
    <cellStyle name="_200708 Interim Actual V3_200910 RBP - Feb 4 2009_Impact of MOF Scenarios v2" xfId="118"/>
    <cellStyle name="_200708 Interim Actual V3_200910 RBP - Feb 4 2009_Impact of MOF Scenarios v6 (2)" xfId="119"/>
    <cellStyle name="_200708 Interim Actual V3_200910 RBP - Feb 9 2009" xfId="120"/>
    <cellStyle name="_200708 Interim Actual V3_200910 RBP - Feb 9 2009_Budget Templates 2011-11-09" xfId="121"/>
    <cellStyle name="_200708 Interim Actual V3_200910 RBP - Feb 9 2009_Impact of MOF Scenarios v2" xfId="122"/>
    <cellStyle name="_200708 Interim Actual V3_200910 RBP - Feb 9 2009_Impact of MOF Scenarios v6 (2)" xfId="123"/>
    <cellStyle name="_200708 Interim Actual V3_200910 RBP - January 27th for Andrew S" xfId="124"/>
    <cellStyle name="_200708 Interim Actual V3_200910 RBP - January 27th for Andrew S_Budget Templates 2011-11-09" xfId="125"/>
    <cellStyle name="_200708 Interim Actual V3_200910 RBP - January 27th for Andrew S_Impact of MOF Scenarios v2" xfId="126"/>
    <cellStyle name="_200708 Interim Actual V3_200910 RBP - January 27th for Andrew S_Impact of MOF Scenarios v6 (2)" xfId="127"/>
    <cellStyle name="_200708 Interim Actual V3_200910 RBP - January 30th" xfId="128"/>
    <cellStyle name="_200708 Interim Actual V3_200910 RBP - January 30th_Budget Templates 2011-11-09" xfId="129"/>
    <cellStyle name="_200708 Interim Actual V3_200910 RBP - January 30th_Impact of MOF Scenarios v2" xfId="130"/>
    <cellStyle name="_200708 Interim Actual V3_200910 RBP - January 30th_Impact of MOF Scenarios v6 (2)" xfId="131"/>
    <cellStyle name="_200708 Interim Actual V3_200910 RBP - March 12, 2009 - without updating the SBOG and EPO" xfId="132"/>
    <cellStyle name="_200708 Interim Actual V3_200910 RBP - March 12, 2009 - without updating the SBOG and EPO_Budget Templates 2011-11-09" xfId="133"/>
    <cellStyle name="_200708 Interim Actual V3_200910 RBP - March 12, 2009 - without updating the SBOG and EPO_Impact of MOF Scenarios v2" xfId="134"/>
    <cellStyle name="_200708 Interim Actual V3_200910 RBP - March 12, 2009 - without updating the SBOG and EPO_Impact of MOF Scenarios v6 (2)" xfId="135"/>
    <cellStyle name="_200708 Interim Actual V3_200910 RBP - March 13, 2009 - without updating the SBOG and EPO including MEI capital" xfId="136"/>
    <cellStyle name="_200708 Interim Actual V3_200910 RBP - March 13, 2009 - without updating the SBOG and EPO including MEI capital_Budget Templates 2011-11-09" xfId="137"/>
    <cellStyle name="_200708 Interim Actual V3_200910 RBP - March 13, 2009 - without updating the SBOG and EPO including MEI capital_Impact of MOF Scenarios v2" xfId="138"/>
    <cellStyle name="_200708 Interim Actual V3_200910 RBP - March 13, 2009 - without updating the SBOG and EPO including MEI capital_Impact of MOF Scenarios v6 (2)" xfId="139"/>
    <cellStyle name="_200708 Interim Actual V3_200910 RBP - March 27, 2009 - without updating the SBOG and EPO including MEI capital" xfId="140"/>
    <cellStyle name="_200708 Interim Actual V3_200910 RBP - March 27, 2009 - without updating the SBOG and EPO including MEI capital_Budget Templates 2011-11-09" xfId="141"/>
    <cellStyle name="_200708 Interim Actual V3_200910 RBP - March 27, 2009 - without updating the SBOG and EPO including MEI capital_Impact of MOF Scenarios v2" xfId="142"/>
    <cellStyle name="_200708 Interim Actual V3_200910 RBP - March 27, 2009 - without updating the SBOG and EPO including MEI capital_Impact of MOF Scenarios v6 (2)" xfId="143"/>
    <cellStyle name="_200708 Interim Actual V3_4 Yr Outlook 2010-11 GSN - Master File v15 (for TB Sub) (2) (2) (2)" xfId="144"/>
    <cellStyle name="_200708 Interim Actual V3_4 Yr Outlook 2010-11 GSN - Master File v15 (for TB Sub) (2) (2) (2) 2" xfId="145"/>
    <cellStyle name="_200708 Interim Actual V3_4 Yr Outlook 2010-11 GSN - Master File v15 (for TB Sub) (2) (2) (2)_Budget Templates 2011-11-09" xfId="146"/>
    <cellStyle name="_200708 Interim Actual V3_4 Yr Outlook 2010-11 GSN - Master File v15 (for TB Sub) (2) (2) (2)_Impact of MOF Scenarios v2" xfId="147"/>
    <cellStyle name="_200708 Interim Actual V3_4 Yr Outlook 2010-11 GSN - Master File v15 (for TB Sub) (2) (2) (2)_Impact of MOF Scenarios v6 (2)" xfId="148"/>
    <cellStyle name="_200708 Interim Actual V3_4 Yr Outlook 2011-12 GSN - Master File v21 (New Savings Strategies)" xfId="149"/>
    <cellStyle name="_200708 Interim Actual V3_4 Yr Outlook 2011-12 GSN - Master File v21 (New Savings Strategies) 2" xfId="150"/>
    <cellStyle name="_200708 Interim Actual V3_4 Yr Outlook 2011-12 GSN - Master File v21 (New Savings Strategies)_Budget Templates 2011-11-09" xfId="151"/>
    <cellStyle name="_200708 Interim Actual V3_4 Yr Outlook 2011-12 GSN - Master File v21 (New Savings Strategies)_Impact of MOF Scenarios v2" xfId="152"/>
    <cellStyle name="_200708 Interim Actual V3_4 Yr Outlook 2011-12 GSN - Master File v21 (New Savings Strategies)_Impact of MOF Scenarios v6 (2)" xfId="153"/>
    <cellStyle name="_200708 Interim Actual V3_Book1" xfId="154"/>
    <cellStyle name="_200708 Interim Actual V3_Book1_Budget Templates 2011-11-09" xfId="155"/>
    <cellStyle name="_200708 Interim Actual V3_Book1_Impact of MOF Scenarios v2" xfId="156"/>
    <cellStyle name="_200708 Interim Actual V3_Book1_Impact of MOF Scenarios v6 (2)" xfId="157"/>
    <cellStyle name="_200708 Interim Actual V3_Briefing Notes" xfId="158"/>
    <cellStyle name="_200708 Interim Actual V3_Budget Template (Coloured Sheet) -Dec 17" xfId="159"/>
    <cellStyle name="_200708 Interim Actual V3_Budget Template (Coloured Sheet) -Dec 17_Briefing Notes" xfId="160"/>
    <cellStyle name="_200708 Interim Actual V3_Budget Template (Coloured Sheet) -Dec 17_Budget Templates 2011-11-09" xfId="161"/>
    <cellStyle name="_200708 Interim Actual V3_Budget Template (Coloured Sheet) -Dec 17_Impact of MOF Scenarios v2" xfId="162"/>
    <cellStyle name="_200708 Interim Actual V3_Budget Template (Coloured Sheet) -Dec 17_Impact of MOF Scenarios v6 (2)" xfId="163"/>
    <cellStyle name="_200708 Interim Actual V3_Budget Templates 2011-11-09" xfId="164"/>
    <cellStyle name="_200708 Interim Actual V3_Growth Rates and Savings" xfId="165"/>
    <cellStyle name="_200708 Interim Actual V3_Growth Rates and Savings_Impact of MOF Scenarios v2" xfId="166"/>
    <cellStyle name="_200708 Interim Actual V3_Growth Rates and Savings_Impact of MOF Scenarios v6 (2)" xfId="167"/>
    <cellStyle name="_200708 Interim Actual V3_Impact of MOF Scenarios v2" xfId="168"/>
    <cellStyle name="_200708 Interim Actual V3_Impact of MOF Scenarios v6 (2)" xfId="169"/>
    <cellStyle name="_200708 Interim Actual V3_LF2 REV" xfId="170"/>
    <cellStyle name="_200708 Interim Actual V3_LF2 REV 2" xfId="171"/>
    <cellStyle name="_200708 Interim Actual V3_RBP Adjustments" xfId="172"/>
    <cellStyle name="_200708 Interim Actual V3_RBP Adjustments 2" xfId="173"/>
    <cellStyle name="_200708 Interim Actual V3_RBP Adjustments_Budget Templates 2011-11-09" xfId="174"/>
    <cellStyle name="_200708 Interim Actual V3_RBP Adjustments_Impact of MOF Scenarios v2" xfId="175"/>
    <cellStyle name="_200708 Interim Actual V3_RBP Adjustments_Impact of MOF Scenarios v6 (2)" xfId="176"/>
    <cellStyle name="_200708 Interim Actual V3_RbP Jan 2011 - v3" xfId="177"/>
    <cellStyle name="_200708 Interim Actual V3_RbP Jan 2011 - v3_Impact of MOF Scenarios v2" xfId="178"/>
    <cellStyle name="_200708 Interim Actual V3_RbP Jan 2011 - v3_Impact of MOF Scenarios v6 (2)" xfId="179"/>
    <cellStyle name="_200708 Interim Actual V3_Saving Strategies_V4" xfId="180"/>
    <cellStyle name="_200708 Interim Actual V3_Saving Strategies_V4_Impact of MOF Scenarios v2" xfId="181"/>
    <cellStyle name="_200708 Interim Actual V3_Saving Strategies_V4_Impact of MOF Scenarios v6 (2)" xfId="182"/>
    <cellStyle name="_200708 Interim Actual V3_Summary of financial totals" xfId="183"/>
    <cellStyle name="_200708 Interim Actual V3_Summary of financial totals_Budget Templates 2011-11-09" xfId="184"/>
    <cellStyle name="_200708 Interim Actual V3_Summary of financial totals_Impact of MOF Scenarios v2" xfId="185"/>
    <cellStyle name="_200708 Interim Actual V3_Summary of financial totals_Impact of MOF Scenarios v6 (2)" xfId="186"/>
    <cellStyle name="_200910 RBP - December 18" xfId="187"/>
    <cellStyle name="_2010-02-16 Tuition Projections (smoothed enrolment)" xfId="188"/>
    <cellStyle name="_2010-02-16 Tuition Projections (smoothed enrolment) 2" xfId="189"/>
    <cellStyle name="_2010-02-16 Tuition Projections (smoothed enrolment)_Budget Templates 2011-11-09" xfId="190"/>
    <cellStyle name="_2011-01-28 5-yr Enrolment Projections (SPPD)" xfId="191"/>
    <cellStyle name="_2011-01-28 5-yr Enrolment Projections (SPPD) 2" xfId="192"/>
    <cellStyle name="_2011-01-28 5-yr Enrolment Projections (SPPD)_Budget Templates 2011-11-09" xfId="193"/>
    <cellStyle name="_2011-02-02 Revenue projections- Enrolment Smoothing" xfId="194"/>
    <cellStyle name="_2011-02-02 Revenue projections- Enrolment Smoothing 2" xfId="195"/>
    <cellStyle name="_2011-02-02 Revenue projections- Enrolment Smoothing_Budget Templates 2011-11-09" xfId="196"/>
    <cellStyle name="_2011-02-18 Budget Templates post Q3 2011 (2)" xfId="197"/>
    <cellStyle name="_2011-02-18 Budget Templates post Q3 2011 (2) 2" xfId="198"/>
    <cellStyle name="_2011-03-01 2011 Budget Templates TCU" xfId="199"/>
    <cellStyle name="_2011-03-01 2011 Budget Templates TCU 2" xfId="200"/>
    <cellStyle name="_2011-03-03 2011 Budget Templates" xfId="201"/>
    <cellStyle name="_2011-03-03 2011 Budget Templates 2" xfId="202"/>
    <cellStyle name="_417 - EDU-2009-P13-Prior_Non_Grant_Reversal" xfId="203"/>
    <cellStyle name="_417 - EDU-2009-P13-Prior_Non_Grant_Reversal 2" xfId="204"/>
    <cellStyle name="_417 - EDU-2009-P13-Prior_Non_Grant_Reversal_Budget Templates 2011-11-09" xfId="205"/>
    <cellStyle name="_417 - EDU-2009-P13-Prior_Non_Grant_Reversal_Impact of MOF Scenarios v2" xfId="206"/>
    <cellStyle name="_417 - EDU-2009-P13-Prior_Non_Grant_Reversal_Impact of MOF Scenarios v6 (2)" xfId="207"/>
    <cellStyle name="_BPS Consolidation Summary (Feb 24) EDU" xfId="208"/>
    <cellStyle name="_BPS Consolidation Summary (Feb 24) EDU 2" xfId="209"/>
    <cellStyle name="_BPS Consolidation Summary (Feb 24) EDU_Budget Templates 2011-11-09" xfId="210"/>
    <cellStyle name="_BPS Consolidation Summary (Feb 24) EDU_Impact of MOF Scenarios v2" xfId="211"/>
    <cellStyle name="_BPS Consolidation Summary (Feb 24) EDU_Impact of MOF Scenarios v6 (2)" xfId="212"/>
    <cellStyle name="_EDU Consolidation Template (Scenario 3) - March 2" xfId="213"/>
    <cellStyle name="_EDU Consolidation Template (Scenario 3) - March 2_Budget Templates 2011-11-09" xfId="214"/>
    <cellStyle name="_Enrolment Projections JAN 28 two-year average activity share smoothed" xfId="215"/>
    <cellStyle name="_Enrolment Projections JAN 28 two-year average activity share smoothed 2" xfId="216"/>
    <cellStyle name="_Enrolment Projections JAN 28 two-year average activity share smoothed_Budget Templates 2011-11-09" xfId="217"/>
    <cellStyle name="_Net book value of BPS tangible capital assets 23Feb2011 - WITH OPC COMPARISON FEB 25" xfId="218"/>
    <cellStyle name="_Net book value of BPS tangible capital assets 23Feb2011 - WITH OPC COMPARISON FEB 25_Budget Templates 2011-11-09" xfId="219"/>
    <cellStyle name="_Non-SectorFunding to SBs-revised Jan 13-11" xfId="220"/>
    <cellStyle name="_Non-SectorFunding to SBs-revised Jan 13-11 2" xfId="221"/>
    <cellStyle name="_Non-SectorFunding to SBs-revised Jan 13-11_Budget Templates 2011-11-09" xfId="222"/>
    <cellStyle name="_Non-SectorFunding to SBs-revised Jan 13-11_Impact of MOF Scenarios v2" xfId="223"/>
    <cellStyle name="_Non-SectorFunding to SBs-revised Jan 13-11_Impact of MOF Scenarios v6 (2)" xfId="224"/>
    <cellStyle name="_Revenue projections - nursing January 28 2011" xfId="225"/>
    <cellStyle name="_Revenue projections - nursing January 28 2011 2" xfId="226"/>
    <cellStyle name="_Revenue projections - nursing January 28 2011_Budget Templates 2011-11-09" xfId="227"/>
    <cellStyle name="_Revenue projections summary January 28 2011" xfId="228"/>
    <cellStyle name="_Revenue projections summary January 28 2011 2" xfId="229"/>
    <cellStyle name="_Revenue projections summary January 28 2011_Budget Templates 2011-11-09" xfId="230"/>
    <cellStyle name="_September 2011- V12 - Nov 21 2011" xfId="231"/>
    <cellStyle name="_Upload Reconciliation 2008-V3" xfId="232"/>
    <cellStyle name="_Upload Reconciliation 2008-V3 2" xfId="233"/>
    <cellStyle name="_Upload Reconciliation 2008-V3_Budget Templates 2011-11-09" xfId="234"/>
    <cellStyle name="_Upload Reconciliation 2008-V3_Impact of MOF Scenarios v2" xfId="235"/>
    <cellStyle name="_Upload Reconciliation 2008-V3_Impact of MOF Scenarios v6 (2)" xfId="236"/>
    <cellStyle name="_Upload Reconciliation V2" xfId="237"/>
    <cellStyle name="_Upload Reconciliation V2 2" xfId="238"/>
    <cellStyle name="_Upload Reconciliation V2_Budget Templates 2011-11-09" xfId="239"/>
    <cellStyle name="_Upload Reconciliation V2_Impact of MOF Scenarios v2" xfId="240"/>
    <cellStyle name="_Upload Reconciliation V2_Impact of MOF Scenarios v6 (2)" xfId="241"/>
    <cellStyle name="_Working FIle - Feb 28" xfId="242"/>
    <cellStyle name="_Working FIle - Feb 28_2009-10 Base Forecast" xfId="243"/>
    <cellStyle name="_Working FIle - Feb 28_Briefing Notes" xfId="244"/>
    <cellStyle name="_Working FIle - Feb 28_Budget Templates 2011-11-09" xfId="245"/>
    <cellStyle name="_Working FIle - Feb 28_Impact of MOF Scenarios v2" xfId="246"/>
    <cellStyle name="_Working FIle - Feb 28_Impact of MOF Scenarios v6 (2)" xfId="247"/>
    <cellStyle name="_Working FIle - Feb 28_LF2 REV" xfId="248"/>
    <cellStyle name="20% - Accent1 2" xfId="249"/>
    <cellStyle name="20% - Accent2 2" xfId="250"/>
    <cellStyle name="20% - Accent3 2" xfId="251"/>
    <cellStyle name="20% - Accent4 2" xfId="252"/>
    <cellStyle name="20% - Accent5 2" xfId="253"/>
    <cellStyle name="20% - Accent6 2" xfId="254"/>
    <cellStyle name="40% - Accent1 2" xfId="255"/>
    <cellStyle name="40% - Accent1 2 2" xfId="256"/>
    <cellStyle name="40% - Accent2 2" xfId="257"/>
    <cellStyle name="40% - Accent3 2" xfId="258"/>
    <cellStyle name="40% - Accent4 2" xfId="259"/>
    <cellStyle name="40% - Accent5 2" xfId="260"/>
    <cellStyle name="40% - Accent6 2" xfId="261"/>
    <cellStyle name="60% - Accent1 2" xfId="262"/>
    <cellStyle name="60% - Accent1 2 2" xfId="263"/>
    <cellStyle name="60% - Accent2 2" xfId="264"/>
    <cellStyle name="60% - Accent3 2" xfId="265"/>
    <cellStyle name="60% - Accent4 2" xfId="266"/>
    <cellStyle name="60% - Accent5 2" xfId="267"/>
    <cellStyle name="60% - Accent6 2" xfId="268"/>
    <cellStyle name="Accent1 - 20%" xfId="269"/>
    <cellStyle name="Accent1 - 40%" xfId="270"/>
    <cellStyle name="Accent1 - 60%" xfId="271"/>
    <cellStyle name="Accent1 10" xfId="272"/>
    <cellStyle name="Accent1 11" xfId="273"/>
    <cellStyle name="Accent1 12" xfId="274"/>
    <cellStyle name="Accent1 2" xfId="275"/>
    <cellStyle name="Accent1 3" xfId="276"/>
    <cellStyle name="Accent1 4" xfId="277"/>
    <cellStyle name="Accent1 5" xfId="278"/>
    <cellStyle name="Accent1 6" xfId="279"/>
    <cellStyle name="Accent1 7" xfId="280"/>
    <cellStyle name="Accent1 8" xfId="281"/>
    <cellStyle name="Accent1 9" xfId="282"/>
    <cellStyle name="Accent2 - 20%" xfId="283"/>
    <cellStyle name="Accent2 - 40%" xfId="284"/>
    <cellStyle name="Accent2 - 60%" xfId="285"/>
    <cellStyle name="Accent2 10" xfId="286"/>
    <cellStyle name="Accent2 11" xfId="287"/>
    <cellStyle name="Accent2 12" xfId="288"/>
    <cellStyle name="Accent2 2" xfId="289"/>
    <cellStyle name="Accent2 3" xfId="290"/>
    <cellStyle name="Accent2 4" xfId="291"/>
    <cellStyle name="Accent2 5" xfId="292"/>
    <cellStyle name="Accent2 6" xfId="293"/>
    <cellStyle name="Accent2 7" xfId="294"/>
    <cellStyle name="Accent2 8" xfId="295"/>
    <cellStyle name="Accent2 9" xfId="296"/>
    <cellStyle name="Accent3 - 20%" xfId="297"/>
    <cellStyle name="Accent3 - 40%" xfId="298"/>
    <cellStyle name="Accent3 - 60%" xfId="299"/>
    <cellStyle name="Accent3 10" xfId="300"/>
    <cellStyle name="Accent3 11" xfId="301"/>
    <cellStyle name="Accent3 12" xfId="302"/>
    <cellStyle name="Accent3 2" xfId="303"/>
    <cellStyle name="Accent3 3" xfId="304"/>
    <cellStyle name="Accent3 4" xfId="305"/>
    <cellStyle name="Accent3 5" xfId="306"/>
    <cellStyle name="Accent3 6" xfId="307"/>
    <cellStyle name="Accent3 7" xfId="308"/>
    <cellStyle name="Accent3 8" xfId="309"/>
    <cellStyle name="Accent3 9" xfId="310"/>
    <cellStyle name="Accent4 - 20%" xfId="311"/>
    <cellStyle name="Accent4 - 40%" xfId="312"/>
    <cellStyle name="Accent4 - 60%" xfId="313"/>
    <cellStyle name="Accent4 10" xfId="314"/>
    <cellStyle name="Accent4 11" xfId="315"/>
    <cellStyle name="Accent4 12" xfId="316"/>
    <cellStyle name="Accent4 13" xfId="317"/>
    <cellStyle name="Accent4 14" xfId="318"/>
    <cellStyle name="Accent4 15" xfId="319"/>
    <cellStyle name="Accent4 16" xfId="320"/>
    <cellStyle name="Accent4 2" xfId="321"/>
    <cellStyle name="Accent4 2 2" xfId="322"/>
    <cellStyle name="Accent4 3" xfId="323"/>
    <cellStyle name="Accent4 4" xfId="324"/>
    <cellStyle name="Accent4 5" xfId="325"/>
    <cellStyle name="Accent4 6" xfId="326"/>
    <cellStyle name="Accent4 7" xfId="327"/>
    <cellStyle name="Accent4 8" xfId="328"/>
    <cellStyle name="Accent4 9" xfId="329"/>
    <cellStyle name="Accent5 - 20%" xfId="330"/>
    <cellStyle name="Accent5 - 40%" xfId="331"/>
    <cellStyle name="Accent5 - 60%" xfId="332"/>
    <cellStyle name="Accent5 10" xfId="333"/>
    <cellStyle name="Accent5 11" xfId="334"/>
    <cellStyle name="Accent5 12" xfId="335"/>
    <cellStyle name="Accent5 2" xfId="336"/>
    <cellStyle name="Accent5 3" xfId="337"/>
    <cellStyle name="Accent5 4" xfId="338"/>
    <cellStyle name="Accent5 5" xfId="339"/>
    <cellStyle name="Accent5 6" xfId="340"/>
    <cellStyle name="Accent5 7" xfId="341"/>
    <cellStyle name="Accent5 8" xfId="342"/>
    <cellStyle name="Accent5 9" xfId="343"/>
    <cellStyle name="Accent6 - 20%" xfId="344"/>
    <cellStyle name="Accent6 - 40%" xfId="345"/>
    <cellStyle name="Accent6 - 60%" xfId="346"/>
    <cellStyle name="Accent6 10" xfId="347"/>
    <cellStyle name="Accent6 11" xfId="348"/>
    <cellStyle name="Accent6 12" xfId="349"/>
    <cellStyle name="Accent6 2" xfId="350"/>
    <cellStyle name="Accent6 3" xfId="351"/>
    <cellStyle name="Accent6 4" xfId="352"/>
    <cellStyle name="Accent6 5" xfId="353"/>
    <cellStyle name="Accent6 6" xfId="354"/>
    <cellStyle name="Accent6 7" xfId="355"/>
    <cellStyle name="Accent6 8" xfId="356"/>
    <cellStyle name="Accent6 9" xfId="357"/>
    <cellStyle name="Bad 2" xfId="358"/>
    <cellStyle name="BlackHeading" xfId="359"/>
    <cellStyle name="Calculation 2" xfId="360"/>
    <cellStyle name="Check Cell 2" xfId="361"/>
    <cellStyle name="Comma" xfId="1" builtinId="3"/>
    <cellStyle name="Comma 10" xfId="362"/>
    <cellStyle name="Comma 11" xfId="363"/>
    <cellStyle name="Comma 12" xfId="364"/>
    <cellStyle name="Comma 13" xfId="365"/>
    <cellStyle name="Comma 14" xfId="366"/>
    <cellStyle name="Comma 2" xfId="367"/>
    <cellStyle name="Comma 2 2" xfId="368"/>
    <cellStyle name="Comma 2 3" xfId="369"/>
    <cellStyle name="Comma 3" xfId="370"/>
    <cellStyle name="Comma 3 2" xfId="371"/>
    <cellStyle name="Comma 3 3" xfId="372"/>
    <cellStyle name="Comma 4" xfId="373"/>
    <cellStyle name="Comma 4 2" xfId="374"/>
    <cellStyle name="Comma 4 3" xfId="375"/>
    <cellStyle name="Comma 5" xfId="3"/>
    <cellStyle name="Comma 5 2" xfId="376"/>
    <cellStyle name="Comma 6" xfId="377"/>
    <cellStyle name="Comma 6 2" xfId="378"/>
    <cellStyle name="Comma 6 3" xfId="379"/>
    <cellStyle name="Comma 7" xfId="380"/>
    <cellStyle name="Comma 7 2" xfId="381"/>
    <cellStyle name="Comma 8" xfId="382"/>
    <cellStyle name="Comma 9" xfId="383"/>
    <cellStyle name="Comma 9 2" xfId="384"/>
    <cellStyle name="Comma 9 3" xfId="385"/>
    <cellStyle name="Comma0" xfId="386"/>
    <cellStyle name="Comma0 2" xfId="387"/>
    <cellStyle name="COMMAS" xfId="388"/>
    <cellStyle name="COMMAS 2" xfId="389"/>
    <cellStyle name="CP" xfId="390"/>
    <cellStyle name="CP2" xfId="391"/>
    <cellStyle name="Currency 2" xfId="392"/>
    <cellStyle name="Currency 3" xfId="393"/>
    <cellStyle name="Currency 4" xfId="394"/>
    <cellStyle name="Currency 5" xfId="395"/>
    <cellStyle name="Currency0" xfId="396"/>
    <cellStyle name="Currency0 2" xfId="397"/>
    <cellStyle name="Date" xfId="398"/>
    <cellStyle name="Date 2" xfId="399"/>
    <cellStyle name="Emphasis 1" xfId="400"/>
    <cellStyle name="Emphasis 2" xfId="401"/>
    <cellStyle name="Emphasis 3" xfId="402"/>
    <cellStyle name="Explanatory Text 2" xfId="403"/>
    <cellStyle name="Fixed" xfId="404"/>
    <cellStyle name="Fixed 2" xfId="405"/>
    <cellStyle name="Good 2" xfId="406"/>
    <cellStyle name="Heading" xfId="407"/>
    <cellStyle name="Heading 1 2" xfId="408"/>
    <cellStyle name="Heading 2 2" xfId="409"/>
    <cellStyle name="Heading 3 2" xfId="410"/>
    <cellStyle name="Heading 4 2" xfId="411"/>
    <cellStyle name="Hyperlink 2" xfId="412"/>
    <cellStyle name="Input 2" xfId="413"/>
    <cellStyle name="Left" xfId="414"/>
    <cellStyle name="Left 2" xfId="415"/>
    <cellStyle name="Linked Cell 2" xfId="416"/>
    <cellStyle name="LtBlue" xfId="417"/>
    <cellStyle name="LtGreen" xfId="418"/>
    <cellStyle name="LtRed" xfId="419"/>
    <cellStyle name="Min" xfId="420"/>
    <cellStyle name="Monétaire 3" xfId="421"/>
    <cellStyle name="Neutral 2" xfId="422"/>
    <cellStyle name="Normal" xfId="0" builtinId="0"/>
    <cellStyle name="Normal 10" xfId="423"/>
    <cellStyle name="Normal 10 2" xfId="424"/>
    <cellStyle name="Normal 10 2 2" xfId="425"/>
    <cellStyle name="Normal 11" xfId="426"/>
    <cellStyle name="Normal 12" xfId="427"/>
    <cellStyle name="Normal 13" xfId="428"/>
    <cellStyle name="Normal 14" xfId="429"/>
    <cellStyle name="Normal 15" xfId="5"/>
    <cellStyle name="Normal 15 2" xfId="430"/>
    <cellStyle name="Normal 15 3" xfId="431"/>
    <cellStyle name="Normal 15_vs 2014 PA" xfId="432"/>
    <cellStyle name="Normal 16" xfId="433"/>
    <cellStyle name="Normal 17" xfId="434"/>
    <cellStyle name="Normal 2" xfId="2"/>
    <cellStyle name="Normal 2 2" xfId="435"/>
    <cellStyle name="Normal 2 3" xfId="4"/>
    <cellStyle name="Normal 2 4" xfId="436"/>
    <cellStyle name="Normal 3" xfId="437"/>
    <cellStyle name="Normal 3 2" xfId="438"/>
    <cellStyle name="Normal 3_vs 2014 PA" xfId="439"/>
    <cellStyle name="Normal 4" xfId="440"/>
    <cellStyle name="Normal 4 2" xfId="441"/>
    <cellStyle name="Normal 5" xfId="442"/>
    <cellStyle name="Normal 5 2" xfId="443"/>
    <cellStyle name="Normal 5 2 2" xfId="444"/>
    <cellStyle name="Normal 5 3" xfId="445"/>
    <cellStyle name="Normal 5 4" xfId="446"/>
    <cellStyle name="Normal 5_vs 2014 PA" xfId="447"/>
    <cellStyle name="Normal 6" xfId="448"/>
    <cellStyle name="Normal 6 2" xfId="449"/>
    <cellStyle name="Normal 6 2 2" xfId="450"/>
    <cellStyle name="Normal 6 3" xfId="451"/>
    <cellStyle name="Normal 6_vs 2014 PA" xfId="452"/>
    <cellStyle name="Normal 7" xfId="453"/>
    <cellStyle name="Normal 7 2" xfId="454"/>
    <cellStyle name="Normal 7 2 2" xfId="455"/>
    <cellStyle name="Normal 7 3" xfId="456"/>
    <cellStyle name="Normal 7_vs 2014 PA" xfId="457"/>
    <cellStyle name="Normal 8" xfId="458"/>
    <cellStyle name="Normal 8 2" xfId="459"/>
    <cellStyle name="Normal 9" xfId="460"/>
    <cellStyle name="Note 2" xfId="461"/>
    <cellStyle name="Note 3" xfId="462"/>
    <cellStyle name="Orange" xfId="463"/>
    <cellStyle name="Output 2" xfId="464"/>
    <cellStyle name="Percent 2" xfId="465"/>
    <cellStyle name="Percent 2 2" xfId="466"/>
    <cellStyle name="Percent 3" xfId="467"/>
    <cellStyle name="Percent 3 2" xfId="468"/>
    <cellStyle name="Percent 3 3" xfId="469"/>
    <cellStyle name="Percent 4" xfId="470"/>
    <cellStyle name="Percent 4 2" xfId="471"/>
    <cellStyle name="Percent 5" xfId="472"/>
    <cellStyle name="Percent 5 2" xfId="473"/>
    <cellStyle name="Percent 5 3" xfId="474"/>
    <cellStyle name="Right" xfId="475"/>
    <cellStyle name="Right 2" xfId="476"/>
    <cellStyle name="Sheet Title" xfId="477"/>
    <cellStyle name="Style 1" xfId="478"/>
    <cellStyle name="Style 1 2" xfId="479"/>
    <cellStyle name="Style 1_2011-03-03 2011 Budget Templates" xfId="480"/>
    <cellStyle name="Sub heading" xfId="481"/>
    <cellStyle name="Title 2" xfId="482"/>
    <cellStyle name="Total 2" xfId="483"/>
    <cellStyle name="Warning Text 2" xfId="484"/>
    <cellStyle name="Yellow" xfId="485"/>
    <cellStyle name="千位分隔_2008-90 Preliminary GSN Base Forecast for TPFR" xfId="4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tstatement%20Net%20Det%20and%20Accumulated%20Defici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ongpa/AppData/Local/Microsoft/Windows/Temporary%20Internet%20Files/Content.Outlook/AGE73SON/Net%20Debt%20-%202015-16%20(updated%20July2016)-%20for%20PA%20-%20to%20John%20Psin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 in Allowance"/>
      <sheetName val="vs 2015 Actual"/>
      <sheetName val="OTPP excluding (RCA) liability"/>
      <sheetName val="OPSEU liability"/>
      <sheetName val="OTPP expense (excluding RCA)"/>
      <sheetName val="OPSEU expense"/>
    </sheetNames>
    <sheetDataSet>
      <sheetData sheetId="0"/>
      <sheetData sheetId="1"/>
      <sheetData sheetId="2">
        <row r="43">
          <cell r="N43">
            <v>336</v>
          </cell>
          <cell r="O43">
            <v>791</v>
          </cell>
          <cell r="P43">
            <v>1233</v>
          </cell>
          <cell r="Q43">
            <v>1691</v>
          </cell>
          <cell r="R43">
            <v>2126</v>
          </cell>
          <cell r="S43">
            <v>2562</v>
          </cell>
          <cell r="T43">
            <v>3016</v>
          </cell>
          <cell r="U43">
            <v>4027</v>
          </cell>
          <cell r="V43">
            <v>5005</v>
          </cell>
          <cell r="W43">
            <v>5799</v>
          </cell>
          <cell r="X43">
            <v>6623</v>
          </cell>
          <cell r="Y43">
            <v>7124</v>
          </cell>
          <cell r="Z43">
            <v>7711</v>
          </cell>
          <cell r="AA43">
            <v>8667</v>
          </cell>
          <cell r="AB43">
            <v>10147</v>
          </cell>
          <cell r="AC43">
            <v>12271</v>
          </cell>
          <cell r="AD43">
            <v>14829</v>
          </cell>
          <cell r="AE43">
            <v>17740</v>
          </cell>
          <cell r="AF43">
            <v>20956</v>
          </cell>
        </row>
      </sheetData>
      <sheetData sheetId="3">
        <row r="37">
          <cell r="I37">
            <v>218</v>
          </cell>
          <cell r="J37">
            <v>282.52693699999998</v>
          </cell>
          <cell r="K37">
            <v>306.13907500000028</v>
          </cell>
          <cell r="L37">
            <v>322.55791460999939</v>
          </cell>
          <cell r="M37">
            <v>290.04070860999991</v>
          </cell>
          <cell r="N37">
            <v>327.83126693074394</v>
          </cell>
          <cell r="O37">
            <v>411.56410864148739</v>
          </cell>
          <cell r="P37">
            <v>512.71255771223173</v>
          </cell>
          <cell r="Q37">
            <v>568.38259042297523</v>
          </cell>
          <cell r="R37">
            <v>592.53587831371965</v>
          </cell>
          <cell r="S37">
            <v>602.59290755371808</v>
          </cell>
          <cell r="T37">
            <v>569.53993810446264</v>
          </cell>
          <cell r="U37">
            <v>490.33300318520622</v>
          </cell>
          <cell r="V37">
            <v>486.92462159595095</v>
          </cell>
          <cell r="W37">
            <v>519.64161129669412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s 2015 Budget"/>
      <sheetName val="vs 2015 Actual"/>
      <sheetName val="Sheet1"/>
      <sheetName val="vs 2014 Document"/>
    </sheetNames>
    <sheetDataSet>
      <sheetData sheetId="0">
        <row r="2">
          <cell r="N2" t="str">
            <v>2016 Public Accounts</v>
          </cell>
        </row>
      </sheetData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AG51"/>
  <sheetViews>
    <sheetView tabSelected="1" workbookViewId="0">
      <pane xSplit="6" ySplit="4" topLeftCell="N5" activePane="bottomRight" state="frozen"/>
      <selection activeCell="B44" sqref="B44"/>
      <selection pane="topRight" activeCell="B44" sqref="B44"/>
      <selection pane="bottomLeft" activeCell="B44" sqref="B44"/>
      <selection pane="bottomRight" activeCell="AA16" sqref="AA16"/>
    </sheetView>
  </sheetViews>
  <sheetFormatPr defaultRowHeight="12.75" outlineLevelRow="1" outlineLevelCol="1" x14ac:dyDescent="0.2"/>
  <cols>
    <col min="1" max="1" width="7" customWidth="1"/>
    <col min="2" max="2" width="44" customWidth="1"/>
    <col min="3" max="4" width="0" hidden="1" customWidth="1"/>
    <col min="5" max="5" width="8.85546875" hidden="1" customWidth="1"/>
    <col min="6" max="6" width="11.5703125" hidden="1" customWidth="1"/>
    <col min="7" max="11" width="11.5703125" hidden="1" customWidth="1" outlineLevel="1"/>
    <col min="12" max="12" width="18" hidden="1" customWidth="1" outlineLevel="1"/>
    <col min="13" max="13" width="18.140625" hidden="1" customWidth="1" outlineLevel="1"/>
    <col min="14" max="14" width="11" customWidth="1" collapsed="1"/>
    <col min="15" max="15" width="12" customWidth="1"/>
    <col min="16" max="16" width="13.42578125" customWidth="1"/>
    <col min="17" max="17" width="13.42578125" style="2" customWidth="1"/>
    <col min="18" max="18" width="15" style="2" customWidth="1"/>
    <col min="19" max="19" width="14.42578125" style="2" customWidth="1"/>
    <col min="20" max="20" width="13.42578125" style="2" customWidth="1"/>
    <col min="21" max="25" width="13.42578125" style="2" bestFit="1" customWidth="1"/>
    <col min="26" max="26" width="15.140625" style="2" customWidth="1"/>
    <col min="27" max="27" width="14.5703125" style="2" bestFit="1" customWidth="1"/>
    <col min="28" max="28" width="15.5703125" style="2" bestFit="1" customWidth="1"/>
    <col min="29" max="32" width="10.42578125" style="2" hidden="1" customWidth="1" outlineLevel="1"/>
    <col min="33" max="33" width="9.140625" collapsed="1"/>
  </cols>
  <sheetData>
    <row r="1" spans="1:32" ht="15.75" x14ac:dyDescent="0.25">
      <c r="A1" s="1"/>
      <c r="AB1" s="3"/>
      <c r="AC1" s="4"/>
      <c r="AD1" s="4"/>
      <c r="AE1" s="5" t="s">
        <v>0</v>
      </c>
      <c r="AF1" s="4"/>
    </row>
    <row r="2" spans="1:32" x14ac:dyDescent="0.2">
      <c r="A2" s="6"/>
      <c r="AB2" s="3"/>
      <c r="AC2" s="4"/>
      <c r="AD2" s="4"/>
      <c r="AE2" s="4"/>
      <c r="AF2" s="4"/>
    </row>
    <row r="3" spans="1:32" x14ac:dyDescent="0.2">
      <c r="A3" s="7" t="s">
        <v>1</v>
      </c>
      <c r="K3" s="8" t="s">
        <v>2</v>
      </c>
      <c r="L3" s="9" t="s">
        <v>3</v>
      </c>
      <c r="M3" s="9" t="s">
        <v>4</v>
      </c>
      <c r="N3" s="9" t="s">
        <v>5</v>
      </c>
      <c r="O3" s="9" t="s">
        <v>6</v>
      </c>
      <c r="P3" s="9" t="s">
        <v>7</v>
      </c>
      <c r="Q3" s="9" t="s">
        <v>8</v>
      </c>
      <c r="R3" s="9" t="s">
        <v>9</v>
      </c>
      <c r="S3" s="9" t="s">
        <v>10</v>
      </c>
      <c r="T3" s="9" t="s">
        <v>11</v>
      </c>
      <c r="U3" s="9" t="s">
        <v>12</v>
      </c>
      <c r="V3" s="9" t="s">
        <v>13</v>
      </c>
      <c r="W3" s="9" t="s">
        <v>14</v>
      </c>
      <c r="X3" s="9" t="s">
        <v>15</v>
      </c>
      <c r="Y3" s="9" t="s">
        <v>16</v>
      </c>
      <c r="Z3" s="9" t="s">
        <v>17</v>
      </c>
      <c r="AA3" s="9" t="s">
        <v>18</v>
      </c>
      <c r="AB3" s="9" t="s">
        <v>19</v>
      </c>
      <c r="AC3" s="10" t="s">
        <v>20</v>
      </c>
      <c r="AD3" s="10" t="s">
        <v>21</v>
      </c>
      <c r="AE3" s="10" t="s">
        <v>22</v>
      </c>
      <c r="AF3" s="10" t="s">
        <v>23</v>
      </c>
    </row>
    <row r="4" spans="1:32" s="6" customFormat="1" ht="13.5" thickBot="1" x14ac:dyDescent="0.25">
      <c r="A4" s="11" t="s">
        <v>24</v>
      </c>
      <c r="B4" s="12"/>
      <c r="C4" s="12">
        <v>1990</v>
      </c>
      <c r="D4" s="12">
        <v>1991</v>
      </c>
      <c r="E4" s="12">
        <v>1992</v>
      </c>
      <c r="F4" s="12">
        <v>1993</v>
      </c>
      <c r="G4" s="12">
        <v>1994</v>
      </c>
      <c r="H4" s="12">
        <v>1995</v>
      </c>
      <c r="I4" s="12">
        <v>1996</v>
      </c>
      <c r="J4" s="12">
        <v>1997</v>
      </c>
      <c r="K4" s="12">
        <v>1998</v>
      </c>
      <c r="L4" s="12">
        <v>1999</v>
      </c>
      <c r="M4" s="12">
        <v>2000</v>
      </c>
      <c r="N4" s="12">
        <v>2001</v>
      </c>
      <c r="O4" s="12">
        <v>2002</v>
      </c>
      <c r="P4" s="12">
        <v>2003</v>
      </c>
      <c r="Q4" s="13">
        <v>2004</v>
      </c>
      <c r="R4" s="13">
        <v>2005</v>
      </c>
      <c r="S4" s="13">
        <v>2006</v>
      </c>
      <c r="T4" s="13">
        <v>2007</v>
      </c>
      <c r="U4" s="13">
        <v>2008</v>
      </c>
      <c r="V4" s="13">
        <v>2009</v>
      </c>
      <c r="W4" s="13">
        <v>2010</v>
      </c>
      <c r="X4" s="13">
        <v>2011</v>
      </c>
      <c r="Y4" s="13">
        <v>2012</v>
      </c>
      <c r="Z4" s="13">
        <v>2013</v>
      </c>
      <c r="AA4" s="13">
        <v>2014</v>
      </c>
      <c r="AB4" s="14">
        <v>2015</v>
      </c>
      <c r="AC4" s="15">
        <v>2016</v>
      </c>
      <c r="AD4" s="15">
        <v>2017</v>
      </c>
      <c r="AE4" s="15">
        <v>2018</v>
      </c>
      <c r="AF4" s="16">
        <v>2019</v>
      </c>
    </row>
    <row r="5" spans="1:32" x14ac:dyDescent="0.2">
      <c r="AB5" s="3"/>
      <c r="AC5" s="4"/>
      <c r="AD5" s="4"/>
      <c r="AE5" s="4"/>
      <c r="AF5" s="4"/>
    </row>
    <row r="6" spans="1:32" x14ac:dyDescent="0.2">
      <c r="A6" s="7" t="s">
        <v>25</v>
      </c>
    </row>
    <row r="7" spans="1:32" x14ac:dyDescent="0.2">
      <c r="B7" s="7" t="s">
        <v>26</v>
      </c>
      <c r="N7" s="17">
        <f>'[1]OTPP excluding (RCA) liability'!N43</f>
        <v>336</v>
      </c>
      <c r="O7" s="17">
        <f>'[1]OTPP excluding (RCA) liability'!O43</f>
        <v>791</v>
      </c>
      <c r="P7" s="17">
        <f>'[1]OTPP excluding (RCA) liability'!P43</f>
        <v>1233</v>
      </c>
      <c r="Q7" s="17">
        <f>'[1]OTPP excluding (RCA) liability'!Q43</f>
        <v>1691</v>
      </c>
      <c r="R7" s="17">
        <f>'[1]OTPP excluding (RCA) liability'!R43</f>
        <v>2126</v>
      </c>
      <c r="S7" s="17">
        <f>'[1]OTPP excluding (RCA) liability'!S43</f>
        <v>2562</v>
      </c>
      <c r="T7" s="17">
        <f>'[1]OTPP excluding (RCA) liability'!T43</f>
        <v>3016</v>
      </c>
      <c r="U7" s="17">
        <f>'[1]OTPP excluding (RCA) liability'!U43</f>
        <v>4027</v>
      </c>
      <c r="V7" s="17">
        <f>'[1]OTPP excluding (RCA) liability'!V43</f>
        <v>5005</v>
      </c>
      <c r="W7" s="17">
        <f>'[1]OTPP excluding (RCA) liability'!W43</f>
        <v>5799</v>
      </c>
      <c r="X7" s="17">
        <f>'[1]OTPP excluding (RCA) liability'!X43</f>
        <v>6623</v>
      </c>
      <c r="Y7" s="17">
        <f>'[1]OTPP excluding (RCA) liability'!Y43</f>
        <v>7124</v>
      </c>
      <c r="Z7" s="17">
        <f>'[1]OTPP excluding (RCA) liability'!Z43</f>
        <v>7711</v>
      </c>
      <c r="AA7" s="17">
        <f>'[1]OTPP excluding (RCA) liability'!AA43</f>
        <v>8667</v>
      </c>
      <c r="AB7" s="17">
        <f>'[1]OTPP excluding (RCA) liability'!AB43</f>
        <v>10147</v>
      </c>
      <c r="AC7" s="17">
        <f>'[1]OTPP excluding (RCA) liability'!AC43</f>
        <v>12271</v>
      </c>
      <c r="AD7" s="17">
        <f>'[1]OTPP excluding (RCA) liability'!AD43</f>
        <v>14829</v>
      </c>
      <c r="AE7" s="17">
        <f>'[1]OTPP excluding (RCA) liability'!AE43</f>
        <v>17740</v>
      </c>
      <c r="AF7" s="17">
        <f>'[1]OTPP excluding (RCA) liability'!AF43</f>
        <v>20956</v>
      </c>
    </row>
    <row r="8" spans="1:32" x14ac:dyDescent="0.2">
      <c r="B8" s="7" t="s">
        <v>27</v>
      </c>
      <c r="N8" s="17">
        <f>'[1]OPSEU liability'!I37</f>
        <v>218</v>
      </c>
      <c r="O8" s="17">
        <f>'[1]OPSEU liability'!J37</f>
        <v>282.52693699999998</v>
      </c>
      <c r="P8" s="17">
        <f>'[1]OPSEU liability'!K37</f>
        <v>306.13907500000028</v>
      </c>
      <c r="Q8" s="17">
        <f>'[1]OPSEU liability'!L37</f>
        <v>322.55791460999939</v>
      </c>
      <c r="R8" s="17">
        <f>'[1]OPSEU liability'!M37</f>
        <v>290.04070860999991</v>
      </c>
      <c r="S8" s="17">
        <f>'[1]OPSEU liability'!N37</f>
        <v>327.83126693074394</v>
      </c>
      <c r="T8" s="17">
        <f>'[1]OPSEU liability'!O37</f>
        <v>411.56410864148739</v>
      </c>
      <c r="U8" s="17">
        <f>'[1]OPSEU liability'!P37</f>
        <v>512.71255771223173</v>
      </c>
      <c r="V8" s="17">
        <f>'[1]OPSEU liability'!Q37</f>
        <v>568.38259042297523</v>
      </c>
      <c r="W8" s="17">
        <f>'[1]OPSEU liability'!R37</f>
        <v>592.53587831371965</v>
      </c>
      <c r="X8" s="17">
        <f>'[1]OPSEU liability'!S37</f>
        <v>602.59290755371808</v>
      </c>
      <c r="Y8" s="17">
        <f>'[1]OPSEU liability'!T37</f>
        <v>569.53993810446264</v>
      </c>
      <c r="Z8" s="17">
        <f>'[1]OPSEU liability'!U37</f>
        <v>490.33300318520622</v>
      </c>
      <c r="AA8" s="17">
        <f>'[1]OPSEU liability'!V37</f>
        <v>486.92462159595095</v>
      </c>
      <c r="AB8" s="17">
        <f>'[1]OPSEU liability'!W37</f>
        <v>519.64161129669412</v>
      </c>
    </row>
    <row r="9" spans="1:32" x14ac:dyDescent="0.2">
      <c r="B9" s="18" t="s">
        <v>28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>
        <f>SUM(N7:N8)</f>
        <v>554</v>
      </c>
      <c r="O9" s="20">
        <f t="shared" ref="O9:AB9" si="0">SUM(O7:O8)</f>
        <v>1073.5269370000001</v>
      </c>
      <c r="P9" s="20">
        <f t="shared" si="0"/>
        <v>1539.1390750000003</v>
      </c>
      <c r="Q9" s="20">
        <f t="shared" si="0"/>
        <v>2013.5579146099994</v>
      </c>
      <c r="R9" s="20">
        <f t="shared" si="0"/>
        <v>2416.0407086099999</v>
      </c>
      <c r="S9" s="20">
        <f t="shared" si="0"/>
        <v>2889.8312669307438</v>
      </c>
      <c r="T9" s="20">
        <f t="shared" si="0"/>
        <v>3427.5641086414876</v>
      </c>
      <c r="U9" s="20">
        <f t="shared" si="0"/>
        <v>4539.7125577122315</v>
      </c>
      <c r="V9" s="20">
        <f t="shared" si="0"/>
        <v>5573.3825904229752</v>
      </c>
      <c r="W9" s="20">
        <f t="shared" si="0"/>
        <v>6391.5358783137199</v>
      </c>
      <c r="X9" s="20">
        <f t="shared" si="0"/>
        <v>7225.5929075537179</v>
      </c>
      <c r="Y9" s="20">
        <f t="shared" si="0"/>
        <v>7693.5399381044626</v>
      </c>
      <c r="Z9" s="20">
        <f t="shared" si="0"/>
        <v>8201.3330031852056</v>
      </c>
      <c r="AA9" s="20">
        <f t="shared" si="0"/>
        <v>9153.9246215959502</v>
      </c>
      <c r="AB9" s="20">
        <f t="shared" si="0"/>
        <v>10666.641611296694</v>
      </c>
    </row>
    <row r="11" spans="1:32" x14ac:dyDescent="0.2">
      <c r="B11" s="18" t="s">
        <v>29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20">
        <f>N9</f>
        <v>554</v>
      </c>
      <c r="O11" s="20">
        <f>O9-N9</f>
        <v>519.52693700000009</v>
      </c>
      <c r="P11" s="20">
        <f>P9-O9</f>
        <v>465.61213800000019</v>
      </c>
      <c r="Q11" s="20">
        <f t="shared" ref="Q11:AB11" si="1">Q9-P9</f>
        <v>474.41883960999917</v>
      </c>
      <c r="R11" s="20">
        <f t="shared" si="1"/>
        <v>402.48279400000047</v>
      </c>
      <c r="S11" s="20">
        <f t="shared" si="1"/>
        <v>473.79055832074391</v>
      </c>
      <c r="T11" s="20">
        <f t="shared" si="1"/>
        <v>537.73284171074374</v>
      </c>
      <c r="U11" s="20">
        <f t="shared" si="1"/>
        <v>1112.1484490707439</v>
      </c>
      <c r="V11" s="20">
        <f t="shared" si="1"/>
        <v>1033.6700327107437</v>
      </c>
      <c r="W11" s="20">
        <f t="shared" si="1"/>
        <v>818.15328789074465</v>
      </c>
      <c r="X11" s="20">
        <f t="shared" si="1"/>
        <v>834.05702923999797</v>
      </c>
      <c r="Y11" s="20">
        <f t="shared" si="1"/>
        <v>467.94703055074478</v>
      </c>
      <c r="Z11" s="20">
        <f t="shared" si="1"/>
        <v>507.79306508074296</v>
      </c>
      <c r="AA11" s="20">
        <f t="shared" si="1"/>
        <v>952.59161841074456</v>
      </c>
      <c r="AB11" s="20">
        <f t="shared" si="1"/>
        <v>1512.7169897007443</v>
      </c>
    </row>
    <row r="14" spans="1:32" x14ac:dyDescent="0.2">
      <c r="A14" s="7" t="s">
        <v>30</v>
      </c>
    </row>
    <row r="15" spans="1:32" x14ac:dyDescent="0.2">
      <c r="A15" s="7"/>
      <c r="B15" s="7" t="s">
        <v>31</v>
      </c>
      <c r="N15" s="21">
        <f>'vs 2015 Actual'!$O19</f>
        <v>132121</v>
      </c>
      <c r="O15" s="21">
        <f>'vs 2015 Actual'!$O20</f>
        <v>132647</v>
      </c>
      <c r="P15" s="21">
        <f>'vs 2015 Actual'!$O21</f>
        <v>138816</v>
      </c>
      <c r="Q15" s="21">
        <f>'vs 2015 Actual'!$O22</f>
        <v>140921</v>
      </c>
      <c r="R15" s="21">
        <f>'vs 2015 Actual'!$O23</f>
        <v>152702</v>
      </c>
      <c r="S15" s="21">
        <f>'vs 2015 Actual'!$O24</f>
        <v>153742</v>
      </c>
      <c r="T15" s="21">
        <f>'vs 2015 Actual'!$O25</f>
        <v>156616</v>
      </c>
      <c r="U15" s="21">
        <f>'vs 2015 Actual'!$O26</f>
        <v>169585</v>
      </c>
      <c r="V15" s="21">
        <f>'vs 2015 Actual'!$O27</f>
        <v>193589</v>
      </c>
      <c r="W15" s="21">
        <f>'vs 2015 Actual'!$O28</f>
        <v>214511</v>
      </c>
      <c r="X15" s="21">
        <f>'vs 2015 Actual'!$O29</f>
        <v>235582</v>
      </c>
      <c r="Y15" s="21">
        <f>'vs 2015 Actual'!$O30</f>
        <v>252088</v>
      </c>
      <c r="Z15" s="21">
        <f>'vs 2015 Actual'!$O31</f>
        <v>267190</v>
      </c>
      <c r="AA15" s="21">
        <f>'vs 2015 Actual'!$O32</f>
        <v>284576</v>
      </c>
      <c r="AB15" s="21"/>
    </row>
    <row r="16" spans="1:32" x14ac:dyDescent="0.2">
      <c r="B16" s="7" t="s">
        <v>32</v>
      </c>
      <c r="N16" s="22">
        <f>N9</f>
        <v>554</v>
      </c>
      <c r="O16" s="22">
        <f t="shared" ref="O16:AA16" si="2">O9</f>
        <v>1073.5269370000001</v>
      </c>
      <c r="P16" s="22">
        <f t="shared" si="2"/>
        <v>1539.1390750000003</v>
      </c>
      <c r="Q16" s="22">
        <f t="shared" si="2"/>
        <v>2013.5579146099994</v>
      </c>
      <c r="R16" s="22">
        <f t="shared" si="2"/>
        <v>2416.0407086099999</v>
      </c>
      <c r="S16" s="22">
        <f t="shared" si="2"/>
        <v>2889.8312669307438</v>
      </c>
      <c r="T16" s="22">
        <f t="shared" si="2"/>
        <v>3427.5641086414876</v>
      </c>
      <c r="U16" s="22">
        <f t="shared" si="2"/>
        <v>4539.7125577122315</v>
      </c>
      <c r="V16" s="22">
        <f t="shared" si="2"/>
        <v>5573.3825904229752</v>
      </c>
      <c r="W16" s="22">
        <f t="shared" si="2"/>
        <v>6391.5358783137199</v>
      </c>
      <c r="X16" s="22">
        <f t="shared" si="2"/>
        <v>7225.5929075537179</v>
      </c>
      <c r="Y16" s="22">
        <f t="shared" si="2"/>
        <v>7693.5399381044626</v>
      </c>
      <c r="Z16" s="22">
        <f t="shared" si="2"/>
        <v>8201.3330031852056</v>
      </c>
      <c r="AA16" s="22">
        <f t="shared" si="2"/>
        <v>9153.9246215959502</v>
      </c>
    </row>
    <row r="17" spans="1:27" x14ac:dyDescent="0.2">
      <c r="B17" s="23" t="s">
        <v>33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>
        <f>SUM(N15:N16)</f>
        <v>132675</v>
      </c>
      <c r="O17" s="24">
        <f t="shared" ref="O17:AA17" si="3">SUM(O15:O16)</f>
        <v>133720.52693699999</v>
      </c>
      <c r="P17" s="24">
        <f t="shared" si="3"/>
        <v>140355.13907500001</v>
      </c>
      <c r="Q17" s="24">
        <f t="shared" si="3"/>
        <v>142934.55791460999</v>
      </c>
      <c r="R17" s="24">
        <f t="shared" si="3"/>
        <v>155118.04070861</v>
      </c>
      <c r="S17" s="24">
        <f t="shared" si="3"/>
        <v>156631.83126693073</v>
      </c>
      <c r="T17" s="24">
        <f t="shared" si="3"/>
        <v>160043.5641086415</v>
      </c>
      <c r="U17" s="24">
        <f t="shared" si="3"/>
        <v>174124.71255771222</v>
      </c>
      <c r="V17" s="24">
        <f t="shared" si="3"/>
        <v>199162.38259042299</v>
      </c>
      <c r="W17" s="24">
        <f t="shared" si="3"/>
        <v>220902.53587831371</v>
      </c>
      <c r="X17" s="24">
        <f t="shared" si="3"/>
        <v>242807.59290755371</v>
      </c>
      <c r="Y17" s="24">
        <f t="shared" si="3"/>
        <v>259781.53993810446</v>
      </c>
      <c r="Z17" s="24">
        <f t="shared" si="3"/>
        <v>275391.33300318522</v>
      </c>
      <c r="AA17" s="24">
        <f t="shared" si="3"/>
        <v>293729.92462159594</v>
      </c>
    </row>
    <row r="20" spans="1:27" x14ac:dyDescent="0.2">
      <c r="A20" s="7" t="s">
        <v>34</v>
      </c>
    </row>
    <row r="21" spans="1:27" x14ac:dyDescent="0.2">
      <c r="B21" s="7" t="s">
        <v>31</v>
      </c>
      <c r="N21" s="25">
        <f>'vs 2015 Actual'!$S19</f>
        <v>132121</v>
      </c>
      <c r="O21" s="25">
        <f>'vs 2015 Actual'!$S20</f>
        <v>118705</v>
      </c>
      <c r="P21" s="25">
        <f>'vs 2015 Actual'!$S21</f>
        <v>124188</v>
      </c>
      <c r="Q21" s="25">
        <f>'vs 2015 Actual'!$S22</f>
        <v>125743</v>
      </c>
      <c r="R21" s="25">
        <f>'vs 2015 Actual'!$S23</f>
        <v>109155</v>
      </c>
      <c r="S21" s="25">
        <f>'vs 2015 Actual'!$S24</f>
        <v>106776</v>
      </c>
      <c r="T21" s="25">
        <f>'vs 2015 Actual'!$S25</f>
        <v>105617</v>
      </c>
      <c r="U21" s="25">
        <f>'vs 2015 Actual'!$S26</f>
        <v>113238</v>
      </c>
      <c r="V21" s="25">
        <f>'vs 2015 Actual'!$S27</f>
        <v>130957</v>
      </c>
      <c r="W21" s="25">
        <f>'vs 2015 Actual'!$S28</f>
        <v>144573</v>
      </c>
      <c r="X21" s="25">
        <f>'vs 2015 Actual'!$S29</f>
        <v>158410</v>
      </c>
      <c r="Y21" s="25">
        <f>'vs 2015 Actual'!$S30</f>
        <v>167132</v>
      </c>
      <c r="Z21" s="25">
        <f>'vs 2015 Actual'!$S31</f>
        <v>176634</v>
      </c>
      <c r="AA21" s="25">
        <f>'vs 2015 Actual'!$S32</f>
        <v>187511</v>
      </c>
    </row>
    <row r="23" spans="1:27" x14ac:dyDescent="0.2">
      <c r="B23" s="7" t="s">
        <v>35</v>
      </c>
      <c r="N23" s="26">
        <f>N21</f>
        <v>132121</v>
      </c>
      <c r="O23" s="26">
        <f t="shared" ref="O23:AA23" si="4">O21</f>
        <v>118705</v>
      </c>
      <c r="P23" s="26">
        <f t="shared" si="4"/>
        <v>124188</v>
      </c>
      <c r="Q23" s="26">
        <f t="shared" si="4"/>
        <v>125743</v>
      </c>
      <c r="R23" s="26">
        <f t="shared" si="4"/>
        <v>109155</v>
      </c>
      <c r="S23" s="26">
        <f t="shared" si="4"/>
        <v>106776</v>
      </c>
      <c r="T23" s="26">
        <f t="shared" si="4"/>
        <v>105617</v>
      </c>
      <c r="U23" s="26">
        <f t="shared" si="4"/>
        <v>113238</v>
      </c>
      <c r="V23" s="26">
        <f t="shared" si="4"/>
        <v>130957</v>
      </c>
      <c r="W23" s="26">
        <f t="shared" si="4"/>
        <v>144573</v>
      </c>
      <c r="X23" s="26">
        <f t="shared" si="4"/>
        <v>158410</v>
      </c>
      <c r="Y23" s="26">
        <f t="shared" si="4"/>
        <v>167132</v>
      </c>
      <c r="Z23" s="26">
        <f t="shared" si="4"/>
        <v>176634</v>
      </c>
      <c r="AA23" s="26">
        <f t="shared" si="4"/>
        <v>187511</v>
      </c>
    </row>
    <row r="24" spans="1:27" x14ac:dyDescent="0.2">
      <c r="B24" s="7" t="s">
        <v>36</v>
      </c>
      <c r="N24" s="22">
        <f>N11</f>
        <v>554</v>
      </c>
      <c r="O24" s="22">
        <f>SUM(N11:O11)</f>
        <v>1073.5269370000001</v>
      </c>
      <c r="P24" s="22">
        <f>O9+P11</f>
        <v>1539.1390750000003</v>
      </c>
      <c r="Q24" s="22">
        <f t="shared" ref="Q24:AA24" si="5">P9+Q11</f>
        <v>2013.5579146099994</v>
      </c>
      <c r="R24" s="22">
        <f t="shared" si="5"/>
        <v>2416.0407086099999</v>
      </c>
      <c r="S24" s="22">
        <f t="shared" si="5"/>
        <v>2889.8312669307438</v>
      </c>
      <c r="T24" s="22">
        <f t="shared" si="5"/>
        <v>3427.5641086414876</v>
      </c>
      <c r="U24" s="22">
        <f t="shared" si="5"/>
        <v>4539.7125577122315</v>
      </c>
      <c r="V24" s="22">
        <f t="shared" si="5"/>
        <v>5573.3825904229752</v>
      </c>
      <c r="W24" s="22">
        <f t="shared" si="5"/>
        <v>6391.5358783137199</v>
      </c>
      <c r="X24" s="22">
        <f t="shared" si="5"/>
        <v>7225.5929075537179</v>
      </c>
      <c r="Y24" s="22">
        <f t="shared" si="5"/>
        <v>7693.5399381044626</v>
      </c>
      <c r="Z24" s="22">
        <f t="shared" si="5"/>
        <v>8201.3330031852056</v>
      </c>
      <c r="AA24" s="22">
        <f t="shared" si="5"/>
        <v>9153.9246215959502</v>
      </c>
    </row>
    <row r="25" spans="1:27" x14ac:dyDescent="0.2">
      <c r="B25" s="23" t="s">
        <v>37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7">
        <f>N23+N24</f>
        <v>132675</v>
      </c>
      <c r="O25" s="27">
        <f t="shared" ref="O25:AA25" si="6">O23+O24</f>
        <v>119778.526937</v>
      </c>
      <c r="P25" s="27">
        <f t="shared" si="6"/>
        <v>125727.139075</v>
      </c>
      <c r="Q25" s="27">
        <f t="shared" si="6"/>
        <v>127756.55791461001</v>
      </c>
      <c r="R25" s="27">
        <f t="shared" si="6"/>
        <v>111571.04070861</v>
      </c>
      <c r="S25" s="27">
        <f t="shared" si="6"/>
        <v>109665.83126693075</v>
      </c>
      <c r="T25" s="27">
        <f t="shared" si="6"/>
        <v>109044.56410864148</v>
      </c>
      <c r="U25" s="27">
        <f t="shared" si="6"/>
        <v>117777.71255771224</v>
      </c>
      <c r="V25" s="27">
        <f t="shared" si="6"/>
        <v>136530.38259042299</v>
      </c>
      <c r="W25" s="27">
        <f t="shared" si="6"/>
        <v>150964.53587831371</v>
      </c>
      <c r="X25" s="27">
        <f t="shared" si="6"/>
        <v>165635.59290755371</v>
      </c>
      <c r="Y25" s="27">
        <f t="shared" si="6"/>
        <v>174825.53993810446</v>
      </c>
      <c r="Z25" s="27">
        <f t="shared" si="6"/>
        <v>184835.33300318519</v>
      </c>
      <c r="AA25" s="27">
        <f t="shared" si="6"/>
        <v>196664.92462159594</v>
      </c>
    </row>
    <row r="32" spans="1:27" hidden="1" outlineLevel="1" x14ac:dyDescent="0.2">
      <c r="A32" s="6" t="s">
        <v>38</v>
      </c>
      <c r="N32" s="26"/>
    </row>
    <row r="33" spans="1:27" hidden="1" outlineLevel="1" x14ac:dyDescent="0.2">
      <c r="A33" s="7"/>
      <c r="B33" s="7" t="s">
        <v>39</v>
      </c>
      <c r="N33" s="26">
        <f>'vs 2015 Actual'!S18</f>
        <v>132496</v>
      </c>
      <c r="O33" s="26">
        <f>N45</f>
        <v>132121</v>
      </c>
      <c r="P33" s="26">
        <f>O45</f>
        <v>118705</v>
      </c>
      <c r="Q33" s="26">
        <f t="shared" ref="Q33:AA33" si="7">P45</f>
        <v>124188</v>
      </c>
      <c r="R33" s="26">
        <f t="shared" si="7"/>
        <v>125743</v>
      </c>
      <c r="S33" s="26">
        <f t="shared" si="7"/>
        <v>109155</v>
      </c>
      <c r="T33" s="26">
        <f t="shared" si="7"/>
        <v>106776</v>
      </c>
      <c r="U33" s="26">
        <f t="shared" si="7"/>
        <v>105617</v>
      </c>
      <c r="V33" s="26">
        <f t="shared" si="7"/>
        <v>113238</v>
      </c>
      <c r="W33" s="26">
        <f t="shared" si="7"/>
        <v>130957</v>
      </c>
      <c r="X33" s="26">
        <f t="shared" si="7"/>
        <v>144573</v>
      </c>
      <c r="Y33" s="26">
        <f t="shared" si="7"/>
        <v>158410</v>
      </c>
      <c r="Z33" s="26">
        <f t="shared" si="7"/>
        <v>167132</v>
      </c>
      <c r="AA33" s="26">
        <f t="shared" si="7"/>
        <v>176634</v>
      </c>
    </row>
    <row r="34" spans="1:27" hidden="1" outlineLevel="1" x14ac:dyDescent="0.2">
      <c r="B34" s="7" t="s">
        <v>40</v>
      </c>
      <c r="N34" s="28">
        <f>'vs 2015 Actual'!$V19</f>
        <v>-375</v>
      </c>
      <c r="O34" s="28">
        <f>'vs 2015 Actual'!$V20</f>
        <v>-117</v>
      </c>
      <c r="P34" s="28">
        <f>'vs 2015 Actual'!$V21</f>
        <v>5483</v>
      </c>
      <c r="Q34" s="28">
        <f>'vs 2015 Actual'!$V22</f>
        <v>1555</v>
      </c>
      <c r="R34" s="28">
        <f>'vs 2015 Actual'!$V23</f>
        <v>-298</v>
      </c>
      <c r="S34" s="28">
        <f>'vs 2015 Actual'!$V24</f>
        <v>-2269</v>
      </c>
      <c r="T34" s="28">
        <f>'vs 2015 Actual'!$V25</f>
        <v>-600</v>
      </c>
      <c r="U34" s="28">
        <f>'vs 2015 Actual'!$V26</f>
        <v>6409</v>
      </c>
      <c r="V34" s="28">
        <f>'vs 2015 Actual'!$V27</f>
        <v>19262</v>
      </c>
      <c r="W34" s="28">
        <f>'vs 2015 Actual'!$V28</f>
        <v>14011</v>
      </c>
      <c r="X34" s="28">
        <f>'vs 2015 Actual'!$V29</f>
        <v>12969</v>
      </c>
      <c r="Y34" s="28">
        <f>'vs 2015 Actual'!$V30</f>
        <v>9220</v>
      </c>
      <c r="Z34" s="28">
        <f>'vs 2015 Actual'!$V31</f>
        <v>10453</v>
      </c>
      <c r="AA34" s="28">
        <f>'vs 2015 Actual'!$V32</f>
        <v>10315</v>
      </c>
    </row>
    <row r="35" spans="1:27" hidden="1" outlineLevel="1" x14ac:dyDescent="0.2">
      <c r="B35" s="7" t="s">
        <v>41</v>
      </c>
    </row>
    <row r="36" spans="1:27" hidden="1" outlineLevel="1" x14ac:dyDescent="0.2">
      <c r="B36" s="7" t="s">
        <v>42</v>
      </c>
      <c r="N36" s="28"/>
      <c r="O36" s="28">
        <v>-13299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</row>
    <row r="37" spans="1:27" hidden="1" outlineLevel="1" x14ac:dyDescent="0.2">
      <c r="B37" s="7" t="s">
        <v>43</v>
      </c>
      <c r="N37" s="28"/>
      <c r="O37" s="28"/>
      <c r="P37" s="28"/>
      <c r="Q37" s="28"/>
      <c r="R37" s="28">
        <v>-16290</v>
      </c>
      <c r="S37" s="28"/>
      <c r="T37" s="28"/>
      <c r="U37" s="28"/>
      <c r="V37" s="28"/>
      <c r="W37" s="28"/>
      <c r="X37" s="28"/>
      <c r="Y37" s="28"/>
      <c r="Z37" s="28"/>
      <c r="AA37" s="28"/>
    </row>
    <row r="38" spans="1:27" ht="11.25" hidden="1" customHeight="1" outlineLevel="1" x14ac:dyDescent="0.2">
      <c r="B38" s="7" t="s">
        <v>44</v>
      </c>
      <c r="N38" s="28"/>
      <c r="O38" s="28"/>
      <c r="P38" s="28"/>
      <c r="Q38" s="28"/>
      <c r="R38" s="28"/>
      <c r="S38" s="28">
        <v>-110</v>
      </c>
      <c r="T38" s="28"/>
      <c r="U38" s="28"/>
      <c r="V38" s="28"/>
      <c r="W38" s="28"/>
      <c r="X38" s="28"/>
      <c r="Y38" s="28"/>
      <c r="Z38" s="28"/>
      <c r="AA38" s="28"/>
    </row>
    <row r="39" spans="1:27" ht="11.25" hidden="1" customHeight="1" outlineLevel="1" x14ac:dyDescent="0.2">
      <c r="B39" s="7" t="s">
        <v>45</v>
      </c>
      <c r="N39" s="28"/>
      <c r="O39" s="28"/>
      <c r="P39" s="28"/>
      <c r="Q39" s="28"/>
      <c r="R39" s="28"/>
      <c r="S39" s="28"/>
      <c r="T39" s="28">
        <v>-1494</v>
      </c>
      <c r="U39" s="28"/>
      <c r="V39" s="28"/>
      <c r="W39" s="28"/>
      <c r="X39" s="28"/>
      <c r="Y39" s="28"/>
      <c r="Z39" s="28"/>
      <c r="AA39" s="28"/>
    </row>
    <row r="40" spans="1:27" hidden="1" outlineLevel="1" x14ac:dyDescent="0.2">
      <c r="B40" s="7" t="s">
        <v>46</v>
      </c>
      <c r="N40" s="28"/>
      <c r="O40" s="28"/>
      <c r="P40" s="28"/>
      <c r="Q40" s="28"/>
      <c r="R40" s="28"/>
      <c r="S40" s="28"/>
      <c r="T40" s="28">
        <v>935</v>
      </c>
      <c r="U40" s="28">
        <v>1212</v>
      </c>
      <c r="V40" s="28">
        <v>-1090</v>
      </c>
      <c r="W40" s="28">
        <v>-395</v>
      </c>
      <c r="X40" s="28">
        <v>3</v>
      </c>
      <c r="Y40" s="28">
        <v>-639</v>
      </c>
      <c r="Z40" s="28"/>
      <c r="AA40" s="28"/>
    </row>
    <row r="41" spans="1:27" hidden="1" outlineLevel="1" x14ac:dyDescent="0.2">
      <c r="B41" s="7" t="s">
        <v>47</v>
      </c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>
        <v>758</v>
      </c>
      <c r="Y41" s="28"/>
      <c r="Z41" s="28"/>
      <c r="AA41" s="28"/>
    </row>
    <row r="42" spans="1:27" hidden="1" outlineLevel="1" x14ac:dyDescent="0.2">
      <c r="B42" s="7" t="s">
        <v>48</v>
      </c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>
        <v>107</v>
      </c>
      <c r="Y42" s="28">
        <v>141</v>
      </c>
      <c r="Z42" s="28">
        <v>-951</v>
      </c>
      <c r="AA42" s="28">
        <v>-1121</v>
      </c>
    </row>
    <row r="43" spans="1:27" hidden="1" outlineLevel="1" x14ac:dyDescent="0.2">
      <c r="B43" s="7" t="s">
        <v>49</v>
      </c>
      <c r="N43" s="28"/>
      <c r="O43" s="28"/>
      <c r="P43" s="28"/>
      <c r="Q43" s="28"/>
      <c r="R43" s="28"/>
      <c r="S43" s="28"/>
      <c r="T43" s="28"/>
      <c r="U43" s="28"/>
      <c r="V43" s="28">
        <v>-453</v>
      </c>
      <c r="W43" s="28"/>
      <c r="X43" s="28"/>
      <c r="Y43" s="28"/>
      <c r="Z43" s="28"/>
      <c r="AA43" s="28"/>
    </row>
    <row r="44" spans="1:27" hidden="1" outlineLevel="1" x14ac:dyDescent="0.2">
      <c r="B44" s="7" t="s">
        <v>50</v>
      </c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>
        <v>1683</v>
      </c>
    </row>
    <row r="45" spans="1:27" hidden="1" outlineLevel="1" x14ac:dyDescent="0.2">
      <c r="B45" s="7" t="s">
        <v>51</v>
      </c>
      <c r="N45" s="29">
        <f>SUM(N33:N44)</f>
        <v>132121</v>
      </c>
      <c r="O45" s="29">
        <f>SUM(O33:O44)</f>
        <v>118705</v>
      </c>
      <c r="P45" s="29">
        <f>SUM(P33:P44)</f>
        <v>124188</v>
      </c>
      <c r="Q45" s="29">
        <f>SUM(Q33:Q44)</f>
        <v>125743</v>
      </c>
      <c r="R45" s="29">
        <f>SUM(R33:R44)</f>
        <v>109155</v>
      </c>
      <c r="S45" s="29">
        <f>SUM(S33:S44)</f>
        <v>106776</v>
      </c>
      <c r="T45" s="29">
        <f>SUM(T33:T44)</f>
        <v>105617</v>
      </c>
      <c r="U45" s="29">
        <f>SUM(U33:U44)</f>
        <v>113238</v>
      </c>
      <c r="V45" s="29">
        <f>SUM(V33:V44)</f>
        <v>130957</v>
      </c>
      <c r="W45" s="29">
        <f>SUM(W33:W44)</f>
        <v>144573</v>
      </c>
      <c r="X45" s="29">
        <f>SUM(X33:X44)</f>
        <v>158410</v>
      </c>
      <c r="Y45" s="29">
        <f>SUM(Y33:Y44)</f>
        <v>167132</v>
      </c>
      <c r="Z45" s="29">
        <f>SUM(Z33:Z44)</f>
        <v>176634</v>
      </c>
      <c r="AA45" s="29">
        <f>SUM(AA33:AA44)</f>
        <v>187511</v>
      </c>
    </row>
    <row r="46" spans="1:27" hidden="1" outlineLevel="1" x14ac:dyDescent="0.2"/>
    <row r="47" spans="1:27" hidden="1" outlineLevel="1" x14ac:dyDescent="0.2">
      <c r="B47" s="7" t="s">
        <v>52</v>
      </c>
      <c r="N47" s="26">
        <f>N21-N45</f>
        <v>0</v>
      </c>
      <c r="O47" s="26">
        <f>O21-O45</f>
        <v>0</v>
      </c>
      <c r="P47" s="26">
        <f>P21-P45</f>
        <v>0</v>
      </c>
      <c r="Q47" s="26">
        <f>Q21-Q45</f>
        <v>0</v>
      </c>
      <c r="R47" s="26">
        <f>R21-R45</f>
        <v>0</v>
      </c>
      <c r="S47" s="26">
        <f>S21-S45</f>
        <v>0</v>
      </c>
      <c r="T47" s="26">
        <f>T21-T45</f>
        <v>0</v>
      </c>
      <c r="U47" s="26">
        <f>U21-U45</f>
        <v>0</v>
      </c>
      <c r="V47" s="26">
        <f>V21-V45</f>
        <v>0</v>
      </c>
      <c r="W47" s="26">
        <f>W21-W45</f>
        <v>0</v>
      </c>
      <c r="X47" s="26">
        <f>X21-X45</f>
        <v>0</v>
      </c>
      <c r="Y47" s="26">
        <f>Y21-Y45</f>
        <v>0</v>
      </c>
      <c r="Z47" s="26">
        <f>Z21-Z45</f>
        <v>0</v>
      </c>
      <c r="AA47" s="26">
        <f>AA21-AA45</f>
        <v>0</v>
      </c>
    </row>
    <row r="48" spans="1:27" hidden="1" outlineLevel="1" x14ac:dyDescent="0.2"/>
    <row r="49" hidden="1" outlineLevel="1" x14ac:dyDescent="0.2"/>
    <row r="50" hidden="1" outlineLevel="1" x14ac:dyDescent="0.2"/>
    <row r="51" collapsed="1" x14ac:dyDescent="0.2"/>
  </sheetData>
  <pageMargins left="0.5" right="0.5" top="1" bottom="1" header="0.5" footer="0.5"/>
  <pageSetup paperSize="5" scale="65" orientation="landscape" r:id="rId1"/>
  <headerFooter alignWithMargins="0">
    <oddFooter>&amp;L&amp;"Arial,Bold"&amp;F&amp;C&amp;A
&amp;R&amp;D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3"/>
  <sheetViews>
    <sheetView workbookViewId="0">
      <pane xSplit="3" ySplit="5" topLeftCell="D6" activePane="bottomRight" state="frozen"/>
      <selection activeCell="B44" sqref="B44"/>
      <selection pane="topRight" activeCell="B44" sqref="B44"/>
      <selection pane="bottomLeft" activeCell="B44" sqref="B44"/>
      <selection pane="bottomRight" activeCell="B44" sqref="B44"/>
    </sheetView>
  </sheetViews>
  <sheetFormatPr defaultRowHeight="15" outlineLevelCol="1" x14ac:dyDescent="0.25"/>
  <cols>
    <col min="1" max="1" width="12.7109375" style="31" customWidth="1"/>
    <col min="2" max="2" width="15.7109375" style="31" bestFit="1" customWidth="1"/>
    <col min="3" max="3" width="1.28515625" style="31" customWidth="1"/>
    <col min="4" max="5" width="10.42578125" style="31" hidden="1" customWidth="1" outlineLevel="1"/>
    <col min="6" max="6" width="9" style="31" hidden="1" customWidth="1" outlineLevel="1"/>
    <col min="7" max="7" width="11.5703125" style="31" hidden="1" customWidth="1" outlineLevel="1"/>
    <col min="8" max="8" width="13.28515625" style="32" hidden="1" customWidth="1" outlineLevel="1"/>
    <col min="9" max="10" width="12.5703125" style="31" hidden="1" customWidth="1" outlineLevel="1"/>
    <col min="11" max="12" width="10.42578125" style="31" hidden="1" customWidth="1" outlineLevel="1"/>
    <col min="13" max="13" width="2.140625" style="31" hidden="1" customWidth="1" outlineLevel="1"/>
    <col min="14" max="14" width="11.7109375" style="31" customWidth="1" collapsed="1"/>
    <col min="15" max="15" width="10.42578125" style="31" customWidth="1"/>
    <col min="16" max="16" width="8.85546875" style="31" hidden="1" customWidth="1"/>
    <col min="17" max="17" width="11.85546875" style="31" bestFit="1" customWidth="1"/>
    <col min="18" max="18" width="13.28515625" style="32" hidden="1" customWidth="1"/>
    <col min="19" max="20" width="12.5703125" style="31" customWidth="1"/>
    <col min="21" max="22" width="10.42578125" style="31" customWidth="1"/>
    <col min="23" max="23" width="3" style="31" hidden="1" customWidth="1" outlineLevel="1"/>
    <col min="24" max="25" width="10.42578125" style="31" hidden="1" customWidth="1" outlineLevel="1"/>
    <col min="26" max="26" width="9" style="31" hidden="1" customWidth="1" outlineLevel="1"/>
    <col min="27" max="27" width="9.42578125" style="31" hidden="1" customWidth="1" outlineLevel="1"/>
    <col min="28" max="28" width="13.28515625" style="31" hidden="1" customWidth="1" outlineLevel="1"/>
    <col min="29" max="30" width="12.5703125" style="31" hidden="1" customWidth="1" outlineLevel="1"/>
    <col min="31" max="32" width="10.42578125" style="31" hidden="1" customWidth="1" outlineLevel="1"/>
    <col min="33" max="34" width="0" style="31" hidden="1" customWidth="1" outlineLevel="1"/>
    <col min="35" max="35" width="9.140625" style="31" collapsed="1"/>
    <col min="36" max="16384" width="9.140625" style="31"/>
  </cols>
  <sheetData>
    <row r="1" spans="1:32" ht="15.75" thickBot="1" x14ac:dyDescent="0.3">
      <c r="A1" s="30" t="s">
        <v>53</v>
      </c>
      <c r="N1" s="33" t="s">
        <v>54</v>
      </c>
    </row>
    <row r="2" spans="1:32" ht="15.75" thickBot="1" x14ac:dyDescent="0.3">
      <c r="A2" s="31" t="s">
        <v>55</v>
      </c>
      <c r="D2" s="34" t="s">
        <v>56</v>
      </c>
      <c r="E2" s="35"/>
      <c r="F2" s="35"/>
      <c r="G2" s="35"/>
      <c r="H2" s="36"/>
      <c r="I2" s="37"/>
      <c r="J2" s="37"/>
      <c r="K2" s="38"/>
      <c r="L2" s="39"/>
      <c r="N2" s="34" t="str">
        <f>+'[2]vs 2015 Budget'!N2</f>
        <v>2016 Public Accounts</v>
      </c>
      <c r="O2" s="35"/>
      <c r="P2" s="35"/>
      <c r="Q2" s="35"/>
      <c r="R2" s="36"/>
      <c r="S2" s="37"/>
      <c r="T2" s="37"/>
      <c r="U2" s="38"/>
      <c r="V2" s="39"/>
      <c r="X2" s="34" t="s">
        <v>57</v>
      </c>
      <c r="Y2" s="35"/>
      <c r="Z2" s="35"/>
      <c r="AA2" s="35"/>
      <c r="AB2" s="35"/>
      <c r="AC2" s="37"/>
      <c r="AD2" s="37"/>
      <c r="AE2" s="38"/>
      <c r="AF2" s="39"/>
    </row>
    <row r="3" spans="1:32" x14ac:dyDescent="0.25">
      <c r="D3" s="32"/>
      <c r="F3" s="32"/>
      <c r="K3" s="32"/>
      <c r="U3" s="32"/>
      <c r="AE3" s="32"/>
    </row>
    <row r="4" spans="1:32" x14ac:dyDescent="0.25">
      <c r="D4" s="40"/>
      <c r="E4" s="41"/>
      <c r="F4" s="40"/>
      <c r="G4" s="41" t="s">
        <v>58</v>
      </c>
      <c r="H4" s="40" t="s">
        <v>58</v>
      </c>
      <c r="I4" s="41" t="s">
        <v>59</v>
      </c>
      <c r="J4" s="41" t="s">
        <v>60</v>
      </c>
      <c r="K4" s="41"/>
      <c r="L4" s="41" t="s">
        <v>61</v>
      </c>
      <c r="O4" s="41"/>
      <c r="P4" s="41"/>
      <c r="Q4" s="41" t="s">
        <v>58</v>
      </c>
      <c r="R4" s="40" t="s">
        <v>58</v>
      </c>
      <c r="S4" s="41" t="s">
        <v>59</v>
      </c>
      <c r="T4" s="41" t="s">
        <v>60</v>
      </c>
      <c r="U4" s="41"/>
      <c r="V4" s="41" t="s">
        <v>61</v>
      </c>
      <c r="X4" s="41"/>
      <c r="Y4" s="41"/>
      <c r="Z4" s="41"/>
      <c r="AA4" s="41" t="s">
        <v>58</v>
      </c>
      <c r="AB4" s="41" t="s">
        <v>58</v>
      </c>
      <c r="AC4" s="41" t="s">
        <v>59</v>
      </c>
      <c r="AD4" s="41" t="s">
        <v>60</v>
      </c>
      <c r="AE4" s="41"/>
      <c r="AF4" s="41" t="s">
        <v>61</v>
      </c>
    </row>
    <row r="5" spans="1:32" x14ac:dyDescent="0.25">
      <c r="B5" s="31" t="s">
        <v>1</v>
      </c>
      <c r="D5" s="40" t="s">
        <v>62</v>
      </c>
      <c r="E5" s="41" t="s">
        <v>63</v>
      </c>
      <c r="F5" s="40" t="s">
        <v>64</v>
      </c>
      <c r="G5" s="41" t="s">
        <v>65</v>
      </c>
      <c r="H5" s="40" t="s">
        <v>66</v>
      </c>
      <c r="I5" s="41" t="s">
        <v>67</v>
      </c>
      <c r="J5" s="41" t="s">
        <v>68</v>
      </c>
      <c r="K5" s="41" t="s">
        <v>69</v>
      </c>
      <c r="L5" s="41" t="s">
        <v>70</v>
      </c>
      <c r="N5" s="41" t="s">
        <v>62</v>
      </c>
      <c r="O5" s="41" t="s">
        <v>63</v>
      </c>
      <c r="P5" s="41" t="s">
        <v>64</v>
      </c>
      <c r="Q5" s="41" t="s">
        <v>65</v>
      </c>
      <c r="R5" s="40" t="s">
        <v>66</v>
      </c>
      <c r="S5" s="41" t="s">
        <v>67</v>
      </c>
      <c r="T5" s="41" t="s">
        <v>68</v>
      </c>
      <c r="U5" s="41" t="s">
        <v>69</v>
      </c>
      <c r="V5" s="41" t="s">
        <v>70</v>
      </c>
      <c r="X5" s="41" t="s">
        <v>62</v>
      </c>
      <c r="Y5" s="41" t="s">
        <v>63</v>
      </c>
      <c r="Z5" s="41" t="s">
        <v>64</v>
      </c>
      <c r="AA5" s="41" t="s">
        <v>65</v>
      </c>
      <c r="AB5" s="41" t="s">
        <v>66</v>
      </c>
      <c r="AC5" s="41" t="s">
        <v>67</v>
      </c>
      <c r="AD5" s="41" t="s">
        <v>68</v>
      </c>
      <c r="AE5" s="41" t="s">
        <v>69</v>
      </c>
      <c r="AF5" s="41" t="s">
        <v>70</v>
      </c>
    </row>
    <row r="6" spans="1:32" x14ac:dyDescent="0.25">
      <c r="D6" s="32"/>
      <c r="F6" s="32"/>
      <c r="K6" s="32"/>
      <c r="U6" s="32"/>
      <c r="AE6" s="32"/>
    </row>
    <row r="7" spans="1:32" x14ac:dyDescent="0.25">
      <c r="A7" s="31" t="s">
        <v>71</v>
      </c>
      <c r="B7" s="31" t="s">
        <v>72</v>
      </c>
      <c r="D7" s="42">
        <v>281837</v>
      </c>
      <c r="E7" s="43">
        <v>35409</v>
      </c>
      <c r="F7" s="43">
        <v>46500</v>
      </c>
      <c r="G7" s="44">
        <v>12.563644943708596</v>
      </c>
      <c r="H7" s="45">
        <v>76.148387096774201</v>
      </c>
      <c r="I7" s="43">
        <v>35409</v>
      </c>
      <c r="J7" s="44">
        <v>12.563644943708596</v>
      </c>
      <c r="K7" s="46">
        <v>0</v>
      </c>
      <c r="L7" s="43">
        <v>-90</v>
      </c>
      <c r="N7" s="47">
        <v>282766</v>
      </c>
      <c r="O7" s="47">
        <v>35409</v>
      </c>
      <c r="P7" s="47">
        <v>46500</v>
      </c>
      <c r="Q7" s="48">
        <v>12.522368318680464</v>
      </c>
      <c r="R7" s="49">
        <v>76.148387096774201</v>
      </c>
      <c r="S7" s="50">
        <v>35409</v>
      </c>
      <c r="T7" s="48">
        <v>12.522368318680464</v>
      </c>
      <c r="U7" s="51">
        <v>0</v>
      </c>
      <c r="V7" s="50">
        <v>-90</v>
      </c>
      <c r="X7" s="52">
        <f t="shared" ref="X7:AF27" si="0">+N7-D7</f>
        <v>929</v>
      </c>
      <c r="Y7" s="52">
        <f t="shared" si="0"/>
        <v>0</v>
      </c>
      <c r="Z7" s="52">
        <f t="shared" si="0"/>
        <v>0</v>
      </c>
      <c r="AA7" s="52">
        <f t="shared" si="0"/>
        <v>-4.127662502813223E-2</v>
      </c>
      <c r="AB7" s="52">
        <f t="shared" si="0"/>
        <v>0</v>
      </c>
      <c r="AC7" s="52">
        <f t="shared" si="0"/>
        <v>0</v>
      </c>
      <c r="AD7" s="52">
        <f t="shared" si="0"/>
        <v>-4.127662502813223E-2</v>
      </c>
      <c r="AE7" s="52">
        <f t="shared" si="0"/>
        <v>0</v>
      </c>
      <c r="AF7" s="52">
        <f t="shared" si="0"/>
        <v>0</v>
      </c>
    </row>
    <row r="8" spans="1:32" x14ac:dyDescent="0.25">
      <c r="A8" s="31" t="s">
        <v>71</v>
      </c>
      <c r="B8" s="31" t="s">
        <v>73</v>
      </c>
      <c r="D8" s="42">
        <v>286213</v>
      </c>
      <c r="E8" s="43">
        <v>38438</v>
      </c>
      <c r="F8" s="43">
        <v>49002</v>
      </c>
      <c r="G8" s="44">
        <v>13.429858182542374</v>
      </c>
      <c r="H8" s="45">
        <v>78.441696257295618</v>
      </c>
      <c r="I8" s="43">
        <v>38438</v>
      </c>
      <c r="J8" s="44">
        <v>13.429858182542374</v>
      </c>
      <c r="K8" s="46">
        <v>0</v>
      </c>
      <c r="L8" s="43">
        <v>3029</v>
      </c>
      <c r="N8" s="47">
        <v>287334</v>
      </c>
      <c r="O8" s="47">
        <v>38438</v>
      </c>
      <c r="P8" s="47">
        <v>49002</v>
      </c>
      <c r="Q8" s="48">
        <v>13.377463161338374</v>
      </c>
      <c r="R8" s="49">
        <v>78.441696257295618</v>
      </c>
      <c r="S8" s="50">
        <v>38438</v>
      </c>
      <c r="T8" s="48">
        <v>13.377463161338374</v>
      </c>
      <c r="U8" s="51">
        <v>0</v>
      </c>
      <c r="V8" s="50">
        <v>3029</v>
      </c>
      <c r="X8" s="52">
        <f t="shared" si="0"/>
        <v>1121</v>
      </c>
      <c r="Y8" s="52">
        <f t="shared" si="0"/>
        <v>0</v>
      </c>
      <c r="Z8" s="52">
        <f t="shared" si="0"/>
        <v>0</v>
      </c>
      <c r="AA8" s="52">
        <f t="shared" si="0"/>
        <v>-5.2395021203999192E-2</v>
      </c>
      <c r="AB8" s="52">
        <f t="shared" si="0"/>
        <v>0</v>
      </c>
      <c r="AC8" s="52">
        <f t="shared" si="0"/>
        <v>0</v>
      </c>
      <c r="AD8" s="52">
        <f t="shared" si="0"/>
        <v>-5.2395021203999192E-2</v>
      </c>
      <c r="AE8" s="52">
        <f t="shared" si="0"/>
        <v>0</v>
      </c>
      <c r="AF8" s="52">
        <f t="shared" si="0"/>
        <v>0</v>
      </c>
    </row>
    <row r="9" spans="1:32" x14ac:dyDescent="0.25">
      <c r="A9" s="31" t="s">
        <v>71</v>
      </c>
      <c r="B9" s="31" t="s">
        <v>74</v>
      </c>
      <c r="D9" s="42">
        <v>286757</v>
      </c>
      <c r="E9" s="43">
        <v>49368</v>
      </c>
      <c r="F9" s="43">
        <v>47527</v>
      </c>
      <c r="G9" s="44">
        <v>17.215970316330552</v>
      </c>
      <c r="H9" s="45">
        <v>103.87358764491763</v>
      </c>
      <c r="I9" s="43">
        <v>49368</v>
      </c>
      <c r="J9" s="44">
        <v>17.215970316330552</v>
      </c>
      <c r="K9" s="46">
        <v>0</v>
      </c>
      <c r="L9" s="43">
        <v>10930</v>
      </c>
      <c r="N9" s="47">
        <v>288217</v>
      </c>
      <c r="O9" s="47">
        <v>49368</v>
      </c>
      <c r="P9" s="47">
        <v>47527</v>
      </c>
      <c r="Q9" s="48">
        <v>17.128760621337396</v>
      </c>
      <c r="R9" s="49">
        <v>103.87358764491763</v>
      </c>
      <c r="S9" s="50">
        <v>49368</v>
      </c>
      <c r="T9" s="48">
        <v>17.128760621337396</v>
      </c>
      <c r="U9" s="51">
        <v>0</v>
      </c>
      <c r="V9" s="50">
        <v>10930</v>
      </c>
      <c r="X9" s="52">
        <f t="shared" si="0"/>
        <v>1460</v>
      </c>
      <c r="Y9" s="52">
        <f t="shared" si="0"/>
        <v>0</v>
      </c>
      <c r="Z9" s="52">
        <f t="shared" si="0"/>
        <v>0</v>
      </c>
      <c r="AA9" s="52">
        <f t="shared" si="0"/>
        <v>-8.7209694993156006E-2</v>
      </c>
      <c r="AB9" s="52">
        <f t="shared" si="0"/>
        <v>0</v>
      </c>
      <c r="AC9" s="52">
        <f t="shared" si="0"/>
        <v>0</v>
      </c>
      <c r="AD9" s="52">
        <f t="shared" si="0"/>
        <v>-8.7209694993156006E-2</v>
      </c>
      <c r="AE9" s="52">
        <f t="shared" si="0"/>
        <v>0</v>
      </c>
      <c r="AF9" s="52">
        <f t="shared" si="0"/>
        <v>0</v>
      </c>
    </row>
    <row r="10" spans="1:32" x14ac:dyDescent="0.25">
      <c r="A10" s="31" t="s">
        <v>71</v>
      </c>
      <c r="B10" s="31" t="s">
        <v>75</v>
      </c>
      <c r="D10" s="42">
        <v>290946</v>
      </c>
      <c r="E10" s="43">
        <v>61796</v>
      </c>
      <c r="F10" s="43">
        <v>49122</v>
      </c>
      <c r="G10" s="44">
        <v>21.239680215572648</v>
      </c>
      <c r="H10" s="45">
        <v>125.80106673181059</v>
      </c>
      <c r="I10" s="43">
        <v>61796</v>
      </c>
      <c r="J10" s="44">
        <v>21.239680215572648</v>
      </c>
      <c r="K10" s="46">
        <v>0</v>
      </c>
      <c r="L10" s="43">
        <v>12428</v>
      </c>
      <c r="N10" s="47">
        <v>293068</v>
      </c>
      <c r="O10" s="47">
        <v>61796</v>
      </c>
      <c r="P10" s="47">
        <v>49122</v>
      </c>
      <c r="Q10" s="48">
        <v>21.085891328974846</v>
      </c>
      <c r="R10" s="49">
        <v>125.80106673181059</v>
      </c>
      <c r="S10" s="50">
        <v>61796</v>
      </c>
      <c r="T10" s="48">
        <v>21.085891328974846</v>
      </c>
      <c r="U10" s="51">
        <v>0</v>
      </c>
      <c r="V10" s="50">
        <v>12428</v>
      </c>
      <c r="X10" s="52">
        <f t="shared" si="0"/>
        <v>2122</v>
      </c>
      <c r="Y10" s="52">
        <f t="shared" si="0"/>
        <v>0</v>
      </c>
      <c r="Z10" s="52">
        <f t="shared" si="0"/>
        <v>0</v>
      </c>
      <c r="AA10" s="52">
        <f t="shared" si="0"/>
        <v>-0.15378888659780188</v>
      </c>
      <c r="AB10" s="52">
        <f t="shared" si="0"/>
        <v>0</v>
      </c>
      <c r="AC10" s="52">
        <f t="shared" si="0"/>
        <v>0</v>
      </c>
      <c r="AD10" s="52">
        <f t="shared" si="0"/>
        <v>-0.15378888659780188</v>
      </c>
      <c r="AE10" s="52">
        <f t="shared" si="0"/>
        <v>0</v>
      </c>
      <c r="AF10" s="52">
        <f t="shared" si="0"/>
        <v>0</v>
      </c>
    </row>
    <row r="11" spans="1:32" x14ac:dyDescent="0.25">
      <c r="A11" s="31" t="s">
        <v>71</v>
      </c>
      <c r="B11" s="31" t="s">
        <v>76</v>
      </c>
      <c r="D11" s="42">
        <v>299924</v>
      </c>
      <c r="E11" s="43">
        <v>80599</v>
      </c>
      <c r="F11" s="43">
        <v>51410</v>
      </c>
      <c r="G11" s="44">
        <v>26.873141195769595</v>
      </c>
      <c r="H11" s="45">
        <v>156.77689165531999</v>
      </c>
      <c r="I11" s="43">
        <v>80599</v>
      </c>
      <c r="J11" s="44">
        <v>26.873141195769595</v>
      </c>
      <c r="K11" s="46">
        <v>0</v>
      </c>
      <c r="L11" s="43">
        <v>11202</v>
      </c>
      <c r="N11" s="47">
        <v>302245</v>
      </c>
      <c r="O11" s="47">
        <v>80599</v>
      </c>
      <c r="P11" s="47">
        <v>51410</v>
      </c>
      <c r="Q11" s="48">
        <v>26.666776952472333</v>
      </c>
      <c r="R11" s="49">
        <v>156.77689165531999</v>
      </c>
      <c r="S11" s="50">
        <v>80599</v>
      </c>
      <c r="T11" s="48">
        <v>26.666776952472333</v>
      </c>
      <c r="U11" s="51">
        <v>0</v>
      </c>
      <c r="V11" s="50">
        <v>11202</v>
      </c>
      <c r="X11" s="52">
        <f t="shared" si="0"/>
        <v>2321</v>
      </c>
      <c r="Y11" s="52">
        <f t="shared" si="0"/>
        <v>0</v>
      </c>
      <c r="Z11" s="52">
        <f t="shared" si="0"/>
        <v>0</v>
      </c>
      <c r="AA11" s="52">
        <f t="shared" si="0"/>
        <v>-0.20636424329726211</v>
      </c>
      <c r="AB11" s="52">
        <f t="shared" si="0"/>
        <v>0</v>
      </c>
      <c r="AC11" s="52">
        <f t="shared" si="0"/>
        <v>0</v>
      </c>
      <c r="AD11" s="52">
        <f t="shared" si="0"/>
        <v>-0.20636424329726211</v>
      </c>
      <c r="AE11" s="52">
        <f t="shared" si="0"/>
        <v>0</v>
      </c>
      <c r="AF11" s="52">
        <f t="shared" si="0"/>
        <v>0</v>
      </c>
    </row>
    <row r="12" spans="1:32" x14ac:dyDescent="0.25">
      <c r="A12" s="31" t="s">
        <v>71</v>
      </c>
      <c r="B12" s="31" t="s">
        <v>77</v>
      </c>
      <c r="D12" s="42">
        <v>317830</v>
      </c>
      <c r="E12" s="43">
        <v>90728</v>
      </c>
      <c r="F12" s="43">
        <v>53962</v>
      </c>
      <c r="G12" s="44">
        <v>28.546078092061794</v>
      </c>
      <c r="H12" s="45">
        <v>168.1331307216189</v>
      </c>
      <c r="I12" s="43">
        <v>90728</v>
      </c>
      <c r="J12" s="44">
        <v>28.546078092061794</v>
      </c>
      <c r="K12" s="46">
        <v>0</v>
      </c>
      <c r="L12" s="43">
        <v>10129</v>
      </c>
      <c r="N12" s="47">
        <v>319986</v>
      </c>
      <c r="O12" s="47">
        <v>90728</v>
      </c>
      <c r="P12" s="47">
        <v>53962</v>
      </c>
      <c r="Q12" s="48">
        <v>28.353740476145834</v>
      </c>
      <c r="R12" s="49">
        <v>168.1331307216189</v>
      </c>
      <c r="S12" s="50">
        <v>90728</v>
      </c>
      <c r="T12" s="48">
        <v>28.353740476145834</v>
      </c>
      <c r="U12" s="51">
        <v>0</v>
      </c>
      <c r="V12" s="50">
        <v>10129</v>
      </c>
      <c r="X12" s="52">
        <f t="shared" si="0"/>
        <v>2156</v>
      </c>
      <c r="Y12" s="52">
        <f t="shared" si="0"/>
        <v>0</v>
      </c>
      <c r="Z12" s="52">
        <f t="shared" si="0"/>
        <v>0</v>
      </c>
      <c r="AA12" s="52">
        <f t="shared" si="0"/>
        <v>-0.19233761591596021</v>
      </c>
      <c r="AB12" s="52">
        <f t="shared" si="0"/>
        <v>0</v>
      </c>
      <c r="AC12" s="52">
        <f t="shared" si="0"/>
        <v>0</v>
      </c>
      <c r="AD12" s="52">
        <f t="shared" si="0"/>
        <v>-0.19233761591596021</v>
      </c>
      <c r="AE12" s="52">
        <f t="shared" si="0"/>
        <v>0</v>
      </c>
      <c r="AF12" s="52">
        <f t="shared" si="0"/>
        <v>0</v>
      </c>
    </row>
    <row r="13" spans="1:32" x14ac:dyDescent="0.25">
      <c r="A13" s="31" t="s">
        <v>71</v>
      </c>
      <c r="B13" s="31" t="s">
        <v>78</v>
      </c>
      <c r="D13" s="42">
        <v>335199</v>
      </c>
      <c r="E13" s="43">
        <v>101864</v>
      </c>
      <c r="F13" s="43">
        <v>57898</v>
      </c>
      <c r="G13" s="44">
        <v>30.389112139356023</v>
      </c>
      <c r="H13" s="45">
        <v>175.93699264223289</v>
      </c>
      <c r="I13" s="43">
        <v>101864</v>
      </c>
      <c r="J13" s="44">
        <v>30.389112139356023</v>
      </c>
      <c r="K13" s="46">
        <v>0</v>
      </c>
      <c r="L13" s="43">
        <v>8800</v>
      </c>
      <c r="N13" s="47">
        <v>337400</v>
      </c>
      <c r="O13" s="47">
        <v>101864</v>
      </c>
      <c r="P13" s="47">
        <v>57898</v>
      </c>
      <c r="Q13" s="48">
        <v>30.190871369294609</v>
      </c>
      <c r="R13" s="49">
        <v>175.93699264223289</v>
      </c>
      <c r="S13" s="50">
        <v>101864</v>
      </c>
      <c r="T13" s="48">
        <v>30.190871369294609</v>
      </c>
      <c r="U13" s="51">
        <v>0</v>
      </c>
      <c r="V13" s="50">
        <v>8800</v>
      </c>
      <c r="X13" s="52">
        <f t="shared" si="0"/>
        <v>2201</v>
      </c>
      <c r="Y13" s="52">
        <f t="shared" si="0"/>
        <v>0</v>
      </c>
      <c r="Z13" s="52">
        <f t="shared" si="0"/>
        <v>0</v>
      </c>
      <c r="AA13" s="52">
        <f t="shared" si="0"/>
        <v>-0.19824077006141394</v>
      </c>
      <c r="AB13" s="52">
        <f t="shared" si="0"/>
        <v>0</v>
      </c>
      <c r="AC13" s="52">
        <f t="shared" si="0"/>
        <v>0</v>
      </c>
      <c r="AD13" s="52">
        <f t="shared" si="0"/>
        <v>-0.19824077006141394</v>
      </c>
      <c r="AE13" s="52">
        <f t="shared" si="0"/>
        <v>0</v>
      </c>
      <c r="AF13" s="52">
        <f t="shared" si="0"/>
        <v>0</v>
      </c>
    </row>
    <row r="14" spans="1:32" x14ac:dyDescent="0.25">
      <c r="A14" s="31" t="s">
        <v>71</v>
      </c>
      <c r="B14" s="31" t="s">
        <v>79</v>
      </c>
      <c r="D14" s="42">
        <v>345659</v>
      </c>
      <c r="E14" s="43">
        <v>108769</v>
      </c>
      <c r="F14" s="43">
        <v>58060</v>
      </c>
      <c r="G14" s="44">
        <v>31.467139579759241</v>
      </c>
      <c r="H14" s="45">
        <v>187.33895969686532</v>
      </c>
      <c r="I14" s="43">
        <v>108769</v>
      </c>
      <c r="J14" s="44">
        <v>31.467139579759241</v>
      </c>
      <c r="K14" s="46">
        <v>0</v>
      </c>
      <c r="L14" s="43">
        <v>6905</v>
      </c>
      <c r="N14" s="47">
        <v>347842</v>
      </c>
      <c r="O14" s="47">
        <v>108769</v>
      </c>
      <c r="P14" s="47">
        <v>58060</v>
      </c>
      <c r="Q14" s="48">
        <v>31.269656913196219</v>
      </c>
      <c r="R14" s="49">
        <v>187.33895969686532</v>
      </c>
      <c r="S14" s="50">
        <v>108769</v>
      </c>
      <c r="T14" s="48">
        <v>31.269656913196219</v>
      </c>
      <c r="U14" s="51">
        <v>0</v>
      </c>
      <c r="V14" s="50">
        <v>6905</v>
      </c>
      <c r="X14" s="52">
        <f t="shared" si="0"/>
        <v>2183</v>
      </c>
      <c r="Y14" s="52">
        <f t="shared" si="0"/>
        <v>0</v>
      </c>
      <c r="Z14" s="52">
        <f t="shared" si="0"/>
        <v>0</v>
      </c>
      <c r="AA14" s="52">
        <f t="shared" si="0"/>
        <v>-0.19748266656302249</v>
      </c>
      <c r="AB14" s="52">
        <f t="shared" si="0"/>
        <v>0</v>
      </c>
      <c r="AC14" s="52">
        <f t="shared" si="0"/>
        <v>0</v>
      </c>
      <c r="AD14" s="52">
        <f t="shared" si="0"/>
        <v>-0.19748266656302249</v>
      </c>
      <c r="AE14" s="52">
        <f t="shared" si="0"/>
        <v>0</v>
      </c>
      <c r="AF14" s="52">
        <f t="shared" si="0"/>
        <v>0</v>
      </c>
    </row>
    <row r="15" spans="1:32" x14ac:dyDescent="0.25">
      <c r="A15" s="31" t="s">
        <v>71</v>
      </c>
      <c r="B15" s="31" t="s">
        <v>80</v>
      </c>
      <c r="D15" s="42">
        <v>367098</v>
      </c>
      <c r="E15" s="43">
        <v>112735</v>
      </c>
      <c r="F15" s="43">
        <v>61362</v>
      </c>
      <c r="G15" s="44">
        <v>30.70978321865006</v>
      </c>
      <c r="H15" s="45">
        <v>183.72119552817705</v>
      </c>
      <c r="I15" s="43">
        <v>112735</v>
      </c>
      <c r="J15" s="44">
        <v>30.70978321865006</v>
      </c>
      <c r="K15" s="46">
        <v>0</v>
      </c>
      <c r="L15" s="43">
        <v>3966</v>
      </c>
      <c r="N15" s="47">
        <v>368960</v>
      </c>
      <c r="O15" s="47">
        <v>112735</v>
      </c>
      <c r="P15" s="47">
        <v>61362</v>
      </c>
      <c r="Q15" s="48">
        <v>30.554802688638333</v>
      </c>
      <c r="R15" s="49">
        <v>183.72119552817705</v>
      </c>
      <c r="S15" s="50">
        <v>112735</v>
      </c>
      <c r="T15" s="48">
        <v>30.554802688638333</v>
      </c>
      <c r="U15" s="51">
        <v>0</v>
      </c>
      <c r="V15" s="50">
        <v>3966</v>
      </c>
      <c r="X15" s="52">
        <f t="shared" si="0"/>
        <v>1862</v>
      </c>
      <c r="Y15" s="52">
        <f t="shared" si="0"/>
        <v>0</v>
      </c>
      <c r="Z15" s="52">
        <f t="shared" si="0"/>
        <v>0</v>
      </c>
      <c r="AA15" s="52">
        <f t="shared" si="0"/>
        <v>-0.15498053001172707</v>
      </c>
      <c r="AB15" s="52">
        <f t="shared" si="0"/>
        <v>0</v>
      </c>
      <c r="AC15" s="52">
        <f t="shared" si="0"/>
        <v>0</v>
      </c>
      <c r="AD15" s="52">
        <f t="shared" si="0"/>
        <v>-0.15498053001172707</v>
      </c>
      <c r="AE15" s="52">
        <f t="shared" si="0"/>
        <v>0</v>
      </c>
      <c r="AF15" s="52">
        <f t="shared" si="0"/>
        <v>0</v>
      </c>
    </row>
    <row r="16" spans="1:32" x14ac:dyDescent="0.25">
      <c r="A16" s="31" t="s">
        <v>71</v>
      </c>
      <c r="B16" s="31" t="s">
        <v>81</v>
      </c>
      <c r="D16" s="42">
        <v>388257</v>
      </c>
      <c r="E16" s="43">
        <v>114737</v>
      </c>
      <c r="F16" s="43">
        <v>63044</v>
      </c>
      <c r="G16" s="44">
        <v>29.551817481719585</v>
      </c>
      <c r="H16" s="45">
        <v>181.99511452319015</v>
      </c>
      <c r="I16" s="43">
        <v>114737</v>
      </c>
      <c r="J16" s="44">
        <v>29.551817481719585</v>
      </c>
      <c r="K16" s="46">
        <v>0</v>
      </c>
      <c r="L16" s="43">
        <v>2002</v>
      </c>
      <c r="N16" s="47">
        <v>389250</v>
      </c>
      <c r="O16" s="47">
        <v>114737</v>
      </c>
      <c r="P16" s="47">
        <v>63044</v>
      </c>
      <c r="Q16" s="48">
        <v>29.476429030186257</v>
      </c>
      <c r="R16" s="49">
        <v>181.99511452319015</v>
      </c>
      <c r="S16" s="50">
        <v>114737</v>
      </c>
      <c r="T16" s="48">
        <v>29.476429030186257</v>
      </c>
      <c r="U16" s="51">
        <v>0</v>
      </c>
      <c r="V16" s="50">
        <v>2002</v>
      </c>
      <c r="X16" s="52">
        <f t="shared" si="0"/>
        <v>993</v>
      </c>
      <c r="Y16" s="52">
        <f t="shared" si="0"/>
        <v>0</v>
      </c>
      <c r="Z16" s="52">
        <f t="shared" si="0"/>
        <v>0</v>
      </c>
      <c r="AA16" s="52">
        <f t="shared" si="0"/>
        <v>-7.5388451533328293E-2</v>
      </c>
      <c r="AB16" s="52">
        <f t="shared" si="0"/>
        <v>0</v>
      </c>
      <c r="AC16" s="52">
        <f t="shared" si="0"/>
        <v>0</v>
      </c>
      <c r="AD16" s="52">
        <f t="shared" si="0"/>
        <v>-7.5388451533328293E-2</v>
      </c>
      <c r="AE16" s="52">
        <f t="shared" si="0"/>
        <v>0</v>
      </c>
      <c r="AF16" s="52">
        <f t="shared" si="0"/>
        <v>0</v>
      </c>
    </row>
    <row r="17" spans="1:32" x14ac:dyDescent="0.25">
      <c r="A17" s="31" t="s">
        <v>71</v>
      </c>
      <c r="B17" s="31" t="s">
        <v>3</v>
      </c>
      <c r="D17" s="42">
        <v>416087</v>
      </c>
      <c r="E17" s="43">
        <v>134398</v>
      </c>
      <c r="F17" s="43">
        <v>70983</v>
      </c>
      <c r="G17" s="44">
        <v>32.300456394936639</v>
      </c>
      <c r="H17" s="45">
        <v>189.33829226716256</v>
      </c>
      <c r="I17" s="43">
        <v>134398</v>
      </c>
      <c r="J17" s="44">
        <v>32.300456394936639</v>
      </c>
      <c r="K17" s="46">
        <v>0</v>
      </c>
      <c r="L17" s="43">
        <v>-668</v>
      </c>
      <c r="M17" s="53"/>
      <c r="N17" s="47">
        <v>418245</v>
      </c>
      <c r="O17" s="47">
        <v>134398</v>
      </c>
      <c r="P17" s="47">
        <v>70983</v>
      </c>
      <c r="Q17" s="48">
        <v>32.133797176296191</v>
      </c>
      <c r="R17" s="49">
        <v>189.33829226716256</v>
      </c>
      <c r="S17" s="50">
        <v>134398</v>
      </c>
      <c r="T17" s="48">
        <v>32.133797176296191</v>
      </c>
      <c r="U17" s="51">
        <v>0</v>
      </c>
      <c r="V17" s="50">
        <v>-668</v>
      </c>
      <c r="X17" s="52">
        <f t="shared" si="0"/>
        <v>2158</v>
      </c>
      <c r="Y17" s="52">
        <f t="shared" si="0"/>
        <v>0</v>
      </c>
      <c r="Z17" s="52">
        <f t="shared" si="0"/>
        <v>0</v>
      </c>
      <c r="AA17" s="52">
        <f t="shared" si="0"/>
        <v>-0.16665921864044719</v>
      </c>
      <c r="AB17" s="52">
        <f t="shared" si="0"/>
        <v>0</v>
      </c>
      <c r="AC17" s="52">
        <f t="shared" si="0"/>
        <v>0</v>
      </c>
      <c r="AD17" s="52">
        <f t="shared" si="0"/>
        <v>-0.16665921864044719</v>
      </c>
      <c r="AE17" s="52">
        <f t="shared" si="0"/>
        <v>0</v>
      </c>
      <c r="AF17" s="52">
        <f t="shared" si="0"/>
        <v>0</v>
      </c>
    </row>
    <row r="18" spans="1:32" x14ac:dyDescent="0.25">
      <c r="A18" s="31" t="s">
        <v>71</v>
      </c>
      <c r="B18" s="31" t="s">
        <v>4</v>
      </c>
      <c r="D18" s="42">
        <v>449159</v>
      </c>
      <c r="E18" s="43">
        <v>132496</v>
      </c>
      <c r="F18" s="43">
        <v>72258</v>
      </c>
      <c r="G18" s="44">
        <v>29.498685320788411</v>
      </c>
      <c r="H18" s="45">
        <v>183.36516371889618</v>
      </c>
      <c r="I18" s="43">
        <v>132496</v>
      </c>
      <c r="J18" s="44">
        <v>29.498685320788411</v>
      </c>
      <c r="K18" s="46">
        <v>0</v>
      </c>
      <c r="L18" s="43">
        <v>-1902</v>
      </c>
      <c r="M18" s="54"/>
      <c r="N18" s="47">
        <v>452238</v>
      </c>
      <c r="O18" s="47">
        <v>132496</v>
      </c>
      <c r="P18" s="47">
        <v>72258</v>
      </c>
      <c r="Q18" s="48">
        <v>29.297847593523763</v>
      </c>
      <c r="R18" s="49">
        <v>183.36516371889618</v>
      </c>
      <c r="S18" s="50">
        <v>132496</v>
      </c>
      <c r="T18" s="48">
        <v>29.297847593523763</v>
      </c>
      <c r="U18" s="51">
        <v>0</v>
      </c>
      <c r="V18" s="50">
        <v>-1902</v>
      </c>
      <c r="X18" s="52">
        <f t="shared" si="0"/>
        <v>3079</v>
      </c>
      <c r="Y18" s="52">
        <f t="shared" si="0"/>
        <v>0</v>
      </c>
      <c r="Z18" s="52">
        <f t="shared" si="0"/>
        <v>0</v>
      </c>
      <c r="AA18" s="52">
        <f t="shared" si="0"/>
        <v>-0.20083772726464844</v>
      </c>
      <c r="AB18" s="52">
        <f t="shared" si="0"/>
        <v>0</v>
      </c>
      <c r="AC18" s="52">
        <f t="shared" si="0"/>
        <v>0</v>
      </c>
      <c r="AD18" s="52">
        <f t="shared" si="0"/>
        <v>-0.20083772726464844</v>
      </c>
      <c r="AE18" s="52">
        <f t="shared" si="0"/>
        <v>0</v>
      </c>
      <c r="AF18" s="52">
        <f t="shared" si="0"/>
        <v>0</v>
      </c>
    </row>
    <row r="19" spans="1:32" x14ac:dyDescent="0.25">
      <c r="A19" s="31" t="s">
        <v>71</v>
      </c>
      <c r="B19" s="31" t="s">
        <v>5</v>
      </c>
      <c r="D19" s="42">
        <v>465476</v>
      </c>
      <c r="E19" s="43">
        <v>132121</v>
      </c>
      <c r="F19" s="43">
        <v>72550</v>
      </c>
      <c r="G19" s="44">
        <v>28.384062765856889</v>
      </c>
      <c r="H19" s="45">
        <v>182.11026878015161</v>
      </c>
      <c r="I19" s="43">
        <v>132121</v>
      </c>
      <c r="J19" s="44">
        <v>28.384062765856889</v>
      </c>
      <c r="K19" s="46">
        <v>0</v>
      </c>
      <c r="L19" s="43">
        <v>-375</v>
      </c>
      <c r="M19" s="53"/>
      <c r="N19" s="47">
        <v>469084</v>
      </c>
      <c r="O19" s="47">
        <v>132121</v>
      </c>
      <c r="P19" s="47">
        <v>72550</v>
      </c>
      <c r="Q19" s="48">
        <v>28.165744301660254</v>
      </c>
      <c r="R19" s="49">
        <v>182.11026878015161</v>
      </c>
      <c r="S19" s="50">
        <v>132121</v>
      </c>
      <c r="T19" s="48">
        <v>28.165744301660254</v>
      </c>
      <c r="U19" s="51">
        <v>0</v>
      </c>
      <c r="V19" s="50">
        <v>-375</v>
      </c>
      <c r="X19" s="52">
        <f t="shared" si="0"/>
        <v>3608</v>
      </c>
      <c r="Y19" s="52">
        <f t="shared" si="0"/>
        <v>0</v>
      </c>
      <c r="Z19" s="52">
        <f t="shared" si="0"/>
        <v>0</v>
      </c>
      <c r="AA19" s="52">
        <f t="shared" si="0"/>
        <v>-0.21831846419663492</v>
      </c>
      <c r="AB19" s="52">
        <f t="shared" si="0"/>
        <v>0</v>
      </c>
      <c r="AC19" s="52">
        <f t="shared" si="0"/>
        <v>0</v>
      </c>
      <c r="AD19" s="52">
        <f t="shared" si="0"/>
        <v>-0.21831846419663492</v>
      </c>
      <c r="AE19" s="52">
        <f t="shared" si="0"/>
        <v>0</v>
      </c>
      <c r="AF19" s="52">
        <f t="shared" si="0"/>
        <v>0</v>
      </c>
    </row>
    <row r="20" spans="1:32" x14ac:dyDescent="0.25">
      <c r="A20" s="31" t="s">
        <v>71</v>
      </c>
      <c r="B20" s="31" t="s">
        <v>82</v>
      </c>
      <c r="D20" s="42">
        <v>490123</v>
      </c>
      <c r="E20" s="43">
        <v>132647</v>
      </c>
      <c r="F20" s="43">
        <v>74938</v>
      </c>
      <c r="G20" s="44">
        <v>27.064022704504787</v>
      </c>
      <c r="H20" s="45">
        <v>177.00899410179082</v>
      </c>
      <c r="I20" s="43">
        <v>118705</v>
      </c>
      <c r="J20" s="44">
        <v>24.219430632718726</v>
      </c>
      <c r="K20" s="46">
        <v>13942</v>
      </c>
      <c r="L20" s="43">
        <v>-117</v>
      </c>
      <c r="M20" s="53"/>
      <c r="N20" s="47">
        <v>494815</v>
      </c>
      <c r="O20" s="47">
        <v>132647</v>
      </c>
      <c r="P20" s="47">
        <v>74938</v>
      </c>
      <c r="Q20" s="48">
        <v>26.807392661903943</v>
      </c>
      <c r="R20" s="49">
        <v>177.00899410179082</v>
      </c>
      <c r="S20" s="50">
        <v>118705</v>
      </c>
      <c r="T20" s="48">
        <v>23.989773955922921</v>
      </c>
      <c r="U20" s="51">
        <v>13942</v>
      </c>
      <c r="V20" s="50">
        <v>-117</v>
      </c>
      <c r="X20" s="52">
        <f t="shared" si="0"/>
        <v>4692</v>
      </c>
      <c r="Y20" s="52">
        <f t="shared" si="0"/>
        <v>0</v>
      </c>
      <c r="Z20" s="52">
        <f t="shared" si="0"/>
        <v>0</v>
      </c>
      <c r="AA20" s="52">
        <f t="shared" si="0"/>
        <v>-0.25663004260084321</v>
      </c>
      <c r="AB20" s="52">
        <f t="shared" si="0"/>
        <v>0</v>
      </c>
      <c r="AC20" s="52">
        <f t="shared" si="0"/>
        <v>0</v>
      </c>
      <c r="AD20" s="52">
        <f t="shared" si="0"/>
        <v>-0.22965667679580548</v>
      </c>
      <c r="AE20" s="52">
        <f t="shared" si="0"/>
        <v>0</v>
      </c>
      <c r="AF20" s="52">
        <f t="shared" si="0"/>
        <v>0</v>
      </c>
    </row>
    <row r="21" spans="1:32" x14ac:dyDescent="0.25">
      <c r="A21" s="31" t="s">
        <v>71</v>
      </c>
      <c r="B21" s="32" t="s">
        <v>7</v>
      </c>
      <c r="D21" s="42">
        <v>505471</v>
      </c>
      <c r="E21" s="43">
        <v>138816</v>
      </c>
      <c r="F21" s="43">
        <v>74549</v>
      </c>
      <c r="G21" s="44">
        <v>27.462703102650792</v>
      </c>
      <c r="H21" s="45">
        <v>186.20772914458948</v>
      </c>
      <c r="I21" s="43">
        <v>124188</v>
      </c>
      <c r="J21" s="44">
        <v>24.568768534693387</v>
      </c>
      <c r="K21" s="46">
        <v>14628</v>
      </c>
      <c r="L21" s="43">
        <v>5483</v>
      </c>
      <c r="M21" s="53"/>
      <c r="N21" s="47">
        <v>509511</v>
      </c>
      <c r="O21" s="47">
        <v>138816</v>
      </c>
      <c r="P21" s="47">
        <v>74549</v>
      </c>
      <c r="Q21" s="48">
        <v>27.244946625293665</v>
      </c>
      <c r="R21" s="49">
        <v>186.20772914458948</v>
      </c>
      <c r="S21" s="50">
        <v>124188</v>
      </c>
      <c r="T21" s="48">
        <v>24.373958560266608</v>
      </c>
      <c r="U21" s="51">
        <v>14628</v>
      </c>
      <c r="V21" s="50">
        <v>5483</v>
      </c>
      <c r="X21" s="52">
        <f t="shared" si="0"/>
        <v>4040</v>
      </c>
      <c r="Y21" s="52">
        <f t="shared" si="0"/>
        <v>0</v>
      </c>
      <c r="Z21" s="52">
        <f t="shared" si="0"/>
        <v>0</v>
      </c>
      <c r="AA21" s="52">
        <f t="shared" si="0"/>
        <v>-0.21775647735712766</v>
      </c>
      <c r="AB21" s="52">
        <f t="shared" si="0"/>
        <v>0</v>
      </c>
      <c r="AC21" s="52">
        <f t="shared" si="0"/>
        <v>0</v>
      </c>
      <c r="AD21" s="52">
        <f t="shared" si="0"/>
        <v>-0.19480997442677861</v>
      </c>
      <c r="AE21" s="52">
        <f t="shared" si="0"/>
        <v>0</v>
      </c>
      <c r="AF21" s="52">
        <f t="shared" si="0"/>
        <v>0</v>
      </c>
    </row>
    <row r="22" spans="1:32" x14ac:dyDescent="0.25">
      <c r="A22" s="31" t="s">
        <v>71</v>
      </c>
      <c r="B22" s="32" t="s">
        <v>8</v>
      </c>
      <c r="D22" s="42">
        <v>530243</v>
      </c>
      <c r="E22" s="43">
        <v>140921</v>
      </c>
      <c r="F22" s="43">
        <v>84192</v>
      </c>
      <c r="G22" s="44">
        <v>26.576682766203419</v>
      </c>
      <c r="H22" s="45">
        <v>167.38051121246673</v>
      </c>
      <c r="I22" s="43">
        <v>125743</v>
      </c>
      <c r="J22" s="44">
        <v>23.714221592741442</v>
      </c>
      <c r="K22" s="46">
        <v>15178</v>
      </c>
      <c r="L22" s="43">
        <v>1555</v>
      </c>
      <c r="N22" s="47">
        <v>533365</v>
      </c>
      <c r="O22" s="47">
        <v>140921</v>
      </c>
      <c r="P22" s="47">
        <v>84192</v>
      </c>
      <c r="Q22" s="48">
        <v>26.421118746074452</v>
      </c>
      <c r="R22" s="49">
        <v>167.38051121246673</v>
      </c>
      <c r="S22" s="50">
        <v>125743</v>
      </c>
      <c r="T22" s="48">
        <v>23.575412709870353</v>
      </c>
      <c r="U22" s="51">
        <v>15178</v>
      </c>
      <c r="V22" s="50">
        <v>1555</v>
      </c>
      <c r="X22" s="52">
        <f t="shared" si="0"/>
        <v>3122</v>
      </c>
      <c r="Y22" s="52">
        <f t="shared" si="0"/>
        <v>0</v>
      </c>
      <c r="Z22" s="52">
        <f t="shared" si="0"/>
        <v>0</v>
      </c>
      <c r="AA22" s="52">
        <f t="shared" si="0"/>
        <v>-0.15556402012896697</v>
      </c>
      <c r="AB22" s="52">
        <f t="shared" si="0"/>
        <v>0</v>
      </c>
      <c r="AC22" s="52">
        <f t="shared" si="0"/>
        <v>0</v>
      </c>
      <c r="AD22" s="52">
        <f t="shared" si="0"/>
        <v>-0.13880888287108917</v>
      </c>
      <c r="AE22" s="52">
        <f t="shared" si="0"/>
        <v>0</v>
      </c>
      <c r="AF22" s="52">
        <f t="shared" si="0"/>
        <v>0</v>
      </c>
    </row>
    <row r="23" spans="1:32" x14ac:dyDescent="0.25">
      <c r="A23" s="31" t="s">
        <v>71</v>
      </c>
      <c r="B23" s="31" t="s">
        <v>9</v>
      </c>
      <c r="D23" s="42">
        <v>552769</v>
      </c>
      <c r="E23" s="43">
        <v>152702</v>
      </c>
      <c r="F23" s="43">
        <v>90738</v>
      </c>
      <c r="G23" s="44">
        <v>27.624921079148795</v>
      </c>
      <c r="H23" s="45">
        <v>168.28891974696378</v>
      </c>
      <c r="I23" s="43">
        <v>109155</v>
      </c>
      <c r="J23" s="44">
        <v>19.746946735435596</v>
      </c>
      <c r="K23" s="46">
        <v>43547</v>
      </c>
      <c r="L23" s="43">
        <v>-298</v>
      </c>
      <c r="N23" s="47">
        <v>556635</v>
      </c>
      <c r="O23" s="47">
        <v>152702</v>
      </c>
      <c r="P23" s="47">
        <v>90738</v>
      </c>
      <c r="Q23" s="48">
        <v>27.433057569143156</v>
      </c>
      <c r="R23" s="49">
        <v>168.28891974696378</v>
      </c>
      <c r="S23" s="50">
        <v>109155</v>
      </c>
      <c r="T23" s="48">
        <v>19.609798162170904</v>
      </c>
      <c r="U23" s="51">
        <v>43547</v>
      </c>
      <c r="V23" s="50">
        <v>-298</v>
      </c>
      <c r="X23" s="52">
        <f t="shared" si="0"/>
        <v>3866</v>
      </c>
      <c r="Y23" s="52">
        <f t="shared" si="0"/>
        <v>0</v>
      </c>
      <c r="Z23" s="52">
        <f t="shared" si="0"/>
        <v>0</v>
      </c>
      <c r="AA23" s="52">
        <f t="shared" si="0"/>
        <v>-0.19186351000563917</v>
      </c>
      <c r="AB23" s="52">
        <f t="shared" si="0"/>
        <v>0</v>
      </c>
      <c r="AC23" s="52">
        <f t="shared" si="0"/>
        <v>0</v>
      </c>
      <c r="AD23" s="52">
        <f t="shared" si="0"/>
        <v>-0.13714857326469243</v>
      </c>
      <c r="AE23" s="52">
        <f t="shared" si="0"/>
        <v>0</v>
      </c>
      <c r="AF23" s="52">
        <f t="shared" si="0"/>
        <v>0</v>
      </c>
    </row>
    <row r="24" spans="1:32" x14ac:dyDescent="0.25">
      <c r="A24" s="31" t="s">
        <v>71</v>
      </c>
      <c r="B24" s="31" t="s">
        <v>10</v>
      </c>
      <c r="D24" s="42">
        <v>574292</v>
      </c>
      <c r="E24" s="43">
        <v>153742</v>
      </c>
      <c r="F24" s="43">
        <v>97120</v>
      </c>
      <c r="G24" s="44">
        <v>26.77070201221678</v>
      </c>
      <c r="H24" s="45">
        <v>158.3010708401977</v>
      </c>
      <c r="I24" s="43">
        <v>106776</v>
      </c>
      <c r="J24" s="44">
        <v>18.592632319447251</v>
      </c>
      <c r="K24" s="46">
        <v>46966</v>
      </c>
      <c r="L24" s="43">
        <v>-2269</v>
      </c>
      <c r="N24" s="47">
        <v>578241</v>
      </c>
      <c r="O24" s="47">
        <v>153742</v>
      </c>
      <c r="P24" s="47">
        <v>97120</v>
      </c>
      <c r="Q24" s="48">
        <v>26.587875989423093</v>
      </c>
      <c r="R24" s="49">
        <v>158.3010708401977</v>
      </c>
      <c r="S24" s="50">
        <v>106776</v>
      </c>
      <c r="T24" s="48">
        <v>18.46565705302806</v>
      </c>
      <c r="U24" s="51">
        <v>46966</v>
      </c>
      <c r="V24" s="50">
        <v>-2269</v>
      </c>
      <c r="X24" s="52">
        <f t="shared" si="0"/>
        <v>3949</v>
      </c>
      <c r="Y24" s="52">
        <f t="shared" si="0"/>
        <v>0</v>
      </c>
      <c r="Z24" s="52">
        <f t="shared" si="0"/>
        <v>0</v>
      </c>
      <c r="AA24" s="52">
        <f t="shared" si="0"/>
        <v>-0.18282602279368732</v>
      </c>
      <c r="AB24" s="52">
        <f t="shared" si="0"/>
        <v>0</v>
      </c>
      <c r="AC24" s="52">
        <f t="shared" si="0"/>
        <v>0</v>
      </c>
      <c r="AD24" s="52">
        <f t="shared" si="0"/>
        <v>-0.12697526641919055</v>
      </c>
      <c r="AE24" s="52">
        <f t="shared" si="0"/>
        <v>0</v>
      </c>
      <c r="AF24" s="52">
        <f t="shared" si="0"/>
        <v>0</v>
      </c>
    </row>
    <row r="25" spans="1:32" x14ac:dyDescent="0.25">
      <c r="A25" s="31" t="s">
        <v>71</v>
      </c>
      <c r="B25" s="31" t="s">
        <v>11</v>
      </c>
      <c r="D25" s="42">
        <v>597803</v>
      </c>
      <c r="E25" s="43">
        <v>156616</v>
      </c>
      <c r="F25" s="43">
        <v>104115</v>
      </c>
      <c r="G25" s="44">
        <v>26.198597196735378</v>
      </c>
      <c r="H25" s="45">
        <v>150.42597128175575</v>
      </c>
      <c r="I25" s="43">
        <v>105617</v>
      </c>
      <c r="J25" s="44">
        <v>17.66752592409205</v>
      </c>
      <c r="K25" s="46">
        <v>50999</v>
      </c>
      <c r="L25" s="43">
        <v>-600</v>
      </c>
      <c r="N25" s="47">
        <v>601735</v>
      </c>
      <c r="O25" s="47">
        <v>156616</v>
      </c>
      <c r="P25" s="47">
        <v>104115</v>
      </c>
      <c r="Q25" s="48">
        <v>26.027404089840211</v>
      </c>
      <c r="R25" s="49">
        <v>150.42597128175575</v>
      </c>
      <c r="S25" s="50">
        <v>105617</v>
      </c>
      <c r="T25" s="48">
        <v>17.552078572793672</v>
      </c>
      <c r="U25" s="51">
        <v>50999</v>
      </c>
      <c r="V25" s="50">
        <v>-600</v>
      </c>
      <c r="X25" s="52">
        <f t="shared" si="0"/>
        <v>3932</v>
      </c>
      <c r="Y25" s="52">
        <f t="shared" si="0"/>
        <v>0</v>
      </c>
      <c r="Z25" s="52">
        <f t="shared" si="0"/>
        <v>0</v>
      </c>
      <c r="AA25" s="45">
        <f t="shared" si="0"/>
        <v>-0.17119310689516709</v>
      </c>
      <c r="AB25" s="52">
        <f t="shared" si="0"/>
        <v>0</v>
      </c>
      <c r="AC25" s="52">
        <f t="shared" si="0"/>
        <v>0</v>
      </c>
      <c r="AD25" s="52">
        <f t="shared" si="0"/>
        <v>-0.11544735129837846</v>
      </c>
      <c r="AE25" s="52">
        <f t="shared" si="0"/>
        <v>0</v>
      </c>
      <c r="AF25" s="52">
        <f t="shared" si="0"/>
        <v>0</v>
      </c>
    </row>
    <row r="26" spans="1:32" x14ac:dyDescent="0.25">
      <c r="A26" s="31" t="s">
        <v>71</v>
      </c>
      <c r="B26" s="32" t="s">
        <v>12</v>
      </c>
      <c r="C26" s="32"/>
      <c r="D26" s="42">
        <v>604282</v>
      </c>
      <c r="E26" s="52">
        <v>169585</v>
      </c>
      <c r="F26" s="52">
        <v>97532</v>
      </c>
      <c r="G26" s="44">
        <v>28.063884080611366</v>
      </c>
      <c r="H26" s="45">
        <v>173.87626625107657</v>
      </c>
      <c r="I26" s="52">
        <v>113238</v>
      </c>
      <c r="J26" s="44">
        <v>18.739264118408293</v>
      </c>
      <c r="K26" s="46">
        <v>56347</v>
      </c>
      <c r="L26" s="43">
        <v>6409</v>
      </c>
      <c r="N26" s="47">
        <v>608446</v>
      </c>
      <c r="O26" s="47">
        <v>169585</v>
      </c>
      <c r="P26" s="47">
        <v>97532</v>
      </c>
      <c r="Q26" s="48">
        <v>27.871824286789625</v>
      </c>
      <c r="R26" s="49">
        <v>173.87626625107657</v>
      </c>
      <c r="S26" s="50">
        <v>113238</v>
      </c>
      <c r="T26" s="48">
        <v>18.611018890747903</v>
      </c>
      <c r="U26" s="51">
        <v>56347</v>
      </c>
      <c r="V26" s="50">
        <v>6409</v>
      </c>
      <c r="X26" s="52">
        <f t="shared" si="0"/>
        <v>4164</v>
      </c>
      <c r="Y26" s="52">
        <f t="shared" si="0"/>
        <v>0</v>
      </c>
      <c r="Z26" s="52">
        <f t="shared" si="0"/>
        <v>0</v>
      </c>
      <c r="AA26" s="45">
        <f t="shared" si="0"/>
        <v>-0.19205979382174121</v>
      </c>
      <c r="AB26" s="52">
        <f t="shared" si="0"/>
        <v>0</v>
      </c>
      <c r="AC26" s="52">
        <f t="shared" si="0"/>
        <v>0</v>
      </c>
      <c r="AD26" s="45">
        <f t="shared" si="0"/>
        <v>-0.12824522766038982</v>
      </c>
      <c r="AE26" s="52">
        <f t="shared" si="0"/>
        <v>0</v>
      </c>
      <c r="AF26" s="52">
        <f t="shared" si="0"/>
        <v>0</v>
      </c>
    </row>
    <row r="27" spans="1:32" x14ac:dyDescent="0.25">
      <c r="A27" s="31" t="s">
        <v>71</v>
      </c>
      <c r="B27" s="32" t="s">
        <v>13</v>
      </c>
      <c r="C27" s="32"/>
      <c r="D27" s="42">
        <v>595433</v>
      </c>
      <c r="E27" s="52">
        <v>193589</v>
      </c>
      <c r="F27" s="52">
        <v>96313</v>
      </c>
      <c r="G27" s="44">
        <v>32.512306170467539</v>
      </c>
      <c r="H27" s="45">
        <v>200.99986502341324</v>
      </c>
      <c r="I27" s="52">
        <v>130957</v>
      </c>
      <c r="J27" s="44">
        <v>21.993574423990609</v>
      </c>
      <c r="K27" s="46">
        <v>62632</v>
      </c>
      <c r="L27" s="43">
        <v>19262</v>
      </c>
      <c r="N27" s="47">
        <v>597882</v>
      </c>
      <c r="O27" s="47">
        <v>193589</v>
      </c>
      <c r="P27" s="47">
        <v>96313</v>
      </c>
      <c r="Q27" s="48">
        <v>32.379131668121801</v>
      </c>
      <c r="R27" s="49">
        <v>200.99986502341324</v>
      </c>
      <c r="S27" s="50">
        <v>130957</v>
      </c>
      <c r="T27" s="48">
        <v>21.903485972148353</v>
      </c>
      <c r="U27" s="51">
        <v>62632</v>
      </c>
      <c r="V27" s="50">
        <v>19262</v>
      </c>
      <c r="X27" s="52">
        <f t="shared" si="0"/>
        <v>2449</v>
      </c>
      <c r="Y27" s="52">
        <f t="shared" si="0"/>
        <v>0</v>
      </c>
      <c r="Z27" s="52">
        <f t="shared" si="0"/>
        <v>0</v>
      </c>
      <c r="AA27" s="45">
        <f t="shared" si="0"/>
        <v>-0.13317450234573869</v>
      </c>
      <c r="AB27" s="52">
        <f t="shared" si="0"/>
        <v>0</v>
      </c>
      <c r="AC27" s="52">
        <f t="shared" si="0"/>
        <v>0</v>
      </c>
      <c r="AD27" s="45">
        <f t="shared" si="0"/>
        <v>-9.0088451842255779E-2</v>
      </c>
      <c r="AE27" s="52">
        <f t="shared" si="0"/>
        <v>0</v>
      </c>
      <c r="AF27" s="52">
        <f t="shared" si="0"/>
        <v>0</v>
      </c>
    </row>
    <row r="28" spans="1:32" x14ac:dyDescent="0.25">
      <c r="A28" s="31" t="s">
        <v>71</v>
      </c>
      <c r="B28" s="32" t="s">
        <v>14</v>
      </c>
      <c r="C28" s="32"/>
      <c r="D28" s="42">
        <v>629500</v>
      </c>
      <c r="E28" s="52">
        <v>214511</v>
      </c>
      <c r="F28" s="43">
        <v>107175</v>
      </c>
      <c r="G28" s="44">
        <v>34.076409849086573</v>
      </c>
      <c r="H28" s="45">
        <v>200.1502216001866</v>
      </c>
      <c r="I28" s="52">
        <v>144573</v>
      </c>
      <c r="J28" s="44">
        <v>22.966322478157267</v>
      </c>
      <c r="K28" s="46">
        <v>69938</v>
      </c>
      <c r="L28" s="43">
        <v>14011</v>
      </c>
      <c r="N28" s="47">
        <v>630989</v>
      </c>
      <c r="O28" s="47">
        <v>214511</v>
      </c>
      <c r="P28" s="47">
        <v>107175</v>
      </c>
      <c r="Q28" s="48">
        <v>33.995996760640836</v>
      </c>
      <c r="R28" s="49">
        <v>200.1502216001866</v>
      </c>
      <c r="S28" s="50">
        <v>144573</v>
      </c>
      <c r="T28" s="48">
        <v>22.91212683580855</v>
      </c>
      <c r="U28" s="51">
        <v>69938</v>
      </c>
      <c r="V28" s="50">
        <v>14011</v>
      </c>
      <c r="X28" s="52">
        <f t="shared" ref="X28:AF36" si="1">+N28-D28</f>
        <v>1489</v>
      </c>
      <c r="Y28" s="52">
        <f t="shared" si="1"/>
        <v>0</v>
      </c>
      <c r="Z28" s="52">
        <f t="shared" si="1"/>
        <v>0</v>
      </c>
      <c r="AA28" s="45">
        <f t="shared" si="1"/>
        <v>-8.0413088445737912E-2</v>
      </c>
      <c r="AB28" s="52">
        <f t="shared" si="1"/>
        <v>0</v>
      </c>
      <c r="AC28" s="52">
        <f t="shared" si="1"/>
        <v>0</v>
      </c>
      <c r="AD28" s="45">
        <f t="shared" si="1"/>
        <v>-5.4195642348716433E-2</v>
      </c>
      <c r="AE28" s="52">
        <f t="shared" si="1"/>
        <v>0</v>
      </c>
      <c r="AF28" s="52">
        <f t="shared" si="1"/>
        <v>0</v>
      </c>
    </row>
    <row r="29" spans="1:32" x14ac:dyDescent="0.25">
      <c r="A29" s="31" t="s">
        <v>71</v>
      </c>
      <c r="B29" s="32" t="s">
        <v>15</v>
      </c>
      <c r="C29" s="32"/>
      <c r="D29" s="42">
        <v>658635</v>
      </c>
      <c r="E29" s="52">
        <v>235582</v>
      </c>
      <c r="F29" s="43">
        <v>109773</v>
      </c>
      <c r="G29" s="44">
        <v>35.768217601554731</v>
      </c>
      <c r="H29" s="45">
        <v>214.6083280952511</v>
      </c>
      <c r="I29" s="52">
        <v>158410</v>
      </c>
      <c r="J29" s="44">
        <v>24.051257525032831</v>
      </c>
      <c r="K29" s="51">
        <v>77172</v>
      </c>
      <c r="L29" s="43">
        <v>12969</v>
      </c>
      <c r="N29" s="47">
        <v>659743</v>
      </c>
      <c r="O29" s="47">
        <v>235582</v>
      </c>
      <c r="P29" s="47">
        <v>109773</v>
      </c>
      <c r="Q29" s="48">
        <v>35.708146960255739</v>
      </c>
      <c r="R29" s="49">
        <v>214.6083280952511</v>
      </c>
      <c r="S29" s="50">
        <v>158410</v>
      </c>
      <c r="T29" s="48">
        <v>24.010864836762195</v>
      </c>
      <c r="U29" s="51">
        <v>77172</v>
      </c>
      <c r="V29" s="50">
        <v>12969</v>
      </c>
      <c r="X29" s="52">
        <f t="shared" si="1"/>
        <v>1108</v>
      </c>
      <c r="Y29" s="52">
        <f t="shared" si="1"/>
        <v>0</v>
      </c>
      <c r="Z29" s="52">
        <f t="shared" si="1"/>
        <v>0</v>
      </c>
      <c r="AA29" s="45">
        <f t="shared" si="1"/>
        <v>-6.00706412989922E-2</v>
      </c>
      <c r="AB29" s="52">
        <f t="shared" si="1"/>
        <v>0</v>
      </c>
      <c r="AC29" s="52">
        <f t="shared" si="1"/>
        <v>0</v>
      </c>
      <c r="AD29" s="45">
        <f t="shared" si="1"/>
        <v>-4.0392688270635801E-2</v>
      </c>
      <c r="AE29" s="52">
        <f t="shared" si="1"/>
        <v>0</v>
      </c>
      <c r="AF29" s="52">
        <f t="shared" si="1"/>
        <v>0</v>
      </c>
    </row>
    <row r="30" spans="1:32" x14ac:dyDescent="0.25">
      <c r="A30" s="31" t="s">
        <v>71</v>
      </c>
      <c r="B30" s="32" t="s">
        <v>16</v>
      </c>
      <c r="C30" s="32"/>
      <c r="D30" s="42">
        <v>679616</v>
      </c>
      <c r="E30" s="52">
        <v>252088</v>
      </c>
      <c r="F30" s="43">
        <v>113369</v>
      </c>
      <c r="G30" s="44">
        <v>37.092711178077032</v>
      </c>
      <c r="H30" s="45">
        <v>222.36061004330989</v>
      </c>
      <c r="I30" s="52">
        <v>167132</v>
      </c>
      <c r="J30" s="44">
        <v>24.592122610415291</v>
      </c>
      <c r="K30" s="55">
        <v>84956</v>
      </c>
      <c r="L30" s="55">
        <v>9220</v>
      </c>
      <c r="M30" s="56"/>
      <c r="N30" s="47">
        <v>680084</v>
      </c>
      <c r="O30" s="47">
        <v>252088</v>
      </c>
      <c r="P30" s="47">
        <v>113369</v>
      </c>
      <c r="Q30" s="48">
        <v>37.067185818222455</v>
      </c>
      <c r="R30" s="49">
        <v>222.36061004330989</v>
      </c>
      <c r="S30" s="50">
        <v>167132</v>
      </c>
      <c r="T30" s="48">
        <v>24.575199534175191</v>
      </c>
      <c r="U30" s="51">
        <v>84956</v>
      </c>
      <c r="V30" s="50">
        <v>9220</v>
      </c>
      <c r="X30" s="52">
        <f t="shared" si="1"/>
        <v>468</v>
      </c>
      <c r="Y30" s="52">
        <f t="shared" si="1"/>
        <v>0</v>
      </c>
      <c r="Z30" s="52">
        <f t="shared" si="1"/>
        <v>0</v>
      </c>
      <c r="AA30" s="45">
        <f t="shared" si="1"/>
        <v>-2.5525359854576379E-2</v>
      </c>
      <c r="AB30" s="45">
        <f t="shared" si="1"/>
        <v>0</v>
      </c>
      <c r="AC30" s="52">
        <f t="shared" si="1"/>
        <v>0</v>
      </c>
      <c r="AD30" s="45">
        <f t="shared" si="1"/>
        <v>-1.6923076240100698E-2</v>
      </c>
      <c r="AE30" s="52">
        <f t="shared" si="1"/>
        <v>0</v>
      </c>
      <c r="AF30" s="52">
        <f t="shared" si="1"/>
        <v>0</v>
      </c>
    </row>
    <row r="31" spans="1:32" x14ac:dyDescent="0.25">
      <c r="A31" s="31" t="s">
        <v>71</v>
      </c>
      <c r="B31" s="32" t="s">
        <v>83</v>
      </c>
      <c r="C31" s="32"/>
      <c r="D31" s="42">
        <v>695705</v>
      </c>
      <c r="E31" s="57">
        <v>267190</v>
      </c>
      <c r="F31" s="52">
        <v>115911</v>
      </c>
      <c r="G31" s="45">
        <v>38.405646071251468</v>
      </c>
      <c r="H31" s="45">
        <v>230.51306605930412</v>
      </c>
      <c r="I31" s="57">
        <v>176634</v>
      </c>
      <c r="J31" s="45">
        <v>25.389209506903072</v>
      </c>
      <c r="K31" s="51">
        <v>90556</v>
      </c>
      <c r="L31" s="57">
        <v>10453</v>
      </c>
      <c r="N31" s="47">
        <v>693210</v>
      </c>
      <c r="O31" s="47">
        <v>267190</v>
      </c>
      <c r="P31" s="47">
        <v>115911</v>
      </c>
      <c r="Q31" s="49">
        <v>38.543875593254569</v>
      </c>
      <c r="R31" s="49">
        <v>230.51306605930412</v>
      </c>
      <c r="S31" s="57">
        <v>176634</v>
      </c>
      <c r="T31" s="49">
        <v>25.480590297312506</v>
      </c>
      <c r="U31" s="51">
        <v>90556</v>
      </c>
      <c r="V31" s="57">
        <v>10453</v>
      </c>
      <c r="X31" s="52">
        <f t="shared" si="1"/>
        <v>-2495</v>
      </c>
      <c r="Y31" s="52">
        <f t="shared" si="1"/>
        <v>0</v>
      </c>
      <c r="Z31" s="52">
        <f t="shared" si="1"/>
        <v>0</v>
      </c>
      <c r="AA31" s="45">
        <f t="shared" si="1"/>
        <v>0.13822952200310112</v>
      </c>
      <c r="AB31" s="45">
        <f t="shared" si="1"/>
        <v>0</v>
      </c>
      <c r="AC31" s="52">
        <f t="shared" si="1"/>
        <v>0</v>
      </c>
      <c r="AD31" s="45">
        <f t="shared" si="1"/>
        <v>9.1380790409434809E-2</v>
      </c>
      <c r="AE31" s="52">
        <f t="shared" si="1"/>
        <v>0</v>
      </c>
      <c r="AF31" s="52">
        <f t="shared" si="1"/>
        <v>0</v>
      </c>
    </row>
    <row r="32" spans="1:32" x14ac:dyDescent="0.25">
      <c r="A32" s="31" t="s">
        <v>71</v>
      </c>
      <c r="B32" s="32" t="s">
        <v>84</v>
      </c>
      <c r="C32" s="32"/>
      <c r="D32" s="42">
        <v>720938</v>
      </c>
      <c r="E32" s="58">
        <v>284576</v>
      </c>
      <c r="F32" s="58">
        <v>118546</v>
      </c>
      <c r="G32" s="45">
        <v>39.473019871334294</v>
      </c>
      <c r="H32" s="45">
        <v>240.05533716869402</v>
      </c>
      <c r="I32" s="58">
        <v>187511</v>
      </c>
      <c r="J32" s="45">
        <v>26.009310093239641</v>
      </c>
      <c r="K32" s="59">
        <v>97065</v>
      </c>
      <c r="L32" s="60">
        <v>10315</v>
      </c>
      <c r="M32" s="32"/>
      <c r="N32" s="47">
        <v>721970</v>
      </c>
      <c r="O32" s="47">
        <v>284576</v>
      </c>
      <c r="P32" s="61">
        <v>118546</v>
      </c>
      <c r="Q32" s="48">
        <v>39.416596257462224</v>
      </c>
      <c r="R32" s="49">
        <v>240.05533716869402</v>
      </c>
      <c r="S32" s="57">
        <v>187511</v>
      </c>
      <c r="T32" s="49">
        <v>25.972131806030724</v>
      </c>
      <c r="U32" s="51">
        <v>97065</v>
      </c>
      <c r="V32" s="57">
        <v>10315</v>
      </c>
      <c r="X32" s="52">
        <f t="shared" si="1"/>
        <v>1032</v>
      </c>
      <c r="Y32" s="52">
        <f t="shared" si="1"/>
        <v>0</v>
      </c>
      <c r="Z32" s="52">
        <f t="shared" si="1"/>
        <v>0</v>
      </c>
      <c r="AA32" s="45">
        <f t="shared" si="1"/>
        <v>-5.6423613872070177E-2</v>
      </c>
      <c r="AB32" s="45">
        <f t="shared" si="1"/>
        <v>0</v>
      </c>
      <c r="AC32" s="52">
        <f t="shared" si="1"/>
        <v>0</v>
      </c>
      <c r="AD32" s="45">
        <f t="shared" si="1"/>
        <v>-3.7178287208917027E-2</v>
      </c>
      <c r="AE32" s="52">
        <f t="shared" si="1"/>
        <v>0</v>
      </c>
      <c r="AF32" s="52">
        <f t="shared" si="1"/>
        <v>0</v>
      </c>
    </row>
    <row r="33" spans="1:32" x14ac:dyDescent="0.25">
      <c r="A33" s="62"/>
      <c r="B33" s="32" t="s">
        <v>85</v>
      </c>
      <c r="C33" s="32"/>
      <c r="D33" s="42">
        <v>751242</v>
      </c>
      <c r="E33" s="58">
        <v>300039</v>
      </c>
      <c r="F33" s="58">
        <v>124390</v>
      </c>
      <c r="G33" s="45">
        <v>39.93906091512455</v>
      </c>
      <c r="H33" s="45">
        <v>241.20829648685586</v>
      </c>
      <c r="I33" s="58">
        <v>196023</v>
      </c>
      <c r="J33" s="45">
        <v>26.09318967789341</v>
      </c>
      <c r="K33" s="59">
        <v>104016</v>
      </c>
      <c r="L33" s="60">
        <v>8512</v>
      </c>
      <c r="M33" s="32"/>
      <c r="N33" s="47">
        <v>747101</v>
      </c>
      <c r="O33" s="63">
        <v>294875</v>
      </c>
      <c r="P33" s="64">
        <v>127539</v>
      </c>
      <c r="Q33" s="65">
        <f>O33/N33*100</f>
        <v>39.469228390806599</v>
      </c>
      <c r="R33" s="66">
        <v>231.8906373736661</v>
      </c>
      <c r="S33" s="67">
        <v>193215</v>
      </c>
      <c r="T33" s="66">
        <v>25.861965115827712</v>
      </c>
      <c r="U33" s="51">
        <v>102536</v>
      </c>
      <c r="V33" s="67">
        <v>4701</v>
      </c>
      <c r="X33" s="52">
        <f t="shared" si="1"/>
        <v>-4141</v>
      </c>
      <c r="Y33" s="52">
        <f t="shared" si="1"/>
        <v>-5164</v>
      </c>
      <c r="Z33" s="52">
        <f t="shared" si="1"/>
        <v>3149</v>
      </c>
      <c r="AA33" s="45">
        <f t="shared" si="1"/>
        <v>-0.46983252431795108</v>
      </c>
      <c r="AB33" s="45">
        <f t="shared" si="1"/>
        <v>-9.3176591131897624</v>
      </c>
      <c r="AC33" s="52">
        <f t="shared" si="1"/>
        <v>-2808</v>
      </c>
      <c r="AD33" s="45">
        <f t="shared" si="1"/>
        <v>-0.23122456206569808</v>
      </c>
      <c r="AE33" s="52">
        <f t="shared" si="1"/>
        <v>-1480</v>
      </c>
      <c r="AF33" s="52">
        <f t="shared" si="1"/>
        <v>-3811</v>
      </c>
    </row>
    <row r="34" spans="1:32" x14ac:dyDescent="0.25">
      <c r="A34" s="62"/>
      <c r="B34" s="32" t="s">
        <v>86</v>
      </c>
      <c r="C34" s="32"/>
      <c r="D34" s="42">
        <v>783094</v>
      </c>
      <c r="E34" s="58">
        <v>312693</v>
      </c>
      <c r="F34" s="58">
        <v>129375</v>
      </c>
      <c r="G34" s="45">
        <v>39.930455347633874</v>
      </c>
      <c r="H34" s="45">
        <v>241.69507246376813</v>
      </c>
      <c r="I34" s="58">
        <v>200863</v>
      </c>
      <c r="J34" s="45">
        <v>25.649921976161227</v>
      </c>
      <c r="K34" s="59">
        <v>111830</v>
      </c>
      <c r="L34" s="60">
        <v>4840</v>
      </c>
      <c r="M34" s="32"/>
      <c r="N34" s="47">
        <v>777266</v>
      </c>
      <c r="O34" s="47">
        <v>308083</v>
      </c>
      <c r="P34" s="61">
        <v>130589</v>
      </c>
      <c r="Q34" s="48">
        <v>39.6367524116583</v>
      </c>
      <c r="R34" s="49">
        <v>235.91803291241987</v>
      </c>
      <c r="S34" s="50">
        <v>197521</v>
      </c>
      <c r="T34" s="48">
        <v>25.412278422058858</v>
      </c>
      <c r="U34" s="51">
        <v>110562</v>
      </c>
      <c r="V34" s="57">
        <v>4306</v>
      </c>
      <c r="W34" s="56"/>
      <c r="X34" s="52">
        <f t="shared" si="1"/>
        <v>-5828</v>
      </c>
      <c r="Y34" s="52">
        <f t="shared" si="1"/>
        <v>-4610</v>
      </c>
      <c r="Z34" s="52">
        <f t="shared" si="1"/>
        <v>1214</v>
      </c>
      <c r="AA34" s="45">
        <f t="shared" si="1"/>
        <v>-0.29370293597557406</v>
      </c>
      <c r="AB34" s="45">
        <f t="shared" si="1"/>
        <v>-5.7770395513482526</v>
      </c>
      <c r="AC34" s="52">
        <f t="shared" si="1"/>
        <v>-3342</v>
      </c>
      <c r="AD34" s="45">
        <f t="shared" si="1"/>
        <v>-0.23764355410236959</v>
      </c>
      <c r="AE34" s="52">
        <f t="shared" si="1"/>
        <v>-1268</v>
      </c>
      <c r="AF34" s="52">
        <f t="shared" si="1"/>
        <v>-534</v>
      </c>
    </row>
    <row r="35" spans="1:32" s="32" customFormat="1" x14ac:dyDescent="0.25">
      <c r="A35" s="62"/>
      <c r="B35" s="32" t="s">
        <v>87</v>
      </c>
      <c r="D35" s="42">
        <v>815687</v>
      </c>
      <c r="E35" s="58">
        <v>320699</v>
      </c>
      <c r="F35" s="58">
        <v>134384</v>
      </c>
      <c r="G35" s="45">
        <v>39.31642897336846</v>
      </c>
      <c r="H35" s="45">
        <v>238.6437373496845</v>
      </c>
      <c r="I35" s="58">
        <v>200863</v>
      </c>
      <c r="J35" s="45">
        <v>24.625009347948417</v>
      </c>
      <c r="K35" s="59">
        <v>119836</v>
      </c>
      <c r="L35" s="60">
        <v>0</v>
      </c>
      <c r="M35" s="68"/>
      <c r="N35" s="47">
        <v>812720</v>
      </c>
      <c r="O35" s="47">
        <v>316713</v>
      </c>
      <c r="P35" s="61">
        <v>137729</v>
      </c>
      <c r="Q35" s="48">
        <v>38.96950979427109</v>
      </c>
      <c r="R35" s="49">
        <v>229.95374975495358</v>
      </c>
      <c r="S35" s="50">
        <v>197508</v>
      </c>
      <c r="T35" s="48">
        <v>24.302096663057387</v>
      </c>
      <c r="U35" s="51">
        <v>119205</v>
      </c>
      <c r="V35" s="57">
        <v>-13</v>
      </c>
      <c r="W35" s="68"/>
      <c r="X35" s="52">
        <f t="shared" si="1"/>
        <v>-2967</v>
      </c>
      <c r="Y35" s="52">
        <f t="shared" si="1"/>
        <v>-3986</v>
      </c>
      <c r="Z35" s="52">
        <f t="shared" si="1"/>
        <v>3345</v>
      </c>
      <c r="AA35" s="45">
        <f t="shared" si="1"/>
        <v>-0.34691917909736958</v>
      </c>
      <c r="AB35" s="45">
        <f t="shared" si="1"/>
        <v>-8.6899875947309226</v>
      </c>
      <c r="AC35" s="52">
        <f t="shared" si="1"/>
        <v>-3355</v>
      </c>
      <c r="AD35" s="45">
        <f t="shared" si="1"/>
        <v>-0.32291268489102976</v>
      </c>
      <c r="AE35" s="52">
        <f t="shared" si="1"/>
        <v>-631</v>
      </c>
      <c r="AF35" s="52">
        <f t="shared" si="1"/>
        <v>-13</v>
      </c>
    </row>
    <row r="36" spans="1:32" x14ac:dyDescent="0.25">
      <c r="B36" s="32" t="s">
        <v>88</v>
      </c>
      <c r="D36" s="42"/>
      <c r="E36" s="58">
        <v>326958</v>
      </c>
      <c r="F36" s="58"/>
      <c r="G36" s="45" t="e">
        <v>#DIV/0!</v>
      </c>
      <c r="H36" s="45" t="e">
        <v>#DIV/0!</v>
      </c>
      <c r="I36" s="58">
        <v>200863</v>
      </c>
      <c r="J36" s="45" t="e">
        <v>#DIV/0!</v>
      </c>
      <c r="K36" s="59">
        <v>126095</v>
      </c>
      <c r="L36" s="60"/>
      <c r="M36" s="32"/>
      <c r="N36" s="47">
        <v>846982</v>
      </c>
      <c r="O36" s="47">
        <v>326595</v>
      </c>
      <c r="P36" s="61">
        <v>141920</v>
      </c>
      <c r="Q36" s="48">
        <v>38.559851330960988</v>
      </c>
      <c r="R36" s="49">
        <v>230.12612739571588</v>
      </c>
      <c r="S36" s="50">
        <v>197485</v>
      </c>
      <c r="T36" s="48">
        <v>23.316316049219463</v>
      </c>
      <c r="U36" s="51">
        <v>129110</v>
      </c>
      <c r="V36" s="57">
        <v>-23</v>
      </c>
      <c r="X36" s="52">
        <f t="shared" si="1"/>
        <v>846982</v>
      </c>
      <c r="Y36" s="52">
        <f t="shared" si="1"/>
        <v>-363</v>
      </c>
      <c r="Z36" s="52">
        <f t="shared" si="1"/>
        <v>141920</v>
      </c>
      <c r="AA36" s="45" t="e">
        <f t="shared" si="1"/>
        <v>#DIV/0!</v>
      </c>
      <c r="AB36" s="45" t="e">
        <f t="shared" si="1"/>
        <v>#DIV/0!</v>
      </c>
      <c r="AC36" s="52">
        <f t="shared" si="1"/>
        <v>-3378</v>
      </c>
      <c r="AD36" s="45" t="e">
        <f t="shared" si="1"/>
        <v>#DIV/0!</v>
      </c>
      <c r="AE36" s="52">
        <f t="shared" si="1"/>
        <v>3015</v>
      </c>
      <c r="AF36" s="52">
        <f t="shared" si="1"/>
        <v>-23</v>
      </c>
    </row>
    <row r="37" spans="1:32" x14ac:dyDescent="0.25">
      <c r="F37" s="56"/>
      <c r="G37" s="53"/>
      <c r="H37" s="53"/>
      <c r="I37" s="53"/>
      <c r="J37" s="53"/>
      <c r="K37" s="53"/>
      <c r="L37" s="53"/>
      <c r="O37" s="56"/>
      <c r="Q37" s="53"/>
      <c r="R37" s="53"/>
      <c r="S37" s="53"/>
      <c r="T37" s="53"/>
      <c r="U37" s="53"/>
      <c r="V37" s="53"/>
      <c r="X37" s="53"/>
      <c r="Z37" s="56"/>
      <c r="AA37" s="53"/>
      <c r="AB37" s="53"/>
      <c r="AC37" s="53"/>
      <c r="AD37" s="53"/>
      <c r="AE37" s="53"/>
    </row>
    <row r="38" spans="1:32" x14ac:dyDescent="0.25">
      <c r="D38" s="31" t="s">
        <v>89</v>
      </c>
      <c r="G38" s="53"/>
      <c r="H38" s="53"/>
      <c r="I38" s="42"/>
      <c r="J38" s="53"/>
      <c r="K38" s="53"/>
      <c r="L38" s="53"/>
      <c r="O38" s="56"/>
      <c r="Q38" s="53"/>
      <c r="R38" s="53"/>
      <c r="S38" s="53"/>
      <c r="T38" s="53"/>
      <c r="U38" s="53"/>
      <c r="V38" s="53"/>
      <c r="X38" s="53"/>
      <c r="AA38" s="53"/>
      <c r="AB38" s="53"/>
      <c r="AC38" s="53"/>
      <c r="AD38" s="53"/>
      <c r="AE38" s="53"/>
      <c r="AF38" s="69"/>
    </row>
    <row r="39" spans="1:32" x14ac:dyDescent="0.25">
      <c r="D39" s="31" t="s">
        <v>90</v>
      </c>
      <c r="I39" s="42"/>
      <c r="N39" s="43"/>
      <c r="AF39" s="56"/>
    </row>
    <row r="40" spans="1:32" x14ac:dyDescent="0.25">
      <c r="D40" s="31" t="s">
        <v>91</v>
      </c>
      <c r="I40" s="42"/>
      <c r="N40" s="43"/>
      <c r="AF40" s="56"/>
    </row>
    <row r="41" spans="1:32" x14ac:dyDescent="0.25">
      <c r="A41" s="70" t="s">
        <v>92</v>
      </c>
      <c r="G41" s="71"/>
      <c r="I41" s="72"/>
      <c r="J41" s="72"/>
      <c r="K41" s="72"/>
      <c r="L41" s="72"/>
      <c r="M41" s="72"/>
      <c r="N41" s="43"/>
      <c r="O41" s="72"/>
      <c r="V41" s="43"/>
      <c r="W41" s="43"/>
      <c r="X41" s="32"/>
      <c r="Y41" s="32"/>
      <c r="Z41" s="32"/>
      <c r="AA41" s="32"/>
      <c r="AB41" s="32"/>
    </row>
    <row r="42" spans="1:32" ht="15.75" x14ac:dyDescent="0.25">
      <c r="A42" s="73"/>
      <c r="B42" s="73">
        <v>42592</v>
      </c>
      <c r="I42" s="42"/>
      <c r="K42" s="72"/>
      <c r="N42" s="43"/>
      <c r="V42" s="43"/>
      <c r="W42" s="43"/>
      <c r="X42" s="74"/>
      <c r="Y42" s="74"/>
      <c r="Z42" s="32"/>
      <c r="AA42" s="32"/>
      <c r="AB42" s="32"/>
    </row>
    <row r="43" spans="1:32" x14ac:dyDescent="0.25">
      <c r="I43" s="42"/>
      <c r="K43" s="72"/>
      <c r="N43" s="43"/>
      <c r="V43" s="43"/>
      <c r="W43" s="43"/>
      <c r="X43" s="32"/>
      <c r="Y43" s="32"/>
      <c r="Z43" s="32"/>
      <c r="AA43" s="32"/>
      <c r="AB43" s="32"/>
    </row>
    <row r="44" spans="1:32" x14ac:dyDescent="0.25">
      <c r="I44" s="42"/>
      <c r="N44" s="43"/>
    </row>
    <row r="45" spans="1:32" x14ac:dyDescent="0.25">
      <c r="H45" s="42"/>
      <c r="I45" s="42"/>
      <c r="N45" s="43"/>
    </row>
    <row r="46" spans="1:32" x14ac:dyDescent="0.25">
      <c r="I46" s="42"/>
      <c r="N46" s="43"/>
    </row>
    <row r="47" spans="1:32" x14ac:dyDescent="0.25">
      <c r="N47" s="43"/>
    </row>
    <row r="48" spans="1:32" x14ac:dyDescent="0.25">
      <c r="I48" s="42"/>
      <c r="N48" s="43"/>
    </row>
    <row r="49" spans="9:14" x14ac:dyDescent="0.25">
      <c r="I49" s="42"/>
      <c r="N49" s="43"/>
    </row>
    <row r="50" spans="9:14" x14ac:dyDescent="0.25">
      <c r="N50" s="52"/>
    </row>
    <row r="51" spans="9:14" x14ac:dyDescent="0.25">
      <c r="N51" s="52"/>
    </row>
    <row r="52" spans="9:14" x14ac:dyDescent="0.25">
      <c r="N52" s="52"/>
    </row>
    <row r="53" spans="9:14" x14ac:dyDescent="0.25">
      <c r="N53" s="43"/>
    </row>
  </sheetData>
  <printOptions gridLines="1"/>
  <pageMargins left="0.7" right="0.2" top="0.75" bottom="0.5" header="0.3" footer="0.3"/>
  <pageSetup paperSize="5" scale="68" orientation="landscape" r:id="rId1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Change in Allowance</vt:lpstr>
      <vt:lpstr>vs 2015 Actual</vt:lpstr>
      <vt:lpstr>'Change in Allowance'!Print_Area</vt:lpstr>
      <vt:lpstr>'vs 2015 Actual'!Print_Titles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Fong, Pauline (TBS)</dc:creator>
  <cp:lastModifiedBy>Fong, Pauline (TBS)</cp:lastModifiedBy>
  <dcterms:created xsi:type="dcterms:W3CDTF">2016-09-15T20:06:16Z</dcterms:created>
  <dcterms:modified xsi:type="dcterms:W3CDTF">2016-09-15T20:08:36Z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