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Clients\Gov Ont\Valuation Allowance\OTPP\Work Performed\"/>
    </mc:Choice>
  </mc:AlternateContent>
  <bookViews>
    <workbookView xWindow="0" yWindow="0" windowWidth="24000" windowHeight="9270"/>
  </bookViews>
  <sheets>
    <sheet name="Feuil1" sheetId="1" r:id="rId1"/>
  </sheets>
  <definedNames>
    <definedName name="_xlnm.Print_Area" localSheetId="0">Feuil1!$B$1:$T$118</definedName>
  </definedNames>
  <calcPr calcId="152511"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0" i="1" l="1"/>
  <c r="G99" i="1"/>
  <c r="E100" i="1"/>
  <c r="E99" i="1"/>
  <c r="G97" i="1"/>
  <c r="G96" i="1"/>
  <c r="J92" i="1"/>
  <c r="J91" i="1"/>
  <c r="I92" i="1"/>
  <c r="E97" i="1" s="1"/>
  <c r="I91" i="1"/>
  <c r="E96" i="1" s="1"/>
  <c r="G92" i="1"/>
  <c r="E92" i="1"/>
  <c r="G91" i="1"/>
  <c r="E91" i="1"/>
  <c r="G87" i="1"/>
  <c r="E87" i="1"/>
  <c r="G86" i="1"/>
  <c r="E86" i="1"/>
  <c r="G85" i="1"/>
  <c r="E85" i="1"/>
  <c r="C87" i="1"/>
  <c r="C86" i="1"/>
  <c r="C85" i="1"/>
  <c r="G81" i="1"/>
  <c r="E81" i="1"/>
  <c r="G80" i="1"/>
  <c r="E80" i="1"/>
  <c r="G79" i="1"/>
  <c r="E79" i="1"/>
  <c r="C81" i="1"/>
  <c r="C80" i="1"/>
  <c r="C79" i="1"/>
  <c r="R22" i="1"/>
  <c r="R36" i="1" s="1"/>
  <c r="S36" i="1" s="1"/>
  <c r="O22" i="1"/>
  <c r="P22" i="1" s="1"/>
  <c r="R15" i="1"/>
  <c r="O15" i="1"/>
  <c r="P15" i="1" s="1"/>
  <c r="R53" i="1"/>
  <c r="O53" i="1"/>
  <c r="L53" i="1"/>
  <c r="J53" i="1"/>
  <c r="G53" i="1"/>
  <c r="E53" i="1"/>
  <c r="S15" i="1"/>
  <c r="S44" i="1"/>
  <c r="S43" i="1"/>
  <c r="S34" i="1"/>
  <c r="P44" i="1"/>
  <c r="P43" i="1"/>
  <c r="P34" i="1"/>
  <c r="O36" i="1"/>
  <c r="P36" i="1" s="1"/>
  <c r="S22" i="1" l="1"/>
  <c r="O45" i="1"/>
  <c r="P45" i="1" s="1"/>
  <c r="P48" i="1" s="1"/>
  <c r="R45" i="1"/>
  <c r="S45" i="1" s="1"/>
  <c r="S48" i="1" s="1"/>
  <c r="G34" i="1" l="1"/>
  <c r="G15" i="1"/>
  <c r="G22" i="1" s="1"/>
  <c r="G36" i="1" s="1"/>
  <c r="J27" i="1"/>
  <c r="J28" i="1" s="1"/>
  <c r="L34" i="1"/>
  <c r="L15" i="1"/>
  <c r="L22" i="1" s="1"/>
  <c r="L36" i="1" s="1"/>
  <c r="J34" i="1"/>
  <c r="J15" i="1"/>
  <c r="J22" i="1" s="1"/>
  <c r="J36" i="1" s="1"/>
  <c r="E34" i="1"/>
  <c r="E15" i="1"/>
  <c r="E22" i="1" s="1"/>
  <c r="J41" i="1" l="1"/>
  <c r="L41" i="1"/>
  <c r="E36" i="1"/>
</calcChain>
</file>

<file path=xl/sharedStrings.xml><?xml version="1.0" encoding="utf-8"?>
<sst xmlns="http://schemas.openxmlformats.org/spreadsheetml/2006/main" count="154" uniqueCount="103">
  <si>
    <t>smoothing</t>
  </si>
  <si>
    <t xml:space="preserve"> - basic</t>
  </si>
  <si>
    <t xml:space="preserve"> - addit</t>
  </si>
  <si>
    <t xml:space="preserve"> - foregone infl</t>
  </si>
  <si>
    <t>Obligation value</t>
  </si>
  <si>
    <t xml:space="preserve"> - services rendered at valuation date</t>
  </si>
  <si>
    <t>FVA at valuation date</t>
  </si>
  <si>
    <t>MRVA at valuation date</t>
  </si>
  <si>
    <t>Total asset used in the valuation basis</t>
  </si>
  <si>
    <t>Total obligation used in valuation basis</t>
  </si>
  <si>
    <t>Surplus (deficit) used in valuation basis</t>
  </si>
  <si>
    <t>Discount rate used</t>
  </si>
  <si>
    <t>inflation used</t>
  </si>
  <si>
    <t>Major elements of distinction</t>
  </si>
  <si>
    <t>Net Surplus (deficit)</t>
  </si>
  <si>
    <t>OTPP Financial statement</t>
  </si>
  <si>
    <t>OTPP Funding valuation</t>
  </si>
  <si>
    <t>Ont Gvt Financial statement</t>
  </si>
  <si>
    <t>Dec 31, 2015</t>
  </si>
  <si>
    <t>Dec 31, 2014</t>
  </si>
  <si>
    <t>Jan 1, 2015</t>
  </si>
  <si>
    <t>Jan 1, 2016</t>
  </si>
  <si>
    <t>estimate in OTPP FS</t>
  </si>
  <si>
    <t>p.7</t>
  </si>
  <si>
    <t>Foregone inflation</t>
  </si>
  <si>
    <t>(1)</t>
  </si>
  <si>
    <t>Found in the funding valuation report Jan 1, 2015, page 9</t>
  </si>
  <si>
    <t>(2)</t>
  </si>
  <si>
    <t>Not provided, estimated from the ratio of Jan 1, 2015 valuation</t>
  </si>
  <si>
    <t>Surplus (deficit) with accrued service only</t>
  </si>
  <si>
    <t>Surplus (deficit) with accrued service only and 100% CPI index</t>
  </si>
  <si>
    <t>p.32</t>
  </si>
  <si>
    <t>Total obligation before foregone inflation</t>
  </si>
  <si>
    <t>p.58</t>
  </si>
  <si>
    <t>page 11 of Jan 1, 2015 Funding report</t>
  </si>
  <si>
    <t>move from 4.85% to 3.85% is 245,4B vs 197,3B = 24.4% change for a 1% change</t>
  </si>
  <si>
    <t>move from 6.5% to 6.25% is 4.1B change on 113.8B = 3.6% change so 14,4% change for a 1% change</t>
  </si>
  <si>
    <t>14% and 24% are explained because the sensitivity is higher when the rate is lower - on average probably 17% to 19% over the full spectrum</t>
  </si>
  <si>
    <t>March 31, 2016</t>
  </si>
  <si>
    <t>March 31, 2015</t>
  </si>
  <si>
    <t>Asset side - Dec 31</t>
  </si>
  <si>
    <t>Total plan</t>
  </si>
  <si>
    <t>50% share</t>
  </si>
  <si>
    <t>Unamortized losses (gains)</t>
  </si>
  <si>
    <t>Other adjustments to year-end</t>
  </si>
  <si>
    <t>Specific Government adjustment</t>
  </si>
  <si>
    <t>from excel file</t>
  </si>
  <si>
    <t>Obligation side - Dec 31</t>
  </si>
  <si>
    <t>Net Asset (liability) - March 31 Gov FS</t>
  </si>
  <si>
    <t>CICA Section 4600</t>
  </si>
  <si>
    <t>PS 3250</t>
  </si>
  <si>
    <t>Statutory valuation basis</t>
  </si>
  <si>
    <t>Asset needs to be FVA as per Section 4600</t>
  </si>
  <si>
    <t>Valuation principle is aggregate basis, including future service</t>
  </si>
  <si>
    <t>Smoothed value of assets</t>
  </si>
  <si>
    <t>Discount rate selected based on Government of Ontario bonds</t>
  </si>
  <si>
    <t>Smoothed value of assets - different basis</t>
  </si>
  <si>
    <t>future service contributions - after valuation date</t>
  </si>
  <si>
    <t xml:space="preserve"> - future service rendered after valuation date</t>
  </si>
  <si>
    <t>no actual report</t>
  </si>
  <si>
    <t>values tie to actual report</t>
  </si>
  <si>
    <t>Net rate</t>
  </si>
  <si>
    <t>Government best estimate</t>
  </si>
  <si>
    <t>Discount rate based on long term return on asset as per PS3250</t>
  </si>
  <si>
    <t>Obligation based on OTPP Board best estimate assumptions</t>
  </si>
  <si>
    <t>Only need the service accrued to valuation date for comparison</t>
  </si>
  <si>
    <t>Obligation values that are comparable</t>
  </si>
  <si>
    <t>moving from OTPP Financial statement to OTPP funding</t>
  </si>
  <si>
    <t>moving from OTPP funding to Ont Gvt Financial statement</t>
  </si>
  <si>
    <t>estimate of OTPP funding valuation using sensitivity</t>
  </si>
  <si>
    <t>estimate of Ont Gvt Financial statement using sensitivity</t>
  </si>
  <si>
    <t>SUMMARY OF INFORMATION AVAILABLE</t>
  </si>
  <si>
    <t>(figures in $B)</t>
  </si>
  <si>
    <t>sheet Liability and sheet Data Input</t>
  </si>
  <si>
    <t>OTPP Financial statement found at https://www.otpp.com/documents/10179/757926/-/58def2c7-2771-4132-ad26-93a549eef033/Annual+Report.pdf</t>
  </si>
  <si>
    <t>Excel file with results for Ont Gvt Financial statement provided by OPCD</t>
  </si>
  <si>
    <t>Funding valuation report provided by OPCD</t>
  </si>
  <si>
    <t>Mercer letter to OTPP provided by OPCD</t>
  </si>
  <si>
    <t>page 3 of Jan 26, 2016 letter form Mercer to OTPP</t>
  </si>
  <si>
    <t>Net rates (discount rate / inflation)</t>
  </si>
  <si>
    <t>Rate difference</t>
  </si>
  <si>
    <t>Estimated obligation from rate difference and 18% sensitivity for each 1%</t>
  </si>
  <si>
    <t>Expected change using 18% for sensitivity for each 1%</t>
  </si>
  <si>
    <t>= 173,2 / 1,184</t>
  </si>
  <si>
    <t>= 148,3/1,256</t>
  </si>
  <si>
    <t>= 172,7 / 1,211</t>
  </si>
  <si>
    <t>= 142,5/1,245</t>
  </si>
  <si>
    <t>Ratio estimated value / observed value - OTPP funding</t>
  </si>
  <si>
    <t>Ratio estimated value / observed value - Ont gvt FS</t>
  </si>
  <si>
    <t>RECONCILIATION OF RESULTS</t>
  </si>
  <si>
    <t>Sensitivity of obligation to interest rate change</t>
  </si>
  <si>
    <t>CONCLUSION</t>
  </si>
  <si>
    <t>The obligation results observed under various bases are reconciled through the difference of interest rates and inflation - the net rate</t>
  </si>
  <si>
    <t>Some other minor differences may exist but the net rate is the main driver</t>
  </si>
  <si>
    <t>Obligation basis under</t>
  </si>
  <si>
    <t xml:space="preserve"> - OTPP funding valuation : As per the funding report page 29, "The actuarial assumptions represent the Board’s and the actuary’s best estimate of future Plan experience reduced, in the case of the valuation discount rate, by a margin for adverse deviations."</t>
  </si>
  <si>
    <t xml:space="preserve"> - OTPP financial statement : based on the Board best estimate assumptions. From OTPP annual report page 58 : "The discount rate is based on market rates, as at the valuation date, of bonds issued by the Province of Ontario, which have characteristics similar to the Plan’s liabilities. The discount rate was  determined by applying a weighted average discount rate that reflects the estimated timing and  amount of benefit payments. The inflation rate is the geometric difference between the yield on Government of Canada long-term nominal bonds and Government of Canada real-return bonds."
</t>
  </si>
  <si>
    <t xml:space="preserve"> - OTPP Ont Gvt Financial statements : The actuarial assumptions represent the Government best estimate as per PS3250.044 for future earnings on assets (expected return on plan assets)</t>
  </si>
  <si>
    <t>Difference therefore comes from the different purposes of the valuation bases, the guidance for selecting assumptions under those bases, the entity selecting the assumption and the view of the entity selecting assumption</t>
  </si>
  <si>
    <t>The rate used by the Government for PS3250 at 6.25% and the inflation at 2% have been validated as acceptable</t>
  </si>
  <si>
    <t>Above the obligation differences, small differences in the asset valuation basis also apply depending on the guidance for using fair value or market related value and also the market related value method used</t>
  </si>
  <si>
    <t>excel file</t>
  </si>
  <si>
    <t>Mercer letter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</si>
</sst>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 x14ac:knownFonts="1">
    <font>
      <sz val="10"/>
      <color theme="1"/>
      <name val="Verdana"/>
      <family val="2"/>
    </font>
    <font>
      <b/>
      <sz val="10"/>
      <color theme="1"/>
      <name val="Verdana"/>
      <family val="2"/>
    </font>
    <font>
      <sz val="10"/>
      <color theme="1"/>
      <name val="Verdana"/>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66FF99"/>
        <bgColor indexed="64"/>
      </patternFill>
    </fill>
  </fills>
  <borders count="2">
    <border>
      <left/>
      <right/>
      <top/>
      <bottom/>
      <diagonal/>
    </border>
    <border>
      <left/>
      <right/>
      <top/>
      <bottom style="thin">
        <color indexed="64"/>
      </bottom>
      <diagonal/>
    </border>
  </borders>
  <cellStyleXfs count="2">
    <xf numFmtId="0" fontId="0" fillId="0" borderId="0"/>
    <xf numFmtId="9" fontId="2" fillId="0" borderId="0" applyFont="0" applyFill="0" applyBorder="0" applyAlignment="0" applyProtection="0"/>
  </cellStyleXfs>
  <cellXfs count="15">
    <xf numFmtId="0" fontId="0" fillId="0" borderId="0" xfId="0"/>
    <xf numFmtId="0" fontId="1" fillId="0" borderId="0" xfId="0" applyFont="1"/>
    <xf numFmtId="0" fontId="0" fillId="2" borderId="0" xfId="0" applyFill="1"/>
    <xf numFmtId="0" fontId="0" fillId="0" borderId="1" xfId="0" applyBorder="1"/>
    <xf numFmtId="10" fontId="0" fillId="0" borderId="0" xfId="0" applyNumberFormat="1"/>
    <xf numFmtId="9" fontId="0" fillId="0" borderId="0" xfId="0" applyNumberFormat="1"/>
    <xf numFmtId="0" fontId="0" fillId="0" borderId="0" xfId="0" quotePrefix="1"/>
    <xf numFmtId="164" fontId="0" fillId="3" borderId="0" xfId="0" applyNumberFormat="1" applyFill="1"/>
    <xf numFmtId="164" fontId="0" fillId="0" borderId="0" xfId="0" applyNumberFormat="1"/>
    <xf numFmtId="165" fontId="0" fillId="0" borderId="0" xfId="1" applyNumberFormat="1" applyFont="1"/>
    <xf numFmtId="10" fontId="0" fillId="0" borderId="0" xfId="0" applyNumberFormat="1" applyFill="1"/>
    <xf numFmtId="0" fontId="0" fillId="0" borderId="0" xfId="0" quotePrefix="1" applyAlignment="1">
      <alignment horizontal="center"/>
    </xf>
    <xf numFmtId="0" fontId="1" fillId="4" borderId="0" xfId="0" applyFont="1" applyFill="1"/>
    <xf numFmtId="0" fontId="0" fillId="0" borderId="0" xfId="0" applyAlignment="1">
      <alignment horizontal="left" wrapText="1"/>
    </xf>
    <xf numFmtId="0" fontId="0" fillId="0" borderId="0" xfId="0" applyAlignment="1">
      <alignment horizontal="left"/>
    </xf>
  </cellXfs>
  <cellStyles count="2">
    <cellStyle name="Normal" xfId="0" builtinId="0"/>
    <cellStyle name="Pourcentage" xfId="1" builtinId="5"/>
  </cellStyles>
  <dxfs count="0"/>
  <tableStyles count="0" defaultTableStyle="TableStyleMedium2"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18"/>
  <sheetViews>
    <sheetView tabSelected="1" workbookViewId="0">
      <pane xSplit="3" topLeftCell="D1" activePane="topRight" state="frozen"/>
      <selection pane="topRight" activeCell="J36" sqref="J36"/>
    </sheetView>
  </sheetViews>
  <sheetFormatPr baseColWidth="10" defaultRowHeight="12.75" x14ac:dyDescent="0.2"/>
  <cols>
    <col min="3" max="3" width="42.5" customWidth="1"/>
    <col min="5" max="5" width="14.375" customWidth="1"/>
    <col min="6" max="6" width="6.375" customWidth="1"/>
    <col min="7" max="7" width="14.75" customWidth="1"/>
    <col min="8" max="8" width="6.25" customWidth="1"/>
    <col min="9" max="9" width="14" customWidth="1"/>
    <col min="10" max="10" width="17.625" customWidth="1"/>
    <col min="11" max="11" width="5.75" customWidth="1"/>
    <col min="12" max="12" width="15.5" customWidth="1"/>
    <col min="13" max="13" width="5" customWidth="1"/>
    <col min="14" max="16" width="14.5" customWidth="1"/>
    <col min="17" max="17" width="6.375" customWidth="1"/>
    <col min="18" max="18" width="15.125" customWidth="1"/>
    <col min="19" max="19" width="12.125" customWidth="1"/>
  </cols>
  <sheetData>
    <row r="1" spans="3:19" x14ac:dyDescent="0.2">
      <c r="C1" s="12" t="s">
        <v>71</v>
      </c>
      <c r="E1" s="1" t="s">
        <v>15</v>
      </c>
      <c r="J1" s="1" t="s">
        <v>16</v>
      </c>
      <c r="O1" s="1" t="s">
        <v>17</v>
      </c>
    </row>
    <row r="2" spans="3:19" x14ac:dyDescent="0.2">
      <c r="C2" s="1" t="s">
        <v>72</v>
      </c>
      <c r="E2" s="1" t="s">
        <v>49</v>
      </c>
      <c r="J2" s="1" t="s">
        <v>51</v>
      </c>
      <c r="O2" s="1" t="s">
        <v>50</v>
      </c>
    </row>
    <row r="3" spans="3:19" s="1" customFormat="1" x14ac:dyDescent="0.2">
      <c r="E3" s="1" t="s">
        <v>18</v>
      </c>
      <c r="G3" s="1" t="s">
        <v>19</v>
      </c>
      <c r="J3" s="1" t="s">
        <v>21</v>
      </c>
      <c r="L3" s="1" t="s">
        <v>20</v>
      </c>
      <c r="O3" s="1" t="s">
        <v>38</v>
      </c>
      <c r="R3" s="1" t="s">
        <v>39</v>
      </c>
    </row>
    <row r="4" spans="3:19" x14ac:dyDescent="0.2">
      <c r="J4" t="s">
        <v>22</v>
      </c>
      <c r="L4" t="s">
        <v>60</v>
      </c>
      <c r="O4" t="s">
        <v>41</v>
      </c>
      <c r="P4" t="s">
        <v>42</v>
      </c>
      <c r="R4" t="s">
        <v>41</v>
      </c>
      <c r="S4" t="s">
        <v>42</v>
      </c>
    </row>
    <row r="5" spans="3:19" x14ac:dyDescent="0.2">
      <c r="J5" t="s">
        <v>59</v>
      </c>
      <c r="O5" t="s">
        <v>46</v>
      </c>
      <c r="R5" t="s">
        <v>46</v>
      </c>
    </row>
    <row r="6" spans="3:19" x14ac:dyDescent="0.2">
      <c r="O6" t="s">
        <v>73</v>
      </c>
      <c r="R6" t="s">
        <v>73</v>
      </c>
    </row>
    <row r="8" spans="3:19" x14ac:dyDescent="0.2">
      <c r="E8" t="s">
        <v>52</v>
      </c>
      <c r="J8" t="s">
        <v>54</v>
      </c>
      <c r="O8" t="s">
        <v>56</v>
      </c>
    </row>
    <row r="9" spans="3:19" x14ac:dyDescent="0.2">
      <c r="E9" t="s">
        <v>64</v>
      </c>
      <c r="J9" t="s">
        <v>53</v>
      </c>
      <c r="O9" t="s">
        <v>62</v>
      </c>
    </row>
    <row r="10" spans="3:19" x14ac:dyDescent="0.2">
      <c r="E10" t="s">
        <v>55</v>
      </c>
      <c r="J10" t="s">
        <v>65</v>
      </c>
      <c r="O10" t="s">
        <v>63</v>
      </c>
    </row>
    <row r="11" spans="3:19" x14ac:dyDescent="0.2">
      <c r="C11" s="1" t="s">
        <v>40</v>
      </c>
    </row>
    <row r="13" spans="3:19" x14ac:dyDescent="0.2">
      <c r="C13" t="s">
        <v>6</v>
      </c>
      <c r="E13">
        <v>171.4</v>
      </c>
      <c r="F13" t="s">
        <v>31</v>
      </c>
      <c r="G13">
        <v>154.5</v>
      </c>
      <c r="H13" t="s">
        <v>31</v>
      </c>
      <c r="J13">
        <v>171.4</v>
      </c>
      <c r="K13" t="s">
        <v>23</v>
      </c>
      <c r="L13">
        <v>154.5</v>
      </c>
      <c r="M13" t="s">
        <v>23</v>
      </c>
      <c r="O13">
        <v>171.4</v>
      </c>
      <c r="R13">
        <v>154.5</v>
      </c>
    </row>
    <row r="14" spans="3:19" x14ac:dyDescent="0.2">
      <c r="C14" t="s">
        <v>0</v>
      </c>
      <c r="E14" s="3"/>
      <c r="G14" s="3"/>
      <c r="J14" s="3">
        <v>-10.8</v>
      </c>
      <c r="K14" t="s">
        <v>23</v>
      </c>
      <c r="L14" s="3">
        <v>-8.1999999999999993</v>
      </c>
      <c r="M14" t="s">
        <v>23</v>
      </c>
      <c r="O14" s="3">
        <v>-14.4</v>
      </c>
      <c r="R14" s="3">
        <v>-11.4</v>
      </c>
    </row>
    <row r="15" spans="3:19" x14ac:dyDescent="0.2">
      <c r="C15" t="s">
        <v>7</v>
      </c>
      <c r="E15">
        <f>SUM(E13:E14)</f>
        <v>171.4</v>
      </c>
      <c r="F15" t="s">
        <v>31</v>
      </c>
      <c r="G15">
        <f>SUM(G13:G14)</f>
        <v>154.5</v>
      </c>
      <c r="H15" t="s">
        <v>31</v>
      </c>
      <c r="J15">
        <f>SUM(J13:J14)</f>
        <v>160.6</v>
      </c>
      <c r="K15" t="s">
        <v>23</v>
      </c>
      <c r="L15">
        <f>SUM(L13:L14)</f>
        <v>146.30000000000001</v>
      </c>
      <c r="M15" t="s">
        <v>23</v>
      </c>
      <c r="O15">
        <f>SUM(O13:O14)</f>
        <v>157</v>
      </c>
      <c r="P15">
        <f>O15*50%</f>
        <v>78.5</v>
      </c>
      <c r="R15">
        <f>SUM(R13:R14)</f>
        <v>143.1</v>
      </c>
      <c r="S15" s="8">
        <f>R15*50%</f>
        <v>71.55</v>
      </c>
    </row>
    <row r="17" spans="3:19" x14ac:dyDescent="0.2">
      <c r="C17" t="s">
        <v>57</v>
      </c>
    </row>
    <row r="18" spans="3:19" x14ac:dyDescent="0.2">
      <c r="C18" t="s">
        <v>1</v>
      </c>
      <c r="J18">
        <v>41.5</v>
      </c>
      <c r="K18" t="s">
        <v>23</v>
      </c>
      <c r="L18">
        <v>38.799999999999997</v>
      </c>
      <c r="M18" t="s">
        <v>23</v>
      </c>
    </row>
    <row r="19" spans="3:19" x14ac:dyDescent="0.2">
      <c r="C19" t="s">
        <v>2</v>
      </c>
      <c r="J19">
        <v>3.2</v>
      </c>
      <c r="K19" t="s">
        <v>23</v>
      </c>
      <c r="L19">
        <v>3.5</v>
      </c>
      <c r="M19" t="s">
        <v>23</v>
      </c>
    </row>
    <row r="20" spans="3:19" x14ac:dyDescent="0.2">
      <c r="C20" t="s">
        <v>3</v>
      </c>
      <c r="E20" s="3"/>
      <c r="G20" s="3"/>
      <c r="J20" s="3">
        <v>6.6</v>
      </c>
      <c r="K20" t="s">
        <v>23</v>
      </c>
      <c r="L20" s="3">
        <v>5.9</v>
      </c>
      <c r="M20" t="s">
        <v>23</v>
      </c>
    </row>
    <row r="22" spans="3:19" x14ac:dyDescent="0.2">
      <c r="C22" t="s">
        <v>8</v>
      </c>
      <c r="E22">
        <f>SUM(E15:E20)</f>
        <v>171.4</v>
      </c>
      <c r="F22" t="s">
        <v>31</v>
      </c>
      <c r="G22">
        <f>SUM(G15:G20)</f>
        <v>154.5</v>
      </c>
      <c r="H22" t="s">
        <v>31</v>
      </c>
      <c r="J22">
        <f>SUM(J15:J20)</f>
        <v>211.89999999999998</v>
      </c>
      <c r="K22" t="s">
        <v>23</v>
      </c>
      <c r="L22">
        <f>SUM(L15:L20)</f>
        <v>194.50000000000003</v>
      </c>
      <c r="M22" t="s">
        <v>23</v>
      </c>
      <c r="O22">
        <f>SUM(O15:O20)</f>
        <v>157</v>
      </c>
      <c r="P22">
        <f>O22*50%</f>
        <v>78.5</v>
      </c>
      <c r="R22">
        <f>SUM(R15:R20)</f>
        <v>143.1</v>
      </c>
      <c r="S22" s="8">
        <f>R22*50%</f>
        <v>71.55</v>
      </c>
    </row>
    <row r="24" spans="3:19" x14ac:dyDescent="0.2">
      <c r="C24" s="1" t="s">
        <v>47</v>
      </c>
    </row>
    <row r="26" spans="3:19" x14ac:dyDescent="0.2">
      <c r="C26" t="s">
        <v>4</v>
      </c>
    </row>
    <row r="27" spans="3:19" x14ac:dyDescent="0.2">
      <c r="C27" t="s">
        <v>5</v>
      </c>
      <c r="J27" s="7">
        <f>J30*L27/L30</f>
        <v>148.27800304105423</v>
      </c>
      <c r="K27" s="6" t="s">
        <v>27</v>
      </c>
      <c r="L27" s="2">
        <v>142.5</v>
      </c>
      <c r="M27" s="6" t="s">
        <v>25</v>
      </c>
      <c r="N27" s="6"/>
    </row>
    <row r="28" spans="3:19" x14ac:dyDescent="0.2">
      <c r="C28" t="s">
        <v>58</v>
      </c>
      <c r="J28" s="7">
        <f>J30-J27</f>
        <v>57.021996958945778</v>
      </c>
      <c r="K28" s="6" t="s">
        <v>27</v>
      </c>
      <c r="L28" s="2">
        <v>54.8</v>
      </c>
      <c r="M28" s="6" t="s">
        <v>25</v>
      </c>
      <c r="N28" s="6"/>
    </row>
    <row r="30" spans="3:19" x14ac:dyDescent="0.2">
      <c r="C30" t="s">
        <v>32</v>
      </c>
      <c r="E30">
        <v>173.2</v>
      </c>
      <c r="F30" t="s">
        <v>31</v>
      </c>
      <c r="G30">
        <v>172.7</v>
      </c>
      <c r="H30" t="s">
        <v>31</v>
      </c>
      <c r="J30">
        <v>205.3</v>
      </c>
      <c r="K30" t="s">
        <v>23</v>
      </c>
      <c r="L30">
        <v>197.3</v>
      </c>
      <c r="M30" t="s">
        <v>23</v>
      </c>
    </row>
    <row r="32" spans="3:19" x14ac:dyDescent="0.2">
      <c r="C32" t="s">
        <v>24</v>
      </c>
      <c r="J32">
        <v>-6.6</v>
      </c>
      <c r="K32" t="s">
        <v>23</v>
      </c>
      <c r="L32">
        <v>-5.9</v>
      </c>
      <c r="M32" t="s">
        <v>23</v>
      </c>
    </row>
    <row r="34" spans="3:19" x14ac:dyDescent="0.2">
      <c r="C34" t="s">
        <v>9</v>
      </c>
      <c r="E34">
        <f>E30+E32</f>
        <v>173.2</v>
      </c>
      <c r="F34" t="s">
        <v>31</v>
      </c>
      <c r="G34">
        <f>G30+G32</f>
        <v>172.7</v>
      </c>
      <c r="H34" t="s">
        <v>31</v>
      </c>
      <c r="J34">
        <f>J30+J32</f>
        <v>198.70000000000002</v>
      </c>
      <c r="K34" t="s">
        <v>23</v>
      </c>
      <c r="L34">
        <f>L30+L32</f>
        <v>191.4</v>
      </c>
      <c r="M34" t="s">
        <v>23</v>
      </c>
      <c r="O34" s="3">
        <v>116.4</v>
      </c>
      <c r="P34" s="3">
        <f>O34*50%</f>
        <v>58.2</v>
      </c>
      <c r="R34" s="3">
        <v>113.8</v>
      </c>
      <c r="S34" s="3">
        <f>R34*50%</f>
        <v>56.9</v>
      </c>
    </row>
    <row r="36" spans="3:19" x14ac:dyDescent="0.2">
      <c r="C36" s="1" t="s">
        <v>14</v>
      </c>
      <c r="E36">
        <f>E22-E34</f>
        <v>-1.7999999999999829</v>
      </c>
      <c r="F36" t="s">
        <v>31</v>
      </c>
      <c r="G36">
        <f>G22-G34</f>
        <v>-18.199999999999989</v>
      </c>
      <c r="H36" t="s">
        <v>31</v>
      </c>
      <c r="J36">
        <f>J22-J34</f>
        <v>13.19999999999996</v>
      </c>
      <c r="K36" t="s">
        <v>23</v>
      </c>
      <c r="L36">
        <f>L22-L34</f>
        <v>3.1000000000000227</v>
      </c>
      <c r="M36" t="s">
        <v>23</v>
      </c>
      <c r="O36">
        <f>O22-O34</f>
        <v>40.599999999999994</v>
      </c>
      <c r="P36">
        <f>O36*50%</f>
        <v>20.299999999999997</v>
      </c>
      <c r="R36">
        <f>R22-R34</f>
        <v>29.299999999999997</v>
      </c>
      <c r="S36" s="8">
        <f>R36*50%</f>
        <v>14.649999999999999</v>
      </c>
    </row>
    <row r="38" spans="3:19" x14ac:dyDescent="0.2">
      <c r="C38" t="s">
        <v>10</v>
      </c>
    </row>
    <row r="40" spans="3:19" x14ac:dyDescent="0.2">
      <c r="C40" t="s">
        <v>29</v>
      </c>
      <c r="J40" s="8"/>
      <c r="L40" s="8"/>
    </row>
    <row r="41" spans="3:19" x14ac:dyDescent="0.2">
      <c r="C41" t="s">
        <v>30</v>
      </c>
      <c r="J41" s="8">
        <f>J15-J27</f>
        <v>12.321996958945761</v>
      </c>
      <c r="L41" s="8">
        <f>L15-L27</f>
        <v>3.8000000000000114</v>
      </c>
    </row>
    <row r="43" spans="3:19" x14ac:dyDescent="0.2">
      <c r="C43" t="s">
        <v>43</v>
      </c>
      <c r="O43">
        <v>-18</v>
      </c>
      <c r="P43">
        <f>O43*50%</f>
        <v>-9</v>
      </c>
      <c r="R43">
        <v>-9.6</v>
      </c>
      <c r="S43">
        <f>R43*50%</f>
        <v>-4.8</v>
      </c>
    </row>
    <row r="44" spans="3:19" x14ac:dyDescent="0.2">
      <c r="C44" t="s">
        <v>44</v>
      </c>
      <c r="O44" s="3">
        <v>-1.8</v>
      </c>
      <c r="P44" s="3">
        <f>O44*50%</f>
        <v>-0.9</v>
      </c>
      <c r="R44" s="3">
        <v>-1.8</v>
      </c>
      <c r="S44" s="3">
        <f>R44*50%</f>
        <v>-0.9</v>
      </c>
    </row>
    <row r="45" spans="3:19" x14ac:dyDescent="0.2">
      <c r="O45">
        <f>O36+O43+O44</f>
        <v>20.799999999999994</v>
      </c>
      <c r="P45">
        <f>O45*50%</f>
        <v>10.399999999999997</v>
      </c>
      <c r="R45">
        <f>R36+R43+R44</f>
        <v>17.899999999999995</v>
      </c>
      <c r="S45">
        <f>R45*50%</f>
        <v>8.9499999999999975</v>
      </c>
    </row>
    <row r="46" spans="3:19" x14ac:dyDescent="0.2">
      <c r="C46" t="s">
        <v>45</v>
      </c>
      <c r="O46" s="3"/>
      <c r="P46" s="3">
        <v>-0.3</v>
      </c>
      <c r="R46" s="3"/>
      <c r="S46" s="3">
        <v>-0.3</v>
      </c>
    </row>
    <row r="48" spans="3:19" x14ac:dyDescent="0.2">
      <c r="C48" s="1" t="s">
        <v>48</v>
      </c>
      <c r="P48">
        <f>P45+P46</f>
        <v>10.099999999999996</v>
      </c>
      <c r="S48">
        <f>S45+S46</f>
        <v>8.6499999999999968</v>
      </c>
    </row>
    <row r="50" spans="2:19" x14ac:dyDescent="0.2">
      <c r="C50" s="1" t="s">
        <v>13</v>
      </c>
    </row>
    <row r="51" spans="2:19" x14ac:dyDescent="0.2">
      <c r="C51" t="s">
        <v>11</v>
      </c>
      <c r="E51" s="4">
        <v>3.2500000000000001E-2</v>
      </c>
      <c r="F51" t="s">
        <v>33</v>
      </c>
      <c r="G51" s="4">
        <v>3.3500000000000002E-2</v>
      </c>
      <c r="H51" t="s">
        <v>33</v>
      </c>
      <c r="J51" s="4">
        <v>4.8000000000000001E-2</v>
      </c>
      <c r="K51" t="s">
        <v>23</v>
      </c>
      <c r="L51" s="4">
        <v>4.8500000000000001E-2</v>
      </c>
      <c r="M51" t="s">
        <v>23</v>
      </c>
      <c r="O51" s="4">
        <v>6.25E-2</v>
      </c>
      <c r="P51" t="s">
        <v>102</v>
      </c>
      <c r="R51" s="10">
        <v>6.5000000000000002E-2</v>
      </c>
      <c r="S51" t="s">
        <v>101</v>
      </c>
    </row>
    <row r="52" spans="2:19" x14ac:dyDescent="0.2">
      <c r="C52" t="s">
        <v>12</v>
      </c>
      <c r="E52" s="4">
        <v>1.4999999999999999E-2</v>
      </c>
      <c r="F52" t="s">
        <v>33</v>
      </c>
      <c r="G52" s="4">
        <v>1.7000000000000001E-2</v>
      </c>
      <c r="H52" t="s">
        <v>33</v>
      </c>
      <c r="J52" s="4">
        <v>0.02</v>
      </c>
      <c r="K52" t="s">
        <v>23</v>
      </c>
      <c r="L52" s="4">
        <v>0.02</v>
      </c>
      <c r="M52" t="s">
        <v>23</v>
      </c>
      <c r="O52" s="5">
        <v>0.02</v>
      </c>
      <c r="P52" t="s">
        <v>102</v>
      </c>
      <c r="R52" s="4">
        <v>2.2499999999999999E-2</v>
      </c>
      <c r="S52" t="s">
        <v>101</v>
      </c>
    </row>
    <row r="53" spans="2:19" x14ac:dyDescent="0.2">
      <c r="C53" t="s">
        <v>61</v>
      </c>
      <c r="E53" s="4">
        <f>(1+E51)/(1+E52)-1</f>
        <v>1.7241379310344973E-2</v>
      </c>
      <c r="G53" s="4">
        <f>(1+G51)/(1+G52)-1</f>
        <v>1.6224188790560756E-2</v>
      </c>
      <c r="J53" s="4">
        <f>(1+J51)/(1+J52)-1</f>
        <v>2.7450980392156987E-2</v>
      </c>
      <c r="L53" s="4">
        <f>(1+L51)/(1+L52)-1</f>
        <v>2.7941176470588136E-2</v>
      </c>
      <c r="O53" s="4">
        <f>(1+O51)/(1+O52)-1</f>
        <v>4.1666666666666741E-2</v>
      </c>
      <c r="R53" s="4">
        <f>(1+R51)/(1+R52)-1</f>
        <v>4.1564792176039145E-2</v>
      </c>
    </row>
    <row r="54" spans="2:19" s="2" customFormat="1" x14ac:dyDescent="0.2"/>
    <row r="58" spans="2:19" x14ac:dyDescent="0.2">
      <c r="B58" s="11" t="s">
        <v>25</v>
      </c>
      <c r="C58" s="6" t="s">
        <v>26</v>
      </c>
    </row>
    <row r="59" spans="2:19" x14ac:dyDescent="0.2">
      <c r="B59" s="11" t="s">
        <v>27</v>
      </c>
      <c r="C59" t="s">
        <v>28</v>
      </c>
    </row>
    <row r="60" spans="2:19" x14ac:dyDescent="0.2">
      <c r="C60" t="s">
        <v>74</v>
      </c>
    </row>
    <row r="61" spans="2:19" x14ac:dyDescent="0.2">
      <c r="C61" t="s">
        <v>75</v>
      </c>
    </row>
    <row r="62" spans="2:19" x14ac:dyDescent="0.2">
      <c r="C62" t="s">
        <v>76</v>
      </c>
    </row>
    <row r="63" spans="2:19" x14ac:dyDescent="0.2">
      <c r="C63" t="s">
        <v>77</v>
      </c>
    </row>
    <row r="65" spans="3:7" x14ac:dyDescent="0.2">
      <c r="C65" s="1" t="s">
        <v>90</v>
      </c>
    </row>
    <row r="66" spans="3:7" x14ac:dyDescent="0.2">
      <c r="C66" t="s">
        <v>34</v>
      </c>
    </row>
    <row r="67" spans="3:7" x14ac:dyDescent="0.2">
      <c r="C67" t="s">
        <v>35</v>
      </c>
    </row>
    <row r="69" spans="3:7" x14ac:dyDescent="0.2">
      <c r="C69" t="s">
        <v>78</v>
      </c>
    </row>
    <row r="70" spans="3:7" x14ac:dyDescent="0.2">
      <c r="C70" t="s">
        <v>36</v>
      </c>
    </row>
    <row r="72" spans="3:7" x14ac:dyDescent="0.2">
      <c r="C72" t="s">
        <v>37</v>
      </c>
    </row>
    <row r="73" spans="3:7" s="2" customFormat="1" x14ac:dyDescent="0.2"/>
    <row r="75" spans="3:7" x14ac:dyDescent="0.2">
      <c r="C75" s="12" t="s">
        <v>89</v>
      </c>
    </row>
    <row r="77" spans="3:7" x14ac:dyDescent="0.2">
      <c r="C77" s="1" t="s">
        <v>66</v>
      </c>
      <c r="E77" t="s">
        <v>18</v>
      </c>
      <c r="G77" t="s">
        <v>19</v>
      </c>
    </row>
    <row r="79" spans="3:7" x14ac:dyDescent="0.2">
      <c r="C79" t="str">
        <f>E1</f>
        <v>OTPP Financial statement</v>
      </c>
      <c r="E79">
        <f>E34</f>
        <v>173.2</v>
      </c>
      <c r="G79">
        <f>G34</f>
        <v>172.7</v>
      </c>
    </row>
    <row r="80" spans="3:7" x14ac:dyDescent="0.2">
      <c r="C80" t="str">
        <f>J1</f>
        <v>OTPP Funding valuation</v>
      </c>
      <c r="E80" s="8">
        <f>J27</f>
        <v>148.27800304105423</v>
      </c>
      <c r="G80">
        <f>L27</f>
        <v>142.5</v>
      </c>
    </row>
    <row r="81" spans="3:10" x14ac:dyDescent="0.2">
      <c r="C81" t="str">
        <f>O1</f>
        <v>Ont Gvt Financial statement</v>
      </c>
      <c r="E81">
        <f>O34</f>
        <v>116.4</v>
      </c>
      <c r="G81">
        <f>R34</f>
        <v>113.8</v>
      </c>
    </row>
    <row r="83" spans="3:10" x14ac:dyDescent="0.2">
      <c r="C83" s="1" t="s">
        <v>79</v>
      </c>
    </row>
    <row r="85" spans="3:10" x14ac:dyDescent="0.2">
      <c r="C85" t="str">
        <f>E1</f>
        <v>OTPP Financial statement</v>
      </c>
      <c r="E85" s="4">
        <f>E53</f>
        <v>1.7241379310344973E-2</v>
      </c>
      <c r="G85" s="4">
        <f>G53</f>
        <v>1.6224188790560756E-2</v>
      </c>
    </row>
    <row r="86" spans="3:10" x14ac:dyDescent="0.2">
      <c r="C86" t="str">
        <f>J1</f>
        <v>OTPP Funding valuation</v>
      </c>
      <c r="E86" s="4">
        <f>J53</f>
        <v>2.7450980392156987E-2</v>
      </c>
      <c r="G86" s="4">
        <f>L53</f>
        <v>2.7941176470588136E-2</v>
      </c>
    </row>
    <row r="87" spans="3:10" x14ac:dyDescent="0.2">
      <c r="C87" t="str">
        <f>O1</f>
        <v>Ont Gvt Financial statement</v>
      </c>
      <c r="E87" s="4">
        <f>O53</f>
        <v>4.1666666666666741E-2</v>
      </c>
      <c r="G87" s="4">
        <f>R53</f>
        <v>4.1564792176039145E-2</v>
      </c>
    </row>
    <row r="89" spans="3:10" x14ac:dyDescent="0.2">
      <c r="C89" s="1" t="s">
        <v>80</v>
      </c>
      <c r="I89" t="s">
        <v>82</v>
      </c>
    </row>
    <row r="90" spans="3:10" x14ac:dyDescent="0.2">
      <c r="I90">
        <v>18</v>
      </c>
      <c r="J90">
        <v>18</v>
      </c>
    </row>
    <row r="91" spans="3:10" x14ac:dyDescent="0.2">
      <c r="C91" t="s">
        <v>67</v>
      </c>
      <c r="E91" s="4">
        <f>E86-E85</f>
        <v>1.0209601081812014E-2</v>
      </c>
      <c r="G91" s="4">
        <f>G86-G85</f>
        <v>1.171698768002738E-2</v>
      </c>
      <c r="I91" s="9">
        <f>E91*I90</f>
        <v>0.18377281947261626</v>
      </c>
      <c r="J91" s="9">
        <f>G91*J90</f>
        <v>0.21090577824049284</v>
      </c>
    </row>
    <row r="92" spans="3:10" x14ac:dyDescent="0.2">
      <c r="C92" t="s">
        <v>68</v>
      </c>
      <c r="E92" s="4">
        <f>E87-E86</f>
        <v>1.4215686274509753E-2</v>
      </c>
      <c r="G92" s="4">
        <f>G87-G86</f>
        <v>1.3623615705451009E-2</v>
      </c>
      <c r="I92" s="9">
        <f>E92*I90</f>
        <v>0.25588235294117556</v>
      </c>
      <c r="J92" s="9">
        <f>G92*J90</f>
        <v>0.24522508269811816</v>
      </c>
    </row>
    <row r="94" spans="3:10" x14ac:dyDescent="0.2">
      <c r="C94" s="1" t="s">
        <v>81</v>
      </c>
    </row>
    <row r="96" spans="3:10" x14ac:dyDescent="0.2">
      <c r="C96" t="s">
        <v>69</v>
      </c>
      <c r="E96" s="8">
        <f>E79/(1+I91)</f>
        <v>146.31185743660046</v>
      </c>
      <c r="G96" s="8">
        <f>G79/(1+J91)</f>
        <v>142.62051028523607</v>
      </c>
      <c r="I96" s="6" t="s">
        <v>83</v>
      </c>
      <c r="J96" s="6" t="s">
        <v>85</v>
      </c>
    </row>
    <row r="97" spans="3:14" x14ac:dyDescent="0.2">
      <c r="C97" t="s">
        <v>70</v>
      </c>
      <c r="E97" s="8">
        <f>E80/(1+I92)</f>
        <v>118.06679399053507</v>
      </c>
      <c r="G97" s="8">
        <f>G80/(1+J92)</f>
        <v>114.43714231264525</v>
      </c>
      <c r="I97" s="6" t="s">
        <v>84</v>
      </c>
      <c r="J97" s="6" t="s">
        <v>86</v>
      </c>
    </row>
    <row r="99" spans="3:14" x14ac:dyDescent="0.2">
      <c r="C99" t="s">
        <v>87</v>
      </c>
      <c r="E99" s="9">
        <f>E96/E80</f>
        <v>0.98674013970966823</v>
      </c>
      <c r="G99" s="9">
        <f>G96/G80</f>
        <v>1.0008456862121828</v>
      </c>
    </row>
    <row r="100" spans="3:14" x14ac:dyDescent="0.2">
      <c r="C100" t="s">
        <v>88</v>
      </c>
      <c r="E100" s="9">
        <f>E97/E81</f>
        <v>1.0143195360011603</v>
      </c>
      <c r="G100" s="9">
        <f>G97/G81</f>
        <v>1.0055987900935435</v>
      </c>
    </row>
    <row r="105" spans="3:14" x14ac:dyDescent="0.2">
      <c r="C105" s="12" t="s">
        <v>91</v>
      </c>
    </row>
    <row r="107" spans="3:14" x14ac:dyDescent="0.2">
      <c r="C107" t="s">
        <v>92</v>
      </c>
    </row>
    <row r="108" spans="3:14" x14ac:dyDescent="0.2">
      <c r="C108" t="s">
        <v>93</v>
      </c>
    </row>
    <row r="110" spans="3:14" x14ac:dyDescent="0.2">
      <c r="C110" t="s">
        <v>94</v>
      </c>
    </row>
    <row r="111" spans="3:14" ht="54" customHeight="1" x14ac:dyDescent="0.2">
      <c r="C111" s="13" t="s">
        <v>96</v>
      </c>
      <c r="D111" s="13"/>
      <c r="E111" s="13"/>
      <c r="F111" s="13"/>
      <c r="G111" s="13"/>
      <c r="H111" s="13"/>
      <c r="I111" s="13"/>
      <c r="J111" s="13"/>
      <c r="K111" s="13"/>
      <c r="L111" s="13"/>
      <c r="M111" s="13"/>
      <c r="N111" s="13"/>
    </row>
    <row r="112" spans="3:14" ht="33" customHeight="1" x14ac:dyDescent="0.2">
      <c r="C112" s="13" t="s">
        <v>95</v>
      </c>
      <c r="D112" s="13"/>
      <c r="E112" s="13"/>
      <c r="F112" s="13"/>
      <c r="G112" s="13"/>
      <c r="H112" s="13"/>
      <c r="I112" s="13"/>
      <c r="J112" s="13"/>
      <c r="K112" s="13"/>
      <c r="L112" s="13"/>
      <c r="M112" s="13"/>
      <c r="N112" s="13"/>
    </row>
    <row r="113" spans="3:14" ht="21.75" customHeight="1" x14ac:dyDescent="0.2">
      <c r="C113" s="14" t="s">
        <v>97</v>
      </c>
      <c r="D113" s="14"/>
      <c r="E113" s="14"/>
      <c r="F113" s="14"/>
      <c r="G113" s="14"/>
      <c r="H113" s="14"/>
      <c r="I113" s="14"/>
      <c r="J113" s="14"/>
      <c r="K113" s="14"/>
      <c r="L113" s="14"/>
      <c r="M113" s="14"/>
      <c r="N113" s="14"/>
    </row>
    <row r="115" spans="3:14" x14ac:dyDescent="0.2">
      <c r="C115" t="s">
        <v>98</v>
      </c>
    </row>
    <row r="116" spans="3:14" x14ac:dyDescent="0.2">
      <c r="C116" t="s">
        <v>99</v>
      </c>
    </row>
    <row r="118" spans="3:14" x14ac:dyDescent="0.2">
      <c r="C118" t="s">
        <v>100</v>
      </c>
    </row>
  </sheetData>
  <mergeCells count="2">
    <mergeCell ref="C111:N111"/>
    <mergeCell ref="C112:N112"/>
  </mergeCells>
  <pageMargins left="0.11811023622047245" right="0.11811023622047245" top="0.15748031496062992" bottom="0.15748031496062992"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Deloitte.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Raymond</dc:creator>
  <cp:lastModifiedBy>Martin Raymond</cp:lastModifiedBy>
  <cp:lastPrinted>2016-09-09T03:34:43Z</cp:lastPrinted>
  <dcterms:created xsi:type="dcterms:W3CDTF">2016-09-08T21:36:57Z</dcterms:created>
  <dcterms:modified xsi:type="dcterms:W3CDTF">2016-09-09T03:38:29Z</dcterms:modified>
</cp:coreProperties>
</file>