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37" i="1" l="1"/>
  <c r="C38" i="1" s="1"/>
  <c r="B37" i="1"/>
  <c r="C36" i="1"/>
  <c r="B36" i="1"/>
  <c r="C10" i="1"/>
  <c r="P6" i="1" l="1"/>
  <c r="P10" i="1" s="1"/>
  <c r="P20" i="1"/>
  <c r="D20" i="1"/>
  <c r="C20" i="1"/>
  <c r="J20" i="1"/>
  <c r="I20" i="1"/>
  <c r="H20" i="1"/>
  <c r="G20" i="1"/>
  <c r="B20" i="1"/>
  <c r="C16" i="1"/>
  <c r="B17" i="1"/>
  <c r="B16" i="1"/>
  <c r="K17" i="1"/>
  <c r="C24" i="1"/>
  <c r="H24" i="1" s="1"/>
  <c r="D24" i="1"/>
  <c r="H25" i="1"/>
  <c r="K16" i="1" l="1"/>
  <c r="K20" i="1" s="1"/>
  <c r="B38" i="1" l="1"/>
  <c r="I26" i="1" l="1"/>
  <c r="G26" i="1"/>
  <c r="F26" i="1"/>
  <c r="E26" i="1"/>
  <c r="B26" i="1"/>
  <c r="D26" i="1"/>
  <c r="C26" i="1"/>
  <c r="H6" i="1"/>
  <c r="G9" i="1"/>
  <c r="F9" i="1"/>
  <c r="E9" i="1"/>
  <c r="C9" i="1"/>
  <c r="D5" i="1"/>
  <c r="H5" i="1" s="1"/>
  <c r="C5" i="1"/>
  <c r="B9" i="1"/>
  <c r="D9" i="1" l="1"/>
  <c r="H26" i="1"/>
</calcChain>
</file>

<file path=xl/sharedStrings.xml><?xml version="1.0" encoding="utf-8"?>
<sst xmlns="http://schemas.openxmlformats.org/spreadsheetml/2006/main" count="44" uniqueCount="17">
  <si>
    <t>Other</t>
  </si>
  <si>
    <t>Total</t>
  </si>
  <si>
    <t>OTPP</t>
  </si>
  <si>
    <t>PSPP</t>
  </si>
  <si>
    <t>OPSEU</t>
  </si>
  <si>
    <t>HOOP</t>
  </si>
  <si>
    <t>CAAT</t>
  </si>
  <si>
    <t>Plans</t>
  </si>
  <si>
    <t>Pension</t>
  </si>
  <si>
    <t>LIABILITY (ASSET)</t>
  </si>
  <si>
    <t>Obligations for benefits</t>
  </si>
  <si>
    <t>Less: plan fund assets</t>
  </si>
  <si>
    <t>Total (Asset) Liability</t>
  </si>
  <si>
    <t>Other plans</t>
  </si>
  <si>
    <t>($ Millions)</t>
  </si>
  <si>
    <t>Agency</t>
  </si>
  <si>
    <t xml:space="preserve">    Pension benefit  plans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</si>
</sst>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0"/>
      <name val="Tahoma"/>
      <family val="2"/>
    </font>
    <font>
      <b/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theme="6" tint="-0.499984740745262"/>
      <name val="Arial"/>
      <family val="2"/>
    </font>
    <font>
      <sz val="10"/>
      <color theme="4" tint="-0.249977111117893"/>
      <name val="Arial"/>
      <family val="2"/>
    </font>
    <font>
      <b/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5">
    <xf numFmtId="0" fontId="0" fillId="0" borderId="0"/>
    <xf numFmtId="0" fontId="2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6" fillId="0" borderId="0"/>
    <xf numFmtId="0" fontId="11" fillId="20" borderId="1" applyNumberFormat="0" applyAlignment="0" applyProtection="0"/>
    <xf numFmtId="0" fontId="12" fillId="21" borderId="2" applyNumberFormat="0" applyAlignment="0" applyProtection="0"/>
    <xf numFmtId="43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7" fillId="22" borderId="0"/>
    <xf numFmtId="0" fontId="7" fillId="14" borderId="0"/>
    <xf numFmtId="0" fontId="20" fillId="23" borderId="0" applyNumberFormat="0" applyBorder="0" applyAlignment="0" applyProtection="0"/>
    <xf numFmtId="0" fontId="3" fillId="24" borderId="7" applyNumberFormat="0" applyFont="0" applyAlignment="0" applyProtection="0"/>
    <xf numFmtId="0" fontId="7" fillId="15" borderId="0"/>
    <xf numFmtId="0" fontId="21" fillId="20" borderId="8" applyNumberFormat="0" applyAlignment="0" applyProtection="0"/>
    <xf numFmtId="9" fontId="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7" fillId="23" borderId="0"/>
    <xf numFmtId="0" fontId="1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3" borderId="0"/>
    <xf numFmtId="0" fontId="27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3">
    <xf numFmtId="0" fontId="0" fillId="0" borderId="0" xfId="0"/>
    <xf numFmtId="3" fontId="4" fillId="0" borderId="15" xfId="1" applyNumberFormat="1" applyFont="1" applyBorder="1"/>
    <xf numFmtId="3" fontId="4" fillId="0" borderId="17" xfId="1" applyNumberFormat="1" applyFont="1" applyBorder="1" applyAlignment="1">
      <alignment horizontal="center"/>
    </xf>
    <xf numFmtId="164" fontId="25" fillId="0" borderId="20" xfId="1" applyNumberFormat="1" applyFont="1" applyBorder="1"/>
    <xf numFmtId="3" fontId="4" fillId="0" borderId="13" xfId="1" applyNumberFormat="1" applyFont="1" applyFill="1" applyBorder="1" applyAlignment="1">
      <alignment horizontal="center" wrapText="1"/>
    </xf>
    <xf numFmtId="3" fontId="4" fillId="0" borderId="13" xfId="1" applyNumberFormat="1" applyFont="1" applyFill="1" applyBorder="1" applyAlignment="1">
      <alignment horizontal="center"/>
    </xf>
    <xf numFmtId="164" fontId="3" fillId="29" borderId="18" xfId="1" applyNumberFormat="1" applyFont="1" applyFill="1" applyBorder="1"/>
    <xf numFmtId="164" fontId="25" fillId="29" borderId="18" xfId="1" applyNumberFormat="1" applyFont="1" applyFill="1" applyBorder="1"/>
    <xf numFmtId="3" fontId="2" fillId="0" borderId="14" xfId="1" applyNumberFormat="1" applyBorder="1"/>
    <xf numFmtId="3" fontId="4" fillId="0" borderId="13" xfId="1" applyNumberFormat="1" applyFont="1" applyBorder="1" applyAlignment="1">
      <alignment horizontal="center"/>
    </xf>
    <xf numFmtId="3" fontId="2" fillId="0" borderId="16" xfId="1" applyNumberFormat="1" applyBorder="1" applyAlignment="1">
      <alignment horizontal="center"/>
    </xf>
    <xf numFmtId="164" fontId="25" fillId="29" borderId="19" xfId="1" applyNumberFormat="1" applyFont="1" applyFill="1" applyBorder="1"/>
    <xf numFmtId="164" fontId="25" fillId="0" borderId="21" xfId="1" applyNumberFormat="1" applyFont="1" applyBorder="1"/>
    <xf numFmtId="164" fontId="3" fillId="29" borderId="12" xfId="1" applyNumberFormat="1" applyFont="1" applyFill="1" applyBorder="1"/>
    <xf numFmtId="164" fontId="25" fillId="29" borderId="12" xfId="1" applyNumberFormat="1" applyFont="1" applyFill="1" applyBorder="1"/>
    <xf numFmtId="0" fontId="2" fillId="0" borderId="0" xfId="1"/>
    <xf numFmtId="3" fontId="2" fillId="0" borderId="0" xfId="1" applyNumberFormat="1"/>
    <xf numFmtId="3" fontId="2" fillId="0" borderId="0" xfId="1" applyNumberFormat="1" applyAlignment="1">
      <alignment horizontal="center"/>
    </xf>
    <xf numFmtId="3" fontId="4" fillId="0" borderId="0" xfId="1" applyNumberFormat="1" applyFont="1" applyAlignment="1">
      <alignment horizontal="center"/>
    </xf>
    <xf numFmtId="3" fontId="4" fillId="0" borderId="0" xfId="1" applyNumberFormat="1" applyFont="1"/>
    <xf numFmtId="3" fontId="4" fillId="0" borderId="11" xfId="1" applyNumberFormat="1" applyFont="1" applyBorder="1" applyAlignment="1">
      <alignment horizontal="center"/>
    </xf>
    <xf numFmtId="3" fontId="5" fillId="0" borderId="0" xfId="1" applyNumberFormat="1" applyFont="1" applyAlignment="1">
      <alignment horizontal="center"/>
    </xf>
    <xf numFmtId="3" fontId="3" fillId="0" borderId="0" xfId="1" applyNumberFormat="1" applyFont="1"/>
    <xf numFmtId="3" fontId="3" fillId="27" borderId="0" xfId="1" applyNumberFormat="1" applyFont="1" applyFill="1"/>
    <xf numFmtId="3" fontId="3" fillId="27" borderId="12" xfId="1" applyNumberFormat="1" applyFont="1" applyFill="1" applyBorder="1"/>
    <xf numFmtId="3" fontId="4" fillId="0" borderId="0" xfId="1" applyNumberFormat="1" applyFont="1" applyFill="1" applyAlignment="1">
      <alignment horizontal="center"/>
    </xf>
    <xf numFmtId="3" fontId="4" fillId="0" borderId="11" xfId="1" applyNumberFormat="1" applyFont="1" applyFill="1" applyBorder="1" applyAlignment="1">
      <alignment horizontal="center"/>
    </xf>
    <xf numFmtId="3" fontId="25" fillId="0" borderId="0" xfId="1" applyNumberFormat="1" applyFont="1"/>
    <xf numFmtId="3" fontId="25" fillId="25" borderId="12" xfId="1" applyNumberFormat="1" applyFont="1" applyFill="1" applyBorder="1"/>
    <xf numFmtId="3" fontId="25" fillId="26" borderId="0" xfId="1" applyNumberFormat="1" applyFont="1" applyFill="1"/>
    <xf numFmtId="3" fontId="25" fillId="26" borderId="12" xfId="1" applyNumberFormat="1" applyFont="1" applyFill="1" applyBorder="1"/>
    <xf numFmtId="3" fontId="3" fillId="28" borderId="0" xfId="1" applyNumberFormat="1" applyFont="1" applyFill="1"/>
    <xf numFmtId="3" fontId="3" fillId="28" borderId="10" xfId="1" applyNumberFormat="1" applyFont="1" applyFill="1" applyBorder="1"/>
    <xf numFmtId="3" fontId="3" fillId="28" borderId="12" xfId="1" applyNumberFormat="1" applyFont="1" applyFill="1" applyBorder="1"/>
    <xf numFmtId="3" fontId="25" fillId="28" borderId="0" xfId="1" applyNumberFormat="1" applyFont="1" applyFill="1"/>
    <xf numFmtId="3" fontId="25" fillId="28" borderId="10" xfId="1" applyNumberFormat="1" applyFont="1" applyFill="1" applyBorder="1"/>
    <xf numFmtId="3" fontId="25" fillId="28" borderId="12" xfId="1" applyNumberFormat="1" applyFont="1" applyFill="1" applyBorder="1"/>
    <xf numFmtId="3" fontId="25" fillId="0" borderId="10" xfId="1" applyNumberFormat="1" applyFont="1" applyBorder="1"/>
    <xf numFmtId="3" fontId="25" fillId="0" borderId="12" xfId="1" applyNumberFormat="1" applyFont="1" applyBorder="1"/>
    <xf numFmtId="3" fontId="28" fillId="0" borderId="0" xfId="1" applyNumberFormat="1" applyFont="1"/>
    <xf numFmtId="3" fontId="26" fillId="26" borderId="10" xfId="1" applyNumberFormat="1" applyFont="1" applyFill="1" applyBorder="1"/>
    <xf numFmtId="3" fontId="29" fillId="27" borderId="10" xfId="1" applyNumberFormat="1" applyFont="1" applyFill="1" applyBorder="1"/>
    <xf numFmtId="3" fontId="25" fillId="25" borderId="0" xfId="1" applyNumberFormat="1" applyFont="1" applyFill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4" fillId="0" borderId="11" xfId="0" applyNumberFormat="1" applyFont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3" fontId="3" fillId="0" borderId="0" xfId="0" applyNumberFormat="1" applyFont="1"/>
    <xf numFmtId="3" fontId="4" fillId="0" borderId="0" xfId="0" applyNumberFormat="1" applyFont="1"/>
    <xf numFmtId="3" fontId="25" fillId="0" borderId="0" xfId="0" applyNumberFormat="1" applyFont="1"/>
    <xf numFmtId="3" fontId="28" fillId="0" borderId="0" xfId="0" applyNumberFormat="1" applyFont="1"/>
    <xf numFmtId="3" fontId="25" fillId="25" borderId="0" xfId="30" applyNumberFormat="1" applyFont="1" applyFill="1"/>
    <xf numFmtId="3" fontId="25" fillId="25" borderId="0" xfId="0" applyNumberFormat="1" applyFont="1" applyFill="1"/>
    <xf numFmtId="3" fontId="3" fillId="27" borderId="0" xfId="0" applyNumberFormat="1" applyFont="1" applyFill="1"/>
    <xf numFmtId="3" fontId="3" fillId="26" borderId="0" xfId="0" applyNumberFormat="1" applyFont="1" applyFill="1"/>
    <xf numFmtId="3" fontId="3" fillId="28" borderId="0" xfId="0" applyNumberFormat="1" applyFont="1" applyFill="1"/>
    <xf numFmtId="3" fontId="25" fillId="25" borderId="10" xfId="0" applyNumberFormat="1" applyFont="1" applyFill="1" applyBorder="1"/>
    <xf numFmtId="3" fontId="3" fillId="27" borderId="10" xfId="0" applyNumberFormat="1" applyFont="1" applyFill="1" applyBorder="1"/>
    <xf numFmtId="3" fontId="3" fillId="26" borderId="10" xfId="0" applyNumberFormat="1" applyFont="1" applyFill="1" applyBorder="1"/>
    <xf numFmtId="3" fontId="3" fillId="28" borderId="10" xfId="0" applyNumberFormat="1" applyFont="1" applyFill="1" applyBorder="1"/>
    <xf numFmtId="3" fontId="3" fillId="0" borderId="10" xfId="0" applyNumberFormat="1" applyFont="1" applyBorder="1"/>
    <xf numFmtId="3" fontId="25" fillId="25" borderId="12" xfId="0" applyNumberFormat="1" applyFont="1" applyFill="1" applyBorder="1"/>
    <xf numFmtId="3" fontId="3" fillId="27" borderId="12" xfId="0" applyNumberFormat="1" applyFont="1" applyFill="1" applyBorder="1"/>
    <xf numFmtId="3" fontId="3" fillId="26" borderId="12" xfId="0" applyNumberFormat="1" applyFont="1" applyFill="1" applyBorder="1"/>
    <xf numFmtId="3" fontId="3" fillId="28" borderId="12" xfId="0" applyNumberFormat="1" applyFont="1" applyFill="1" applyBorder="1"/>
    <xf numFmtId="3" fontId="3" fillId="0" borderId="12" xfId="0" applyNumberFormat="1" applyFont="1" applyBorder="1"/>
    <xf numFmtId="164" fontId="0" fillId="0" borderId="0" xfId="0" applyNumberFormat="1"/>
    <xf numFmtId="3" fontId="0" fillId="0" borderId="12" xfId="0" applyNumberFormat="1" applyBorder="1"/>
    <xf numFmtId="0" fontId="30" fillId="0" borderId="0" xfId="0" applyFont="1" applyAlignment="1">
      <alignment horizontal="left"/>
    </xf>
    <xf numFmtId="0" fontId="0" fillId="0" borderId="12" xfId="0" applyBorder="1"/>
  </cellXfs>
  <cellStyles count="6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BlackHeading" xfId="27"/>
    <cellStyle name="Calculation 2" xfId="28"/>
    <cellStyle name="Check Cell 2" xfId="29"/>
    <cellStyle name="Comma 2" xfId="54"/>
    <cellStyle name="Comma 3" xfId="59"/>
    <cellStyle name="Comma 4" xfId="63"/>
    <cellStyle name="Comma 5" xfId="30"/>
    <cellStyle name="Currency 2" xfId="60"/>
    <cellStyle name="Currency 3" xfId="64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Input 2" xfId="37"/>
    <cellStyle name="Linked Cell 2" xfId="38"/>
    <cellStyle name="LtBlue" xfId="39"/>
    <cellStyle name="LtGreen" xfId="40"/>
    <cellStyle name="LtRed" xfId="55"/>
    <cellStyle name="Neutral 2" xfId="41"/>
    <cellStyle name="Normal" xfId="0" builtinId="0"/>
    <cellStyle name="Normal 2" xfId="50"/>
    <cellStyle name="Normal 2 2" xfId="56"/>
    <cellStyle name="Normal 3" xfId="51"/>
    <cellStyle name="Normal 4" xfId="52"/>
    <cellStyle name="Normal 5" xfId="57"/>
    <cellStyle name="Normal 6" xfId="58"/>
    <cellStyle name="Normal 7" xfId="62"/>
    <cellStyle name="Normal 8" xfId="1"/>
    <cellStyle name="Note 2" xfId="42"/>
    <cellStyle name="Orange" xfId="43"/>
    <cellStyle name="Output 2" xfId="44"/>
    <cellStyle name="Percent 2" xfId="53"/>
    <cellStyle name="Percent 3" xfId="61"/>
    <cellStyle name="Percent 4" xfId="45"/>
    <cellStyle name="Title 2" xfId="46"/>
    <cellStyle name="Total 2" xfId="47"/>
    <cellStyle name="Warning Text 2" xfId="48"/>
    <cellStyle name="Yellow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E37" sqref="E37"/>
    </sheetView>
  </sheetViews>
  <sheetFormatPr defaultRowHeight="15" x14ac:dyDescent="0.25"/>
  <cols>
    <col min="1" max="1" width="31.85546875" bestFit="1" customWidth="1"/>
    <col min="2" max="2" width="10.28515625" customWidth="1"/>
    <col min="3" max="3" width="11.28515625" customWidth="1"/>
  </cols>
  <sheetData>
    <row r="1" spans="1:16" x14ac:dyDescent="0.25">
      <c r="A1" s="17"/>
      <c r="B1" s="21"/>
      <c r="C1" s="18"/>
      <c r="D1" s="18"/>
      <c r="E1" s="25"/>
      <c r="F1" s="25"/>
      <c r="G1" s="25" t="s">
        <v>0</v>
      </c>
      <c r="H1" s="18" t="s">
        <v>1</v>
      </c>
    </row>
    <row r="2" spans="1:16" ht="15.75" thickBot="1" x14ac:dyDescent="0.3">
      <c r="A2" s="17"/>
      <c r="B2" s="20" t="s">
        <v>2</v>
      </c>
      <c r="C2" s="20" t="s">
        <v>3</v>
      </c>
      <c r="D2" s="20" t="s">
        <v>4</v>
      </c>
      <c r="E2" s="26" t="s">
        <v>5</v>
      </c>
      <c r="F2" s="26" t="s">
        <v>6</v>
      </c>
      <c r="G2" s="26" t="s">
        <v>7</v>
      </c>
      <c r="H2" s="20" t="s">
        <v>8</v>
      </c>
    </row>
    <row r="3" spans="1:16" ht="15.75" thickBot="1" x14ac:dyDescent="0.3">
      <c r="A3" s="15"/>
      <c r="B3" s="22"/>
      <c r="C3" s="22"/>
      <c r="D3" s="27"/>
      <c r="E3" s="15"/>
      <c r="F3" s="15"/>
      <c r="G3" s="15"/>
      <c r="H3" s="15"/>
      <c r="P3" s="48" t="s">
        <v>15</v>
      </c>
    </row>
    <row r="4" spans="1:16" x14ac:dyDescent="0.25">
      <c r="A4" s="19" t="s">
        <v>9</v>
      </c>
      <c r="B4" s="27"/>
      <c r="C4" s="39"/>
      <c r="D4" s="27"/>
      <c r="E4" s="22"/>
      <c r="F4" s="22"/>
      <c r="G4" s="27"/>
      <c r="H4" s="27"/>
      <c r="P4" s="50"/>
    </row>
    <row r="5" spans="1:16" x14ac:dyDescent="0.25">
      <c r="A5" s="16" t="s">
        <v>10</v>
      </c>
      <c r="B5" s="42">
        <v>58338</v>
      </c>
      <c r="C5" s="23">
        <f>23147+38-725</f>
        <v>22460</v>
      </c>
      <c r="D5" s="29">
        <f>7779-181</f>
        <v>7598</v>
      </c>
      <c r="E5" s="31">
        <v>25204</v>
      </c>
      <c r="F5" s="31">
        <v>4147</v>
      </c>
      <c r="G5" s="34">
        <v>-205</v>
      </c>
      <c r="H5" s="27">
        <f>SUM(B5:G5)</f>
        <v>117542</v>
      </c>
      <c r="P5" s="53"/>
    </row>
    <row r="6" spans="1:16" x14ac:dyDescent="0.25">
      <c r="A6" s="16" t="s">
        <v>11</v>
      </c>
      <c r="B6" s="42">
        <v>-78512</v>
      </c>
      <c r="C6" s="23">
        <v>-21886</v>
      </c>
      <c r="D6" s="29">
        <v>-8690</v>
      </c>
      <c r="E6" s="31">
        <v>-28628</v>
      </c>
      <c r="F6" s="31">
        <v>-4033</v>
      </c>
      <c r="G6" s="34"/>
      <c r="H6" s="27">
        <f t="shared" ref="H6:H8" si="0">SUM(B6:G6)</f>
        <v>-141749</v>
      </c>
      <c r="P6" s="57">
        <f>-725-181</f>
        <v>-906</v>
      </c>
    </row>
    <row r="7" spans="1:16" x14ac:dyDescent="0.25">
      <c r="A7" s="16"/>
      <c r="B7" s="42"/>
      <c r="C7" s="23"/>
      <c r="D7" s="29"/>
      <c r="E7" s="31"/>
      <c r="F7" s="31"/>
      <c r="G7" s="34"/>
      <c r="H7" s="27"/>
      <c r="P7" s="57"/>
    </row>
    <row r="8" spans="1:16" x14ac:dyDescent="0.25">
      <c r="A8" s="16"/>
      <c r="B8" s="42"/>
      <c r="C8" s="41"/>
      <c r="D8" s="40"/>
      <c r="E8" s="32"/>
      <c r="F8" s="32"/>
      <c r="G8" s="35"/>
      <c r="H8" s="37"/>
      <c r="P8" s="57"/>
    </row>
    <row r="9" spans="1:16" x14ac:dyDescent="0.25">
      <c r="A9" s="19" t="s">
        <v>12</v>
      </c>
      <c r="B9" s="28">
        <f>SUM(B5:B8)</f>
        <v>-20174</v>
      </c>
      <c r="C9" s="24">
        <f t="shared" ref="C9:G9" si="1">SUM(C5:C8)</f>
        <v>574</v>
      </c>
      <c r="D9" s="30">
        <f t="shared" si="1"/>
        <v>-1092</v>
      </c>
      <c r="E9" s="33">
        <f t="shared" si="1"/>
        <v>-3424</v>
      </c>
      <c r="F9" s="33">
        <f t="shared" si="1"/>
        <v>114</v>
      </c>
      <c r="G9" s="36">
        <f t="shared" si="1"/>
        <v>-205</v>
      </c>
      <c r="H9" s="38">
        <v>-9312</v>
      </c>
      <c r="P9" s="61"/>
    </row>
    <row r="10" spans="1:16" x14ac:dyDescent="0.25">
      <c r="C10" s="43">
        <f>C5+E5+F5</f>
        <v>51811</v>
      </c>
      <c r="P10" s="66">
        <f t="shared" ref="P10" si="2">SUM(P6:P9)</f>
        <v>-906</v>
      </c>
    </row>
    <row r="11" spans="1:16" x14ac:dyDescent="0.25">
      <c r="C11" s="43"/>
    </row>
    <row r="12" spans="1:16" x14ac:dyDescent="0.25">
      <c r="A12" s="44"/>
      <c r="B12" s="45"/>
      <c r="C12" s="45"/>
      <c r="D12" s="46"/>
      <c r="E12" s="46"/>
      <c r="F12" s="46"/>
      <c r="G12" s="46"/>
      <c r="H12" s="47"/>
      <c r="I12" s="47"/>
      <c r="J12" s="47" t="s">
        <v>0</v>
      </c>
      <c r="K12" s="46" t="s">
        <v>1</v>
      </c>
    </row>
    <row r="13" spans="1:16" ht="15.75" thickBot="1" x14ac:dyDescent="0.3">
      <c r="A13" s="44"/>
      <c r="B13" s="48" t="s">
        <v>2</v>
      </c>
      <c r="C13" s="48" t="s">
        <v>3</v>
      </c>
      <c r="D13" s="48" t="s">
        <v>4</v>
      </c>
      <c r="E13" s="48"/>
      <c r="F13" s="48"/>
      <c r="G13" s="48" t="s">
        <v>15</v>
      </c>
      <c r="H13" s="49" t="s">
        <v>5</v>
      </c>
      <c r="I13" s="49" t="s">
        <v>6</v>
      </c>
      <c r="J13" s="49" t="s">
        <v>7</v>
      </c>
      <c r="K13" s="48" t="s">
        <v>8</v>
      </c>
      <c r="P13" s="48" t="s">
        <v>15</v>
      </c>
    </row>
    <row r="14" spans="1:16" x14ac:dyDescent="0.25">
      <c r="A14" s="43"/>
      <c r="B14" s="50"/>
      <c r="C14" s="50"/>
      <c r="D14" s="50"/>
      <c r="E14" s="50"/>
      <c r="F14" s="50"/>
      <c r="G14" s="50"/>
      <c r="H14" s="43"/>
      <c r="I14" s="43"/>
      <c r="J14" s="43"/>
      <c r="K14" s="43"/>
      <c r="P14" s="50"/>
    </row>
    <row r="15" spans="1:16" x14ac:dyDescent="0.25">
      <c r="A15" s="51" t="s">
        <v>9</v>
      </c>
      <c r="B15" s="52"/>
      <c r="C15" s="52"/>
      <c r="D15" s="53"/>
      <c r="E15" s="50"/>
      <c r="F15" s="53"/>
      <c r="G15" s="53"/>
      <c r="H15" s="50"/>
      <c r="I15" s="50"/>
      <c r="J15" s="50"/>
      <c r="K15" s="50"/>
      <c r="P15" s="53"/>
    </row>
    <row r="16" spans="1:16" x14ac:dyDescent="0.25">
      <c r="A16" s="43" t="s">
        <v>10</v>
      </c>
      <c r="B16" s="54">
        <f>56901+165</f>
        <v>57066</v>
      </c>
      <c r="C16" s="56">
        <f>22215+29</f>
        <v>22244</v>
      </c>
      <c r="D16" s="57">
        <v>7567</v>
      </c>
      <c r="E16" s="56"/>
      <c r="F16" s="57"/>
      <c r="G16" s="57">
        <v>-837</v>
      </c>
      <c r="H16" s="58">
        <v>23500</v>
      </c>
      <c r="I16" s="58">
        <v>3973</v>
      </c>
      <c r="J16" s="58">
        <v>-173</v>
      </c>
      <c r="K16" s="50">
        <f>SUM(B16:J16)</f>
        <v>113340</v>
      </c>
      <c r="P16" s="57">
        <v>-837</v>
      </c>
    </row>
    <row r="17" spans="1:16" x14ac:dyDescent="0.25">
      <c r="A17" s="43" t="s">
        <v>11</v>
      </c>
      <c r="B17" s="55">
        <f>-71539-13</f>
        <v>-71552</v>
      </c>
      <c r="C17" s="56">
        <v>-20435</v>
      </c>
      <c r="D17" s="57">
        <v>-8185</v>
      </c>
      <c r="E17" s="56"/>
      <c r="F17" s="57"/>
      <c r="G17" s="57"/>
      <c r="H17" s="58">
        <v>-25463</v>
      </c>
      <c r="I17" s="58">
        <v>-3709</v>
      </c>
      <c r="J17" s="58"/>
      <c r="K17" s="50">
        <f>SUM(B17:J17)</f>
        <v>-129344</v>
      </c>
      <c r="P17" s="57"/>
    </row>
    <row r="18" spans="1:16" x14ac:dyDescent="0.25">
      <c r="A18" s="43"/>
      <c r="B18" s="55"/>
      <c r="C18" s="56"/>
      <c r="D18" s="57"/>
      <c r="E18" s="56"/>
      <c r="F18" s="57"/>
      <c r="G18" s="57"/>
      <c r="H18" s="58"/>
      <c r="I18" s="58"/>
      <c r="J18" s="58"/>
      <c r="K18" s="50"/>
      <c r="P18" s="57"/>
    </row>
    <row r="19" spans="1:16" x14ac:dyDescent="0.25">
      <c r="A19" s="43"/>
      <c r="B19" s="59"/>
      <c r="C19" s="60"/>
      <c r="D19" s="61"/>
      <c r="E19" s="60"/>
      <c r="F19" s="61"/>
      <c r="G19" s="61"/>
      <c r="H19" s="62"/>
      <c r="I19" s="62"/>
      <c r="J19" s="62"/>
      <c r="K19" s="63"/>
      <c r="P19" s="61"/>
    </row>
    <row r="20" spans="1:16" x14ac:dyDescent="0.25">
      <c r="A20" s="51" t="s">
        <v>12</v>
      </c>
      <c r="B20" s="64">
        <f>SUM(B16:B19)</f>
        <v>-14486</v>
      </c>
      <c r="C20" s="65">
        <f t="shared" ref="C20:K20" si="3">SUM(C16:C19)</f>
        <v>1809</v>
      </c>
      <c r="D20" s="66">
        <f t="shared" si="3"/>
        <v>-618</v>
      </c>
      <c r="E20" s="65"/>
      <c r="F20" s="66"/>
      <c r="G20" s="66">
        <f t="shared" si="3"/>
        <v>-837</v>
      </c>
      <c r="H20" s="67">
        <f t="shared" si="3"/>
        <v>-1963</v>
      </c>
      <c r="I20" s="67">
        <f t="shared" si="3"/>
        <v>264</v>
      </c>
      <c r="J20" s="67">
        <f t="shared" si="3"/>
        <v>-173</v>
      </c>
      <c r="K20" s="68">
        <f t="shared" si="3"/>
        <v>-16004</v>
      </c>
      <c r="P20" s="66">
        <f t="shared" ref="P20" si="4">SUM(P16:P19)</f>
        <v>-837</v>
      </c>
    </row>
    <row r="22" spans="1:16" ht="15.75" thickBot="1" x14ac:dyDescent="0.3">
      <c r="H22">
        <v>2016</v>
      </c>
      <c r="I22">
        <v>2015</v>
      </c>
    </row>
    <row r="23" spans="1:16" ht="26.25" x14ac:dyDescent="0.25">
      <c r="A23" s="10"/>
      <c r="B23" s="9" t="s">
        <v>2</v>
      </c>
      <c r="C23" s="9" t="s">
        <v>3</v>
      </c>
      <c r="D23" s="9" t="s">
        <v>4</v>
      </c>
      <c r="E23" s="5" t="s">
        <v>5</v>
      </c>
      <c r="F23" s="5" t="s">
        <v>6</v>
      </c>
      <c r="G23" s="4" t="s">
        <v>13</v>
      </c>
      <c r="H23" s="2" t="s">
        <v>1</v>
      </c>
      <c r="I23" s="2" t="s">
        <v>1</v>
      </c>
    </row>
    <row r="24" spans="1:16" x14ac:dyDescent="0.25">
      <c r="A24" s="8" t="s">
        <v>10</v>
      </c>
      <c r="B24" s="11">
        <v>58338</v>
      </c>
      <c r="C24" s="13">
        <f>23147+38-725</f>
        <v>22460</v>
      </c>
      <c r="D24" s="14">
        <f>7779-181</f>
        <v>7598</v>
      </c>
      <c r="E24" s="13">
        <v>25204</v>
      </c>
      <c r="F24" s="13">
        <v>4147</v>
      </c>
      <c r="G24" s="14">
        <v>-205</v>
      </c>
      <c r="H24" s="3">
        <f>SUM(B24:G24)</f>
        <v>117542</v>
      </c>
      <c r="I24">
        <v>113340</v>
      </c>
    </row>
    <row r="25" spans="1:16" x14ac:dyDescent="0.25">
      <c r="A25" s="8" t="s">
        <v>11</v>
      </c>
      <c r="B25" s="11">
        <v>-78512</v>
      </c>
      <c r="C25" s="13">
        <v>-21886</v>
      </c>
      <c r="D25" s="14">
        <v>-8690</v>
      </c>
      <c r="E25" s="13">
        <v>-28628</v>
      </c>
      <c r="F25" s="13">
        <v>-4033</v>
      </c>
      <c r="G25" s="14"/>
      <c r="H25" s="3">
        <f t="shared" ref="H25" si="5">SUM(B25:G25)</f>
        <v>-141749</v>
      </c>
      <c r="I25">
        <v>-129344</v>
      </c>
    </row>
    <row r="26" spans="1:16" ht="15.75" thickBot="1" x14ac:dyDescent="0.3">
      <c r="A26" s="1" t="s">
        <v>12</v>
      </c>
      <c r="B26" s="7">
        <f>SUM(B24:B25)</f>
        <v>-20174</v>
      </c>
      <c r="C26" s="6">
        <f t="shared" ref="C26:I26" si="6">SUM(C24:C25)</f>
        <v>574</v>
      </c>
      <c r="D26" s="7">
        <f t="shared" si="6"/>
        <v>-1092</v>
      </c>
      <c r="E26" s="6">
        <f t="shared" si="6"/>
        <v>-3424</v>
      </c>
      <c r="F26" s="6">
        <f t="shared" si="6"/>
        <v>114</v>
      </c>
      <c r="G26" s="7">
        <f t="shared" si="6"/>
        <v>-205</v>
      </c>
      <c r="H26" s="12">
        <f t="shared" si="6"/>
        <v>-24207</v>
      </c>
      <c r="I26" s="12">
        <f t="shared" si="6"/>
        <v>-16004</v>
      </c>
    </row>
    <row r="34" spans="1:3" x14ac:dyDescent="0.25">
      <c r="B34" s="71" t="s">
        <v>16</v>
      </c>
    </row>
    <row r="35" spans="1:3" x14ac:dyDescent="0.25">
      <c r="A35" s="72" t="s">
        <v>14</v>
      </c>
      <c r="B35" s="72">
        <v>2016</v>
      </c>
      <c r="C35" s="72">
        <v>2015</v>
      </c>
    </row>
    <row r="36" spans="1:3" x14ac:dyDescent="0.25">
      <c r="A36" s="8" t="s">
        <v>10</v>
      </c>
      <c r="B36" s="43">
        <f>C5+F5</f>
        <v>26607</v>
      </c>
      <c r="C36" s="43">
        <f>C16+I16</f>
        <v>26217</v>
      </c>
    </row>
    <row r="37" spans="1:3" x14ac:dyDescent="0.25">
      <c r="A37" s="8" t="s">
        <v>11</v>
      </c>
      <c r="B37" s="69">
        <f>C6+F6</f>
        <v>-25919</v>
      </c>
      <c r="C37" s="69">
        <f>C17+I17</f>
        <v>-24144</v>
      </c>
    </row>
    <row r="38" spans="1:3" x14ac:dyDescent="0.25">
      <c r="B38" s="70">
        <f>SUM(B36:B37)</f>
        <v>688</v>
      </c>
      <c r="C38" s="70">
        <f>SUM(C36:C37)</f>
        <v>2073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Bharat (MOF)</dc:creator>
  <cp:lastModifiedBy>Patel, Bharat (MOF)</cp:lastModifiedBy>
  <dcterms:created xsi:type="dcterms:W3CDTF">2016-08-31T19:57:56Z</dcterms:created>
  <dcterms:modified xsi:type="dcterms:W3CDTF">2016-09-01T21:53:57Z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