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activeTab="1"/>
  </bookViews>
  <sheets>
    <sheet name="Instructions" sheetId="22" r:id="rId1"/>
    <sheet name="Risk 1" sheetId="1" r:id="rId2"/>
    <sheet name="Risk 2" sheetId="21" r:id="rId3"/>
    <sheet name="Risk 3" sheetId="16" r:id="rId4"/>
    <sheet name="Risk 4" sheetId="2" r:id="rId5"/>
    <sheet name="Risk 5" sheetId="14" r:id="rId6"/>
    <sheet name="Risk 6" sheetId="4" r:id="rId7"/>
    <sheet name="Risk 7" sheetId="24" r:id="rId8"/>
    <sheet name="Risk 8 " sheetId="23" r:id="rId9"/>
    <sheet name="Risk 9" sheetId="12" r:id="rId10"/>
  </sheets>
  <calcPr calcId="145621"/>
</workbook>
</file>

<file path=xl/calcChain.xml><?xml version="1.0" encoding="utf-8"?>
<calcChain xmlns="http://schemas.openxmlformats.org/spreadsheetml/2006/main">
  <c r="D17" i="24" l="1"/>
  <c r="D16" i="24"/>
  <c r="J15" i="24"/>
  <c r="D15" i="24"/>
  <c r="J14" i="24"/>
  <c r="D14" i="24"/>
  <c r="M13" i="24"/>
  <c r="J13" i="24"/>
  <c r="D13" i="24"/>
  <c r="M12" i="24"/>
  <c r="J12" i="24"/>
  <c r="D12" i="24"/>
  <c r="M11" i="24"/>
  <c r="J11" i="24"/>
  <c r="G11" i="24"/>
  <c r="D11" i="24"/>
  <c r="M10" i="24"/>
  <c r="J10" i="24"/>
  <c r="G10" i="24"/>
  <c r="D10" i="24"/>
  <c r="M9" i="24"/>
  <c r="J9" i="24"/>
  <c r="G9" i="24"/>
  <c r="D9" i="24"/>
  <c r="M8" i="24"/>
  <c r="J8" i="24"/>
  <c r="G8" i="24"/>
  <c r="D8" i="24"/>
  <c r="M7" i="24"/>
  <c r="J7" i="24"/>
  <c r="G7" i="24"/>
  <c r="D7" i="24"/>
  <c r="M6" i="24"/>
  <c r="J6" i="24"/>
  <c r="G6" i="24"/>
  <c r="D6" i="24"/>
  <c r="G4" i="24"/>
  <c r="G3" i="24" s="1"/>
  <c r="O1" i="24"/>
  <c r="D17" i="23"/>
  <c r="D16" i="23"/>
  <c r="J15" i="23"/>
  <c r="D15" i="23"/>
  <c r="J14" i="23"/>
  <c r="D14" i="23"/>
  <c r="D4" i="23" s="1"/>
  <c r="D3" i="23" s="1"/>
  <c r="M13" i="23"/>
  <c r="J13" i="23"/>
  <c r="D13" i="23"/>
  <c r="M12" i="23"/>
  <c r="M4" i="23" s="1"/>
  <c r="M3" i="23" s="1"/>
  <c r="J12" i="23"/>
  <c r="D12" i="23"/>
  <c r="M11" i="23"/>
  <c r="J11" i="23"/>
  <c r="G11" i="23"/>
  <c r="D11" i="23"/>
  <c r="M10" i="23"/>
  <c r="J10" i="23"/>
  <c r="G10" i="23"/>
  <c r="D10" i="23"/>
  <c r="M9" i="23"/>
  <c r="J9" i="23"/>
  <c r="G9" i="23"/>
  <c r="D9" i="23"/>
  <c r="M8" i="23"/>
  <c r="J8" i="23"/>
  <c r="G8" i="23"/>
  <c r="D8" i="23"/>
  <c r="M7" i="23"/>
  <c r="J7" i="23"/>
  <c r="G7" i="23"/>
  <c r="D7" i="23"/>
  <c r="M6" i="23"/>
  <c r="J6" i="23"/>
  <c r="G6" i="23"/>
  <c r="D6" i="23"/>
  <c r="G4" i="23"/>
  <c r="G3" i="23" s="1"/>
  <c r="O1" i="23"/>
  <c r="M4" i="24" l="1"/>
  <c r="M3" i="24" s="1"/>
  <c r="J4" i="24"/>
  <c r="J3" i="24" s="1"/>
  <c r="D4" i="24"/>
  <c r="D3" i="24" s="1"/>
  <c r="N1" i="24" s="1"/>
  <c r="J4" i="23"/>
  <c r="J3" i="23" s="1"/>
  <c r="N1" i="23" s="1"/>
  <c r="D17" i="21"/>
  <c r="D16" i="21"/>
  <c r="J15" i="21"/>
  <c r="D15" i="21"/>
  <c r="J14" i="21"/>
  <c r="D14" i="21"/>
  <c r="M13" i="21"/>
  <c r="J13" i="21"/>
  <c r="D13" i="21"/>
  <c r="M12" i="21"/>
  <c r="J12" i="21"/>
  <c r="D12" i="21"/>
  <c r="M11" i="21"/>
  <c r="J11" i="21"/>
  <c r="G11" i="21"/>
  <c r="D11" i="21"/>
  <c r="M10" i="21"/>
  <c r="J10" i="21"/>
  <c r="G10" i="21"/>
  <c r="G4" i="21" s="1"/>
  <c r="G3" i="21" s="1"/>
  <c r="D10" i="21"/>
  <c r="M9" i="21"/>
  <c r="J9" i="21"/>
  <c r="G9" i="21"/>
  <c r="D9" i="21"/>
  <c r="M8" i="21"/>
  <c r="J8" i="21"/>
  <c r="G8" i="21"/>
  <c r="D8" i="21"/>
  <c r="M7" i="21"/>
  <c r="J7" i="21"/>
  <c r="G7" i="21"/>
  <c r="D7" i="21"/>
  <c r="M6" i="21"/>
  <c r="J6" i="21"/>
  <c r="G6" i="21"/>
  <c r="D6" i="21"/>
  <c r="O1" i="21"/>
  <c r="D17" i="16"/>
  <c r="D16" i="16"/>
  <c r="J15" i="16"/>
  <c r="D15" i="16"/>
  <c r="J14" i="16"/>
  <c r="D14" i="16"/>
  <c r="M13" i="16"/>
  <c r="M4" i="16" s="1"/>
  <c r="M3" i="16" s="1"/>
  <c r="J13" i="16"/>
  <c r="D13" i="16"/>
  <c r="M12" i="16"/>
  <c r="J12" i="16"/>
  <c r="D12" i="16"/>
  <c r="M11" i="16"/>
  <c r="J11" i="16"/>
  <c r="G11" i="16"/>
  <c r="D11" i="16"/>
  <c r="M10" i="16"/>
  <c r="J10" i="16"/>
  <c r="G10" i="16"/>
  <c r="D10" i="16"/>
  <c r="M9" i="16"/>
  <c r="J9" i="16"/>
  <c r="G9" i="16"/>
  <c r="D9" i="16"/>
  <c r="M8" i="16"/>
  <c r="J8" i="16"/>
  <c r="G8" i="16"/>
  <c r="D8" i="16"/>
  <c r="M7" i="16"/>
  <c r="J7" i="16"/>
  <c r="G7" i="16"/>
  <c r="D7" i="16"/>
  <c r="M6" i="16"/>
  <c r="J6" i="16"/>
  <c r="G6" i="16"/>
  <c r="D6" i="16"/>
  <c r="G4" i="16"/>
  <c r="G3" i="16" s="1"/>
  <c r="D4" i="16"/>
  <c r="D3" i="16"/>
  <c r="O1" i="16"/>
  <c r="D17" i="14"/>
  <c r="D16" i="14"/>
  <c r="J15" i="14"/>
  <c r="D15" i="14"/>
  <c r="J14" i="14"/>
  <c r="D14" i="14"/>
  <c r="M13" i="14"/>
  <c r="M4" i="14" s="1"/>
  <c r="M3" i="14" s="1"/>
  <c r="J13" i="14"/>
  <c r="D13" i="14"/>
  <c r="M12" i="14"/>
  <c r="J12" i="14"/>
  <c r="D12" i="14"/>
  <c r="M11" i="14"/>
  <c r="J11" i="14"/>
  <c r="G11" i="14"/>
  <c r="D11" i="14"/>
  <c r="M10" i="14"/>
  <c r="J10" i="14"/>
  <c r="G10" i="14"/>
  <c r="D10" i="14"/>
  <c r="D4" i="14" s="1"/>
  <c r="D3" i="14" s="1"/>
  <c r="M9" i="14"/>
  <c r="J9" i="14"/>
  <c r="G9" i="14"/>
  <c r="D9" i="14"/>
  <c r="M8" i="14"/>
  <c r="J8" i="14"/>
  <c r="G8" i="14"/>
  <c r="D8" i="14"/>
  <c r="M7" i="14"/>
  <c r="J7" i="14"/>
  <c r="G7" i="14"/>
  <c r="D7" i="14"/>
  <c r="M6" i="14"/>
  <c r="J6" i="14"/>
  <c r="G6" i="14"/>
  <c r="D6" i="14"/>
  <c r="G4" i="14"/>
  <c r="G3" i="14" s="1"/>
  <c r="O1" i="14"/>
  <c r="D17" i="12"/>
  <c r="D16" i="12"/>
  <c r="J15" i="12"/>
  <c r="D15" i="12"/>
  <c r="J14" i="12"/>
  <c r="D14" i="12"/>
  <c r="M13" i="12"/>
  <c r="M4" i="12" s="1"/>
  <c r="M3" i="12" s="1"/>
  <c r="J13" i="12"/>
  <c r="D13" i="12"/>
  <c r="M12" i="12"/>
  <c r="J12" i="12"/>
  <c r="J4" i="12" s="1"/>
  <c r="J3" i="12" s="1"/>
  <c r="D12" i="12"/>
  <c r="M11" i="12"/>
  <c r="J11" i="12"/>
  <c r="G11" i="12"/>
  <c r="D11" i="12"/>
  <c r="M10" i="12"/>
  <c r="J10" i="12"/>
  <c r="G10" i="12"/>
  <c r="D10" i="12"/>
  <c r="M9" i="12"/>
  <c r="J9" i="12"/>
  <c r="G9" i="12"/>
  <c r="D9" i="12"/>
  <c r="M8" i="12"/>
  <c r="J8" i="12"/>
  <c r="G8" i="12"/>
  <c r="D8" i="12"/>
  <c r="M7" i="12"/>
  <c r="J7" i="12"/>
  <c r="G7" i="12"/>
  <c r="D7" i="12"/>
  <c r="M6" i="12"/>
  <c r="J6" i="12"/>
  <c r="G6" i="12"/>
  <c r="G4" i="12" s="1"/>
  <c r="G3" i="12" s="1"/>
  <c r="D6" i="12"/>
  <c r="O1" i="12"/>
  <c r="M4" i="21" l="1"/>
  <c r="M3" i="21" s="1"/>
  <c r="J4" i="21"/>
  <c r="J3" i="21" s="1"/>
  <c r="D4" i="21"/>
  <c r="D3" i="21" s="1"/>
  <c r="J4" i="14"/>
  <c r="J3" i="14" s="1"/>
  <c r="J4" i="16"/>
  <c r="J3" i="16" s="1"/>
  <c r="D4" i="12"/>
  <c r="D3" i="12" s="1"/>
  <c r="N1" i="12" s="1"/>
  <c r="N1" i="14"/>
  <c r="N1" i="16"/>
  <c r="N1" i="21" l="1"/>
  <c r="D17" i="4"/>
  <c r="D16" i="4"/>
  <c r="J15" i="4"/>
  <c r="D15" i="4"/>
  <c r="J14" i="4"/>
  <c r="D14" i="4"/>
  <c r="M13" i="4"/>
  <c r="J13" i="4"/>
  <c r="D13" i="4"/>
  <c r="M12" i="4"/>
  <c r="J12" i="4"/>
  <c r="D12" i="4"/>
  <c r="M11" i="4"/>
  <c r="J11" i="4"/>
  <c r="G11" i="4"/>
  <c r="D11" i="4"/>
  <c r="M10" i="4"/>
  <c r="J10" i="4"/>
  <c r="G10" i="4"/>
  <c r="D10" i="4"/>
  <c r="M9" i="4"/>
  <c r="J9" i="4"/>
  <c r="G9" i="4"/>
  <c r="D9" i="4"/>
  <c r="M8" i="4"/>
  <c r="J8" i="4"/>
  <c r="G8" i="4"/>
  <c r="D8" i="4"/>
  <c r="M7" i="4"/>
  <c r="J7" i="4"/>
  <c r="G7" i="4"/>
  <c r="D7" i="4"/>
  <c r="M6" i="4"/>
  <c r="J6" i="4"/>
  <c r="G6" i="4"/>
  <c r="D6" i="4"/>
  <c r="G4" i="4"/>
  <c r="G3" i="4" s="1"/>
  <c r="O1" i="4"/>
  <c r="D17" i="2"/>
  <c r="D16" i="2"/>
  <c r="J15" i="2"/>
  <c r="D15" i="2"/>
  <c r="J14" i="2"/>
  <c r="D14" i="2"/>
  <c r="M13" i="2"/>
  <c r="J13" i="2"/>
  <c r="D13" i="2"/>
  <c r="M12" i="2"/>
  <c r="J12" i="2"/>
  <c r="D12" i="2"/>
  <c r="M11" i="2"/>
  <c r="J11" i="2"/>
  <c r="G11" i="2"/>
  <c r="D11" i="2"/>
  <c r="M10" i="2"/>
  <c r="J10" i="2"/>
  <c r="G10" i="2"/>
  <c r="D10" i="2"/>
  <c r="M9" i="2"/>
  <c r="J9" i="2"/>
  <c r="G9" i="2"/>
  <c r="D9" i="2"/>
  <c r="M8" i="2"/>
  <c r="J8" i="2"/>
  <c r="G8" i="2"/>
  <c r="D8" i="2"/>
  <c r="M7" i="2"/>
  <c r="J7" i="2"/>
  <c r="G7" i="2"/>
  <c r="D7" i="2"/>
  <c r="M6" i="2"/>
  <c r="J6" i="2"/>
  <c r="G6" i="2"/>
  <c r="D6" i="2"/>
  <c r="G4" i="2"/>
  <c r="G3" i="2"/>
  <c r="O1" i="2"/>
  <c r="O1" i="1"/>
  <c r="M4" i="4" l="1"/>
  <c r="M3" i="4" s="1"/>
  <c r="J4" i="4"/>
  <c r="J3" i="4" s="1"/>
  <c r="D4" i="4"/>
  <c r="D3" i="4" s="1"/>
  <c r="M4" i="2"/>
  <c r="M3" i="2" s="1"/>
  <c r="J4" i="2"/>
  <c r="J3" i="2" s="1"/>
  <c r="D4" i="2"/>
  <c r="D3" i="2" s="1"/>
  <c r="N1" i="2" s="1"/>
  <c r="J12" i="1"/>
  <c r="M13" i="1"/>
  <c r="M12" i="1"/>
  <c r="M10" i="1"/>
  <c r="J6" i="1"/>
  <c r="J8" i="1"/>
  <c r="J9" i="1"/>
  <c r="J10" i="1"/>
  <c r="G9" i="1"/>
  <c r="G8" i="1"/>
  <c r="D14" i="1"/>
  <c r="D13" i="1"/>
  <c r="D12" i="1"/>
  <c r="D9" i="1"/>
  <c r="D8" i="1"/>
  <c r="D7" i="1"/>
  <c r="J13" i="1"/>
  <c r="D11" i="1"/>
  <c r="D10" i="1"/>
  <c r="M9" i="1"/>
  <c r="M8" i="1"/>
  <c r="M7" i="1"/>
  <c r="M6" i="1"/>
  <c r="D15" i="1"/>
  <c r="J15" i="1"/>
  <c r="G11" i="1"/>
  <c r="G7" i="1"/>
  <c r="D16" i="1"/>
  <c r="D17" i="1"/>
  <c r="M11" i="1"/>
  <c r="J7" i="1"/>
  <c r="J14" i="1"/>
  <c r="J11" i="1"/>
  <c r="G6" i="1"/>
  <c r="G4" i="1" s="1"/>
  <c r="G3" i="1" s="1"/>
  <c r="G10" i="1"/>
  <c r="N1" i="4" l="1"/>
  <c r="M4" i="1"/>
  <c r="M3" i="1" s="1"/>
  <c r="J4" i="1"/>
  <c r="J3" i="1" s="1"/>
  <c r="D6" i="1"/>
  <c r="D4" i="1" s="1"/>
  <c r="D3" i="1" s="1"/>
  <c r="N1" i="1" l="1"/>
</calcChain>
</file>

<file path=xl/sharedStrings.xml><?xml version="1.0" encoding="utf-8"?>
<sst xmlns="http://schemas.openxmlformats.org/spreadsheetml/2006/main" count="721" uniqueCount="93">
  <si>
    <t>Risk:</t>
  </si>
  <si>
    <t>Impact:</t>
  </si>
  <si>
    <r>
      <t xml:space="preserve">Add an 'x' in </t>
    </r>
    <r>
      <rPr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That Apply:</t>
    </r>
  </si>
  <si>
    <t>Reputation / Leadership</t>
  </si>
  <si>
    <t>Reliability</t>
  </si>
  <si>
    <t>Sustainability</t>
  </si>
  <si>
    <t>Cost Effective Internal Capabilities</t>
  </si>
  <si>
    <t>Cascading Outages</t>
  </si>
  <si>
    <t>Fines / Levies</t>
  </si>
  <si>
    <t>Inability to execute strategic objectives</t>
  </si>
  <si>
    <t>SAC</t>
  </si>
  <si>
    <t>Regional outage</t>
  </si>
  <si>
    <t>Disruption in service</t>
  </si>
  <si>
    <t>Public Interest and Lobby Groups (EDA, APPRO)</t>
  </si>
  <si>
    <t>Local outage</t>
  </si>
  <si>
    <t>Financial or Market impact &lt; $5M</t>
  </si>
  <si>
    <t>MSP / MACD</t>
  </si>
  <si>
    <t>Dispatch error / Grid Operation Overload</t>
  </si>
  <si>
    <t>Financial or Market impact $5M to $15M</t>
  </si>
  <si>
    <t>Non Compliance with NERC High VRF Standards</t>
  </si>
  <si>
    <t>Financial or Market impact $15 to $25M</t>
  </si>
  <si>
    <t>Inability to execute mandate</t>
  </si>
  <si>
    <t>Non Compliance with NERC Medium VRF Standards</t>
  </si>
  <si>
    <t>Financial or Market impact &gt; $25M</t>
  </si>
  <si>
    <t>Reduction in service quality / Inefficiencies</t>
  </si>
  <si>
    <t>Public Scrutiny / Media</t>
  </si>
  <si>
    <t>Not Applicable</t>
  </si>
  <si>
    <t>Price inefficiency</t>
  </si>
  <si>
    <t>Exceed budget</t>
  </si>
  <si>
    <t>Litigation Against The IESO</t>
  </si>
  <si>
    <t>MPs (LDC, Generators, Traders, Direct Connect Customers etc.)</t>
  </si>
  <si>
    <t>Market Suspension</t>
  </si>
  <si>
    <t>Contract Counterparties</t>
  </si>
  <si>
    <t>Market Design Inefficiencies</t>
  </si>
  <si>
    <t>Confidentiality Violations</t>
  </si>
  <si>
    <t>Likelihood:</t>
  </si>
  <si>
    <t>VERY LIKELY (Above 75%)</t>
  </si>
  <si>
    <t>LIKELY (50% to 75%)</t>
  </si>
  <si>
    <t>SOMEWHAT LIKELY (25% to 50%)</t>
  </si>
  <si>
    <t>Market Non-Compliance / conduct violations</t>
  </si>
  <si>
    <t>Local or Indiginous Communities</t>
  </si>
  <si>
    <t xml:space="preserve">Rate payer cost increase exceeding the benefit </t>
  </si>
  <si>
    <t>Credit Rating Downgrade</t>
  </si>
  <si>
    <t>Insolvency</t>
  </si>
  <si>
    <t>End User Customers (e.g. FIT, micro FIT)</t>
  </si>
  <si>
    <t>Regulatory Bodies (e.g. NPCC, NERC, OEB, OSC, CPA)</t>
  </si>
  <si>
    <t>Speed of Onset:</t>
  </si>
  <si>
    <t>"risk is presently affecting the IESO"</t>
  </si>
  <si>
    <t>IMMEDIATE</t>
  </si>
  <si>
    <t>IMMINENT</t>
  </si>
  <si>
    <t>POSSIBLE</t>
  </si>
  <si>
    <t>IMPROBABLE</t>
  </si>
  <si>
    <t>"May affect IESO within 1 year"</t>
  </si>
  <si>
    <t>"unlikely to affect IESO within 1 year"</t>
  </si>
  <si>
    <t>"risk may affect IESO within 1 quarter"</t>
  </si>
  <si>
    <t>UNLIKELY (10% to 25% )</t>
  </si>
  <si>
    <t>RARE (Less than 10%)</t>
  </si>
  <si>
    <t>Impedes Effective Delivery of Government Directive / MOU / OEB Orders</t>
  </si>
  <si>
    <t>Government / Ministry</t>
  </si>
  <si>
    <r>
      <t xml:space="preserve">Add an 'x' in </t>
    </r>
    <r>
      <rPr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following 5 options after considering controls currently in place to mitigate the risk:</t>
    </r>
  </si>
  <si>
    <r>
      <t xml:space="preserve">Add an 'x' in </t>
    </r>
    <r>
      <rPr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following 4 options after considering when risk will occur: </t>
    </r>
  </si>
  <si>
    <t>Risk Assessment Instructions</t>
  </si>
  <si>
    <t xml:space="preserve">The following are are instructions to support the completion of the risk assessment. </t>
  </si>
  <si>
    <t>Should you be unclear regarding the instructions below or have any questions, please contact your risk representative who will guide you through the process.</t>
  </si>
  <si>
    <t>General:</t>
  </si>
  <si>
    <t>1. Each risk is included in its own tab</t>
  </si>
  <si>
    <r>
      <t xml:space="preserve">2. You are required to assess </t>
    </r>
    <r>
      <rPr>
        <b/>
        <u/>
        <sz val="11"/>
        <color theme="1"/>
        <rFont val="Calibri"/>
        <family val="2"/>
        <scheme val="minor"/>
      </rPr>
      <t>each</t>
    </r>
    <r>
      <rPr>
        <sz val="11"/>
        <color theme="1"/>
        <rFont val="Calibri"/>
        <family val="2"/>
        <scheme val="minor"/>
      </rPr>
      <t xml:space="preserve"> risk for </t>
    </r>
    <r>
      <rPr>
        <b/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of the following: impact, likelihood and speed of onset. All are described below.</t>
    </r>
  </si>
  <si>
    <t>3. For impact(s), :</t>
  </si>
  <si>
    <r>
      <t xml:space="preserve">A. You are required to select </t>
    </r>
    <r>
      <rPr>
        <b/>
        <u/>
        <sz val="11"/>
        <color theme="1"/>
        <rFont val="Calibri"/>
        <family val="2"/>
        <scheme val="minor"/>
      </rPr>
      <t xml:space="preserve">all </t>
    </r>
    <r>
      <rPr>
        <sz val="11"/>
        <color theme="1"/>
        <rFont val="Calibri"/>
        <family val="2"/>
        <scheme val="minor"/>
      </rPr>
      <t xml:space="preserve">applicable impact(s) using an 'x' in </t>
    </r>
    <r>
      <rPr>
        <u/>
        <sz val="11"/>
        <color theme="1"/>
        <rFont val="Calibri"/>
        <family val="2"/>
        <scheme val="minor"/>
      </rPr>
      <t>each</t>
    </r>
    <r>
      <rPr>
        <sz val="11"/>
        <color theme="1"/>
        <rFont val="Calibri"/>
        <family val="2"/>
        <scheme val="minor"/>
      </rPr>
      <t xml:space="preserve"> of the four impact categories. </t>
    </r>
  </si>
  <si>
    <r>
      <t xml:space="preserve">B. Consider the potential impact on an inherent basis. In other words, assess the impact </t>
    </r>
    <r>
      <rPr>
        <i/>
        <u/>
        <sz val="11"/>
        <color theme="1"/>
        <rFont val="Calibri"/>
        <family val="2"/>
        <scheme val="minor"/>
      </rPr>
      <t>without considering</t>
    </r>
    <r>
      <rPr>
        <sz val="11"/>
        <color theme="1"/>
        <rFont val="Calibri"/>
        <family val="2"/>
        <scheme val="minor"/>
      </rPr>
      <t xml:space="preserve"> controls in place.</t>
    </r>
  </si>
  <si>
    <r>
      <t xml:space="preserve">4. For likelihood, you are required to select </t>
    </r>
    <r>
      <rPr>
        <b/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five options provided (very likely, likely, somewhat likely, unlikely, rare)</t>
    </r>
  </si>
  <si>
    <r>
      <t xml:space="preserve">A. Determine the likelihood of the risk on a residual basis. In other words, determine the likelihood while </t>
    </r>
    <r>
      <rPr>
        <i/>
        <u/>
        <sz val="11"/>
        <color theme="1"/>
        <rFont val="Calibri"/>
        <family val="2"/>
        <scheme val="minor"/>
      </rPr>
      <t>considering</t>
    </r>
    <r>
      <rPr>
        <sz val="11"/>
        <color theme="1"/>
        <rFont val="Calibri"/>
        <family val="2"/>
        <scheme val="minor"/>
      </rPr>
      <t>controls in place.</t>
    </r>
  </si>
  <si>
    <r>
      <rPr>
        <b/>
        <u/>
        <sz val="11"/>
        <color theme="1"/>
        <rFont val="Calibri"/>
        <family val="2"/>
        <scheme val="minor"/>
      </rPr>
      <t>NB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Controls are activities performed within the IESO that help prevent the risk from occurring including, but not limited to programs, policies, procedures, reviews, authorizations, assessments, tests etc. </t>
    </r>
  </si>
  <si>
    <r>
      <t xml:space="preserve">5. For speed of onset, using your judgement, determine when the risk will most likely occur by selecting </t>
    </r>
    <r>
      <rPr>
        <b/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four options provided (immediate, imminent, possible, improbable).  </t>
    </r>
  </si>
  <si>
    <t>A definition for each has been provided in each tab.</t>
  </si>
  <si>
    <t>Due Date:</t>
  </si>
  <si>
    <r>
      <t xml:space="preserve">Please submit back to your risk representative no later than </t>
    </r>
    <r>
      <rPr>
        <b/>
        <u/>
        <sz val="11"/>
        <color theme="1"/>
        <rFont val="Calibri"/>
        <family val="2"/>
        <scheme val="minor"/>
      </rPr>
      <t>Friday May 12, 2017</t>
    </r>
  </si>
  <si>
    <t>Notes:</t>
  </si>
  <si>
    <t xml:space="preserve">OPG financing entity does not purchase regulatory asset in whole or in part from IESO </t>
  </si>
  <si>
    <t xml:space="preserve">OFA and OEFC are unwilling or unable to expand the IESO’s credit limit or to enhance credit facilities to clarify continuity of funding </t>
  </si>
  <si>
    <t xml:space="preserve">Inability to achieve appropriate terms for the Master Sales Agreement and Service Level Agreement between IESO and OPG </t>
  </si>
  <si>
    <t>Legislation and regulation requires the regulatory asset structure to use additional processes and systems making implementation more challenging and less efficient</t>
  </si>
  <si>
    <t>The IESO is named a party of the US prospectus due to the IESO being the regulatory asset originator</t>
  </si>
  <si>
    <t>x</t>
  </si>
  <si>
    <t>IESO is found to hold the regulatory asset or equity in OPG financing entity</t>
  </si>
  <si>
    <t>Ontario Securities Commission (OSC) rescinds transmission rights (TR) exemption due to IESO's role under the Ontario Fair Hydro Plan</t>
  </si>
  <si>
    <t>Public Interest and Industry Associations (EDA, APPRO)</t>
  </si>
  <si>
    <t>M</t>
  </si>
  <si>
    <t>S</t>
  </si>
  <si>
    <t>N</t>
  </si>
  <si>
    <t>A change in government policy changes some or all of the terms of the Ontario Fair Hydro Plan</t>
  </si>
  <si>
    <t>L</t>
  </si>
  <si>
    <t xml:space="preserve">IESO provides non-standard representations and warranties and legal opinions (valid sale, all necessary approvals, etc.) due to nature of asset and underlying legislation i.e. opinion, and representations and warranties are qualified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</si>
</sst>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Font="1"/>
    <xf numFmtId="0" fontId="1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0" fillId="2" borderId="1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" fontId="0" fillId="0" borderId="0" xfId="0" applyNumberForma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Alignment="1"/>
    <xf numFmtId="1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top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quotePrefix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sqref="A1:N1"/>
    </sheetView>
  </sheetViews>
  <sheetFormatPr defaultRowHeight="15" x14ac:dyDescent="0.25"/>
  <cols>
    <col min="1" max="1" width="9.28515625" customWidth="1"/>
    <col min="2" max="2" width="24.42578125" customWidth="1"/>
    <col min="3" max="3" width="3.42578125" customWidth="1"/>
    <col min="4" max="4" width="18.7109375" customWidth="1"/>
    <col min="5" max="5" width="2.28515625" customWidth="1"/>
    <col min="6" max="6" width="20.5703125" customWidth="1"/>
    <col min="7" max="7" width="2.5703125" customWidth="1"/>
    <col min="8" max="8" width="39.5703125" customWidth="1"/>
    <col min="9" max="9" width="2.7109375" customWidth="1"/>
  </cols>
  <sheetData>
    <row r="1" spans="1:14" ht="26.25" x14ac:dyDescent="0.25">
      <c r="A1" s="46" t="s">
        <v>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5">
      <c r="A2" t="s">
        <v>62</v>
      </c>
    </row>
    <row r="4" spans="1:14" x14ac:dyDescent="0.25">
      <c r="A4" s="3" t="s">
        <v>63</v>
      </c>
    </row>
    <row r="6" spans="1:14" x14ac:dyDescent="0.25">
      <c r="A6" s="3" t="s">
        <v>64</v>
      </c>
      <c r="B6" t="s">
        <v>65</v>
      </c>
    </row>
    <row r="7" spans="1:14" x14ac:dyDescent="0.25">
      <c r="A7" s="3"/>
    </row>
    <row r="8" spans="1:14" x14ac:dyDescent="0.25">
      <c r="B8" t="s">
        <v>66</v>
      </c>
    </row>
    <row r="10" spans="1:14" x14ac:dyDescent="0.25">
      <c r="B10" t="s">
        <v>67</v>
      </c>
    </row>
    <row r="11" spans="1:14" x14ac:dyDescent="0.25">
      <c r="B11" t="s">
        <v>68</v>
      </c>
    </row>
    <row r="12" spans="1:14" x14ac:dyDescent="0.25">
      <c r="B12" t="s">
        <v>69</v>
      </c>
    </row>
    <row r="14" spans="1:14" x14ac:dyDescent="0.25">
      <c r="B14" t="s">
        <v>70</v>
      </c>
    </row>
    <row r="15" spans="1:14" x14ac:dyDescent="0.25">
      <c r="B15" t="s">
        <v>71</v>
      </c>
    </row>
    <row r="17" spans="1:2" x14ac:dyDescent="0.25">
      <c r="B17" t="s">
        <v>72</v>
      </c>
    </row>
    <row r="19" spans="1:2" x14ac:dyDescent="0.25">
      <c r="B19" t="s">
        <v>73</v>
      </c>
    </row>
    <row r="20" spans="1:2" x14ac:dyDescent="0.25">
      <c r="B20" t="s">
        <v>74</v>
      </c>
    </row>
    <row r="23" spans="1:2" x14ac:dyDescent="0.25">
      <c r="A23" s="3" t="s">
        <v>75</v>
      </c>
      <c r="B23" t="s">
        <v>76</v>
      </c>
    </row>
  </sheetData>
  <mergeCells count="1">
    <mergeCell ref="A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10" sqref="B10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3.7109375" customWidth="1"/>
    <col min="15" max="15" width="4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47" t="s">
        <v>84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9"/>
      <c r="N1" s="45">
        <f>D3+G3+J3+M3</f>
        <v>5.5555555555555554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89</v>
      </c>
    </row>
    <row r="3" spans="1:15" ht="15.75" thickBot="1" x14ac:dyDescent="0.3">
      <c r="A3" s="3" t="s">
        <v>1</v>
      </c>
      <c r="B3" t="s">
        <v>2</v>
      </c>
      <c r="D3" s="31">
        <f>20*(D4/180)</f>
        <v>5.5555555555555554</v>
      </c>
      <c r="G3" s="31">
        <f>30*(G4/100)</f>
        <v>0</v>
      </c>
      <c r="J3" s="31">
        <f>30*(J4/125)</f>
        <v>0</v>
      </c>
      <c r="M3" s="31">
        <f>20*(M4/95)</f>
        <v>0</v>
      </c>
    </row>
    <row r="4" spans="1:15" ht="15.75" thickBot="1" x14ac:dyDescent="0.3">
      <c r="A4" s="2"/>
      <c r="B4" s="4" t="s">
        <v>3</v>
      </c>
      <c r="C4" s="5"/>
      <c r="D4" s="5">
        <f>SUM(D6:D18)</f>
        <v>50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0</v>
      </c>
      <c r="K4" s="6" t="s">
        <v>6</v>
      </c>
      <c r="L4" s="5"/>
      <c r="M4" s="7">
        <f>SUM(M6:M14)</f>
        <v>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83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/>
      <c r="D7" s="17">
        <f>IF(C7="x",10,0)</f>
        <v>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/>
      <c r="J11" s="17">
        <f>IF(I11="x",25,0)</f>
        <v>0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 t="s">
        <v>83</v>
      </c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 t="s">
        <v>83</v>
      </c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83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83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Normal="100" workbookViewId="0">
      <selection activeCell="H8" sqref="H8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4.85546875" customWidth="1"/>
    <col min="15" max="15" width="4.42578125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47" t="s">
        <v>78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9"/>
      <c r="N1" s="45">
        <f>D3+G3+J3+M3</f>
        <v>39.775438596491227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88</v>
      </c>
    </row>
    <row r="3" spans="1:15" ht="15.75" thickBot="1" x14ac:dyDescent="0.3">
      <c r="A3" s="3" t="s">
        <v>1</v>
      </c>
      <c r="B3" t="s">
        <v>2</v>
      </c>
      <c r="D3" s="31">
        <f>20*(D4/180)</f>
        <v>13.333333333333332</v>
      </c>
      <c r="G3" s="31">
        <f>30*(G4/100)</f>
        <v>0</v>
      </c>
      <c r="J3" s="31">
        <f>30*(J4/125)</f>
        <v>9.6</v>
      </c>
      <c r="M3" s="31">
        <f>20*(M4/95)</f>
        <v>16.842105263157894</v>
      </c>
    </row>
    <row r="4" spans="1:15" ht="15.75" thickBot="1" x14ac:dyDescent="0.3">
      <c r="A4" s="2"/>
      <c r="B4" s="4" t="s">
        <v>3</v>
      </c>
      <c r="C4" s="5"/>
      <c r="D4" s="5">
        <f>SUM(D6:D18)</f>
        <v>120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80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83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 t="s">
        <v>83</v>
      </c>
      <c r="M6" s="32">
        <f t="shared" ref="M6:M9" si="1">IF(L6="x",15,0)</f>
        <v>15</v>
      </c>
    </row>
    <row r="7" spans="1:15" ht="30" x14ac:dyDescent="0.25">
      <c r="A7" s="2"/>
      <c r="B7" s="18" t="s">
        <v>10</v>
      </c>
      <c r="C7" s="37" t="s">
        <v>83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83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 t="s">
        <v>83</v>
      </c>
      <c r="M8" s="32">
        <f t="shared" si="1"/>
        <v>15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83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 t="s">
        <v>83</v>
      </c>
      <c r="M12" s="32">
        <f t="shared" ref="M12:M13" si="7">IF(L12="x",25,0)</f>
        <v>25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83</v>
      </c>
      <c r="J13" s="17">
        <f>IF(I13="x",15,0)</f>
        <v>15</v>
      </c>
      <c r="K13" s="27" t="s">
        <v>43</v>
      </c>
      <c r="L13" s="39" t="s">
        <v>83</v>
      </c>
      <c r="M13" s="32">
        <f t="shared" si="7"/>
        <v>25</v>
      </c>
    </row>
    <row r="14" spans="1:15" ht="30" x14ac:dyDescent="0.25">
      <c r="A14" s="2"/>
      <c r="B14" s="16" t="s">
        <v>30</v>
      </c>
      <c r="C14" s="37" t="s">
        <v>83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83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 t="s">
        <v>83</v>
      </c>
      <c r="D16" s="17">
        <f>IF(C16="x",25,0)</f>
        <v>25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0" t="s">
        <v>83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/>
      <c r="H26" s="15" t="s">
        <v>50</v>
      </c>
      <c r="I26" s="40" t="s">
        <v>83</v>
      </c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  <pageSetup orientation="portrait" r:id="rId1"/>
  <ignoredErrors>
    <ignoredError sqref="J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7" sqref="B7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5" width="3.5703125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3" t="s">
        <v>90</v>
      </c>
      <c r="C1" s="54"/>
      <c r="D1" s="54"/>
      <c r="E1" s="54"/>
      <c r="F1" s="54"/>
      <c r="G1" s="54"/>
      <c r="H1" s="54"/>
      <c r="I1" s="54"/>
      <c r="J1" s="54"/>
      <c r="K1" s="54"/>
      <c r="L1" s="55"/>
      <c r="M1" s="29"/>
      <c r="N1" s="36">
        <f>D3+G3+J3+M3</f>
        <v>30.973099415204679</v>
      </c>
      <c r="O1" t="str">
        <f>IF(C22="x","VL",IF(F22="x","L",IF(I22="x", "SL",IF(L22="x","U",IF(Q22="x","R")))))</f>
        <v>SL</v>
      </c>
    </row>
    <row r="2" spans="1:15" x14ac:dyDescent="0.25">
      <c r="A2" s="2"/>
      <c r="N2" s="31" t="s">
        <v>87</v>
      </c>
    </row>
    <row r="3" spans="1:15" ht="15.75" thickBot="1" x14ac:dyDescent="0.3">
      <c r="A3" s="3" t="s">
        <v>1</v>
      </c>
      <c r="B3" t="s">
        <v>2</v>
      </c>
      <c r="D3" s="31">
        <f>20*(D4/180)</f>
        <v>8.8888888888888893</v>
      </c>
      <c r="G3" s="31">
        <f>30*(G4/100)</f>
        <v>0</v>
      </c>
      <c r="J3" s="31">
        <f>30*(J4/125)</f>
        <v>8.4</v>
      </c>
      <c r="M3" s="31">
        <f>20*(M4/95)</f>
        <v>13.684210526315789</v>
      </c>
    </row>
    <row r="4" spans="1:15" ht="15.75" thickBot="1" x14ac:dyDescent="0.3">
      <c r="A4" s="2"/>
      <c r="B4" s="4" t="s">
        <v>3</v>
      </c>
      <c r="C4" s="5"/>
      <c r="D4" s="5">
        <f>SUM(D6:D18)</f>
        <v>80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35</v>
      </c>
      <c r="K4" s="6" t="s">
        <v>6</v>
      </c>
      <c r="L4" s="5"/>
      <c r="M4" s="7">
        <f>SUM(M6:M14)</f>
        <v>65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83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 t="s">
        <v>83</v>
      </c>
      <c r="J6" s="17">
        <f t="shared" ref="J6:J9" si="0">IF(I6="x",10,0)</f>
        <v>10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83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83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83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83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 t="s">
        <v>83</v>
      </c>
      <c r="M12" s="32">
        <f t="shared" ref="M12:M13" si="7">IF(L12="x",25,0)</f>
        <v>25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 t="s">
        <v>83</v>
      </c>
      <c r="M13" s="32">
        <f t="shared" si="7"/>
        <v>25</v>
      </c>
    </row>
    <row r="14" spans="1:15" ht="30" x14ac:dyDescent="0.25">
      <c r="A14" s="2"/>
      <c r="B14" s="16" t="s">
        <v>30</v>
      </c>
      <c r="C14" s="37" t="s">
        <v>83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 t="s">
        <v>83</v>
      </c>
      <c r="J22" s="28"/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/>
      <c r="H26" s="15" t="s">
        <v>50</v>
      </c>
      <c r="I26" s="40"/>
      <c r="K26" s="15" t="s">
        <v>51</v>
      </c>
      <c r="L26" s="40" t="s">
        <v>83</v>
      </c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O8" sqref="O8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85546875" customWidth="1"/>
    <col min="13" max="13" width="3.7109375" hidden="1" customWidth="1"/>
    <col min="14" max="14" width="5" style="31" customWidth="1"/>
    <col min="15" max="15" width="8.140625" style="3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47" t="s">
        <v>92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9"/>
      <c r="N1" s="45">
        <f>D3+G3+J3+M3</f>
        <v>19.86315789473684</v>
      </c>
      <c r="O1" s="31" t="str">
        <f>IF(C22="x","VL",IF(F22="x","L",IF(I22="x", "SL",IF(L22="x","U",IF(Q22="x","R")))))</f>
        <v>SL</v>
      </c>
    </row>
    <row r="2" spans="1:15" x14ac:dyDescent="0.25">
      <c r="A2" s="2"/>
      <c r="N2" s="31" t="s">
        <v>91</v>
      </c>
    </row>
    <row r="3" spans="1:15" ht="15.75" thickBot="1" x14ac:dyDescent="0.3">
      <c r="A3" s="3" t="s">
        <v>1</v>
      </c>
      <c r="B3" t="s">
        <v>2</v>
      </c>
      <c r="D3" s="31">
        <f>20*(D4/180)</f>
        <v>5</v>
      </c>
      <c r="G3" s="31">
        <f>30*(G4/100)</f>
        <v>0</v>
      </c>
      <c r="J3" s="31">
        <f>30*(J4/125)</f>
        <v>9.6</v>
      </c>
      <c r="M3" s="31">
        <f>20*(M4/95)</f>
        <v>5.2631578947368416</v>
      </c>
    </row>
    <row r="4" spans="1:15" ht="15.75" thickBot="1" x14ac:dyDescent="0.3">
      <c r="A4" s="2"/>
      <c r="B4" s="4" t="s">
        <v>3</v>
      </c>
      <c r="C4" s="5"/>
      <c r="D4" s="5">
        <f>SUM(D6:D18)</f>
        <v>45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25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83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83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/>
      <c r="D10" s="17">
        <f>IF(C10="x",15,0)</f>
        <v>0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83</v>
      </c>
      <c r="J11" s="17">
        <f>IF(I11="x",25,0)</f>
        <v>25</v>
      </c>
      <c r="K11" s="19" t="s">
        <v>41</v>
      </c>
      <c r="L11" s="39" t="s">
        <v>83</v>
      </c>
      <c r="M11" s="32">
        <f>IF(L11="x",25,0)</f>
        <v>25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83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 t="s">
        <v>83</v>
      </c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 t="s">
        <v>83</v>
      </c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 t="s">
        <v>83</v>
      </c>
      <c r="J22" s="28"/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83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2" sqref="N2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5.42578125" customWidth="1"/>
    <col min="15" max="15" width="4.140625" style="31" customWidth="1"/>
    <col min="16" max="16" width="20.42578125" customWidth="1"/>
    <col min="17" max="17" width="3" customWidth="1"/>
  </cols>
  <sheetData>
    <row r="1" spans="1:15" ht="45" customHeight="1" x14ac:dyDescent="0.25">
      <c r="A1" s="1" t="s">
        <v>0</v>
      </c>
      <c r="B1" s="53" t="s">
        <v>79</v>
      </c>
      <c r="C1" s="54"/>
      <c r="D1" s="54"/>
      <c r="E1" s="54"/>
      <c r="F1" s="54"/>
      <c r="G1" s="54"/>
      <c r="H1" s="54"/>
      <c r="I1" s="54"/>
      <c r="J1" s="54"/>
      <c r="K1" s="54"/>
      <c r="L1" s="55"/>
      <c r="M1" s="29"/>
      <c r="N1" s="36">
        <f>D3+G3+J3+M3</f>
        <v>35.064327485380119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87</v>
      </c>
    </row>
    <row r="3" spans="1:15" ht="15.75" thickBot="1" x14ac:dyDescent="0.3">
      <c r="A3" s="3" t="s">
        <v>1</v>
      </c>
      <c r="B3" t="s">
        <v>2</v>
      </c>
      <c r="D3" s="31">
        <f>20*(D4/180)</f>
        <v>12.222222222222223</v>
      </c>
      <c r="G3" s="31">
        <f>30*(G4/100)</f>
        <v>0</v>
      </c>
      <c r="J3" s="31">
        <f>30*(J4/125)</f>
        <v>6</v>
      </c>
      <c r="M3" s="31">
        <f>20*(M4/95)</f>
        <v>16.842105263157894</v>
      </c>
    </row>
    <row r="4" spans="1:15" ht="15.75" thickBot="1" x14ac:dyDescent="0.3">
      <c r="A4" s="2"/>
      <c r="B4" s="4" t="s">
        <v>3</v>
      </c>
      <c r="C4" s="5"/>
      <c r="D4" s="5">
        <f>SUM(D6:D18)</f>
        <v>110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25</v>
      </c>
      <c r="K4" s="6" t="s">
        <v>6</v>
      </c>
      <c r="L4" s="5"/>
      <c r="M4" s="7">
        <f>SUM(M6:M14)</f>
        <v>80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83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 t="s">
        <v>83</v>
      </c>
      <c r="M6" s="32">
        <f t="shared" ref="M6:M9" si="1">IF(L6="x",15,0)</f>
        <v>15</v>
      </c>
    </row>
    <row r="7" spans="1:15" ht="30" x14ac:dyDescent="0.25">
      <c r="A7" s="2"/>
      <c r="B7" s="18" t="s">
        <v>10</v>
      </c>
      <c r="C7" s="37"/>
      <c r="D7" s="17">
        <f>IF(C7="x",10,0)</f>
        <v>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83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 t="s">
        <v>83</v>
      </c>
      <c r="M8" s="32">
        <f t="shared" si="1"/>
        <v>15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83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 t="s">
        <v>83</v>
      </c>
      <c r="M12" s="32">
        <f t="shared" ref="M12:M13" si="7">IF(L12="x",25,0)</f>
        <v>25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 t="s">
        <v>83</v>
      </c>
      <c r="M13" s="32">
        <f t="shared" si="7"/>
        <v>25</v>
      </c>
    </row>
    <row r="14" spans="1:15" ht="30" x14ac:dyDescent="0.25">
      <c r="A14" s="2"/>
      <c r="B14" s="16" t="s">
        <v>30</v>
      </c>
      <c r="C14" s="37" t="s">
        <v>83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83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 t="s">
        <v>83</v>
      </c>
      <c r="D16" s="17">
        <f>IF(C16="x",25,0)</f>
        <v>25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83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 t="s">
        <v>83</v>
      </c>
      <c r="E26" s="15" t="s">
        <v>49</v>
      </c>
      <c r="F26" s="40"/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O2" sqref="O2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3.85546875" customWidth="1"/>
    <col min="15" max="15" width="5.28515625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6" t="s">
        <v>80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9"/>
      <c r="N1" s="36">
        <f>D3+G3+J3+M3</f>
        <v>16.09122807017544</v>
      </c>
      <c r="O1" t="str">
        <f>IF(C22="x","VL",IF(F22="x","L",IF(I22="x", "SL",IF(L22="x","U",IF(Q22="x","R")))))</f>
        <v>SL</v>
      </c>
    </row>
    <row r="2" spans="1:15" x14ac:dyDescent="0.25">
      <c r="A2" s="2"/>
      <c r="N2" s="31" t="s">
        <v>91</v>
      </c>
    </row>
    <row r="3" spans="1:15" ht="15.75" thickBot="1" x14ac:dyDescent="0.3">
      <c r="A3" s="3" t="s">
        <v>1</v>
      </c>
      <c r="B3" t="s">
        <v>2</v>
      </c>
      <c r="D3" s="31">
        <f>20*(D4/180)</f>
        <v>3.333333333333333</v>
      </c>
      <c r="G3" s="31">
        <f>30*(G4/100)</f>
        <v>0</v>
      </c>
      <c r="J3" s="31">
        <f>30*(J4/125)</f>
        <v>9.6</v>
      </c>
      <c r="M3" s="31">
        <f>20*(M4/95)</f>
        <v>3.1578947368421053</v>
      </c>
    </row>
    <row r="4" spans="1:15" ht="15.75" thickBot="1" x14ac:dyDescent="0.3">
      <c r="A4" s="2"/>
      <c r="B4" s="4" t="s">
        <v>3</v>
      </c>
      <c r="C4" s="5"/>
      <c r="D4" s="5">
        <f>SUM(D6:D18)</f>
        <v>30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15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/>
      <c r="D7" s="17">
        <f>IF(C7="x",10,0)</f>
        <v>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86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83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83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/>
      <c r="D12" s="17">
        <f t="shared" ref="D12:D14" si="5">IF(C12="x",10,0)</f>
        <v>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83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83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 t="s">
        <v>83</v>
      </c>
      <c r="J22" s="28"/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83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3" sqref="N3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3.5703125" customWidth="1"/>
    <col min="15" max="15" width="5.28515625" style="31" customWidth="1"/>
    <col min="16" max="16" width="20.42578125" customWidth="1"/>
    <col min="17" max="17" width="3" customWidth="1"/>
  </cols>
  <sheetData>
    <row r="1" spans="1:15" ht="51" customHeight="1" x14ac:dyDescent="0.25">
      <c r="A1" s="1" t="s">
        <v>0</v>
      </c>
      <c r="B1" s="53" t="s">
        <v>85</v>
      </c>
      <c r="C1" s="54"/>
      <c r="D1" s="54"/>
      <c r="E1" s="54"/>
      <c r="F1" s="54"/>
      <c r="G1" s="54"/>
      <c r="H1" s="54"/>
      <c r="I1" s="54"/>
      <c r="J1" s="54"/>
      <c r="K1" s="54"/>
      <c r="L1" s="55"/>
      <c r="M1" s="29"/>
      <c r="N1" s="36">
        <f>D3+G3+J3+M3</f>
        <v>17.226900584795324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91</v>
      </c>
    </row>
    <row r="3" spans="1:15" ht="15.75" thickBot="1" x14ac:dyDescent="0.3">
      <c r="A3" s="3" t="s">
        <v>1</v>
      </c>
      <c r="B3" t="s">
        <v>2</v>
      </c>
      <c r="D3" s="31">
        <f>20*(D4/180)</f>
        <v>6.1111111111111116</v>
      </c>
      <c r="G3" s="31">
        <f>30*(G4/100)</f>
        <v>0</v>
      </c>
      <c r="J3" s="31">
        <f>30*(J4/125)</f>
        <v>4.8</v>
      </c>
      <c r="M3" s="31">
        <f>20*(M4/95)</f>
        <v>6.3157894736842106</v>
      </c>
    </row>
    <row r="4" spans="1:15" ht="15.75" thickBot="1" x14ac:dyDescent="0.3">
      <c r="A4" s="2"/>
      <c r="B4" s="4" t="s">
        <v>3</v>
      </c>
      <c r="C4" s="5"/>
      <c r="D4" s="5">
        <f>SUM(D6:D18)</f>
        <v>55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20</v>
      </c>
      <c r="K4" s="6" t="s">
        <v>6</v>
      </c>
      <c r="L4" s="5"/>
      <c r="M4" s="7">
        <f>SUM(M6:M14)</f>
        <v>30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83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83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 t="s">
        <v>83</v>
      </c>
      <c r="J8" s="17">
        <f>IF(I8="x",5,0)</f>
        <v>5</v>
      </c>
      <c r="K8" s="19" t="s">
        <v>21</v>
      </c>
      <c r="L8" s="39" t="s">
        <v>83</v>
      </c>
      <c r="M8" s="32">
        <f t="shared" si="1"/>
        <v>15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83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/>
      <c r="J11" s="17">
        <f>IF(I11="x",25,0)</f>
        <v>0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 t="s">
        <v>83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 t="s">
        <v>83</v>
      </c>
      <c r="J15" s="17">
        <f>IF(I15="x",15,0)</f>
        <v>15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83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/>
      <c r="H26" s="15" t="s">
        <v>50</v>
      </c>
      <c r="I26" s="40" t="s">
        <v>83</v>
      </c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3" sqref="N3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0.140625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0.140625" customWidth="1"/>
    <col min="11" max="11" width="30.7109375" customWidth="1"/>
    <col min="12" max="12" width="2.7109375" customWidth="1"/>
    <col min="13" max="13" width="3.7109375" hidden="1" customWidth="1"/>
    <col min="14" max="14" width="3.5703125" customWidth="1"/>
    <col min="15" max="15" width="3.7109375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47" t="s">
        <v>82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9"/>
      <c r="N1" s="36">
        <f>D3+G3+J3+M3</f>
        <v>18.313450292397661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91</v>
      </c>
    </row>
    <row r="3" spans="1:15" ht="15.75" thickBot="1" x14ac:dyDescent="0.3">
      <c r="A3" s="3" t="s">
        <v>1</v>
      </c>
      <c r="B3" t="s">
        <v>2</v>
      </c>
      <c r="D3" s="31">
        <f>20*(D4/180)</f>
        <v>5.5555555555555554</v>
      </c>
      <c r="G3" s="31">
        <f>30*(G4/100)</f>
        <v>0</v>
      </c>
      <c r="J3" s="31">
        <f>30*(J4/125)</f>
        <v>9.6</v>
      </c>
      <c r="M3" s="31">
        <f>20*(M4/95)</f>
        <v>3.1578947368421053</v>
      </c>
    </row>
    <row r="4" spans="1:15" ht="15.75" thickBot="1" x14ac:dyDescent="0.3">
      <c r="A4" s="2"/>
      <c r="B4" s="4" t="s">
        <v>3</v>
      </c>
      <c r="C4" s="5"/>
      <c r="D4" s="5">
        <f>SUM(D6:D18)</f>
        <v>50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15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83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83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83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83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83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83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83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83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mergeCells count="2">
    <mergeCell ref="B1:L1"/>
    <mergeCell ref="B29:Q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2" sqref="N2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2.7109375" customWidth="1"/>
    <col min="15" max="15" width="4.85546875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47" t="s">
        <v>81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9"/>
      <c r="N1" s="36">
        <f>D3+G3+J3+M3</f>
        <v>6.5801169590643278</v>
      </c>
      <c r="O1" t="str">
        <f>IF(C22="x","VL",IF(F22="x","L",IF(I22="x", "SL",IF(L22="x","U",IF(Q22="x","R")))))</f>
        <v>U</v>
      </c>
    </row>
    <row r="2" spans="1:15" x14ac:dyDescent="0.25">
      <c r="A2" s="2"/>
      <c r="N2" t="s">
        <v>89</v>
      </c>
    </row>
    <row r="3" spans="1:15" ht="15.75" thickBot="1" x14ac:dyDescent="0.3">
      <c r="A3" s="3" t="s">
        <v>1</v>
      </c>
      <c r="B3" t="s">
        <v>2</v>
      </c>
      <c r="D3" s="31">
        <f>20*(D4/180)</f>
        <v>2.2222222222222223</v>
      </c>
      <c r="G3" s="31">
        <f>30*(G4/100)</f>
        <v>0</v>
      </c>
      <c r="J3" s="31">
        <f>30*(J4/125)</f>
        <v>1.2</v>
      </c>
      <c r="M3" s="31">
        <f>20*(M4/95)</f>
        <v>3.1578947368421053</v>
      </c>
    </row>
    <row r="4" spans="1:15" ht="15.75" thickBot="1" x14ac:dyDescent="0.3">
      <c r="A4" s="2"/>
      <c r="B4" s="4" t="s">
        <v>3</v>
      </c>
      <c r="C4" s="5"/>
      <c r="D4" s="5">
        <f>SUM(D6:D18)</f>
        <v>20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5</v>
      </c>
      <c r="K4" s="6" t="s">
        <v>6</v>
      </c>
      <c r="L4" s="5"/>
      <c r="M4" s="7">
        <f>SUM(M6:M14)</f>
        <v>15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83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 t="s">
        <v>83</v>
      </c>
      <c r="J8" s="17">
        <f>IF(I8="x",5,0)</f>
        <v>5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83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/>
      <c r="D10" s="17">
        <f>IF(C10="x",15,0)</f>
        <v>0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/>
      <c r="J11" s="17">
        <f>IF(I11="x",25,0)</f>
        <v>0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83</v>
      </c>
      <c r="D12" s="17">
        <f t="shared" ref="D12:D14" si="5">IF(C12="x",10,0)</f>
        <v>10</v>
      </c>
      <c r="E12" s="17" t="s">
        <v>26</v>
      </c>
      <c r="F12" s="37" t="s">
        <v>83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83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 t="s">
        <v>83</v>
      </c>
      <c r="E26" s="15" t="s">
        <v>49</v>
      </c>
      <c r="F26" s="40"/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</sheetData>
  <mergeCells count="2">
    <mergeCell ref="B1:L1"/>
    <mergeCell ref="B29:Q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Instructions</vt:lpstr>
      <vt:lpstr>Risk 1</vt:lpstr>
      <vt:lpstr>Risk 2</vt:lpstr>
      <vt:lpstr>Risk 3</vt:lpstr>
      <vt:lpstr>Risk 4</vt:lpstr>
      <vt:lpstr>Risk 5</vt:lpstr>
      <vt:lpstr>Risk 6</vt:lpstr>
      <vt:lpstr>Risk 7</vt:lpstr>
      <vt:lpstr>Risk 8 </vt:lpstr>
      <vt:lpstr>Risk 9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DeAngelis</dc:creator>
  <cp:lastModifiedBy>Alexander DeAngelis</cp:lastModifiedBy>
  <dcterms:created xsi:type="dcterms:W3CDTF">2017-03-29T13:42:32Z</dcterms:created>
  <dcterms:modified xsi:type="dcterms:W3CDTF">2017-05-29T15:33:55Z</dcterms:modified>
</cp:coreProperties>
</file>