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9140" windowHeight="10848"/>
  </bookViews>
  <sheets>
    <sheet name="OFHP" sheetId="1" r:id="rId1"/>
  </sheets>
  <definedNames>
    <definedName name="_xlnm.Print_Area" localSheetId="0">OFHP!$B$2:$G$87</definedName>
  </definedNames>
  <calcPr calcId="145621"/>
</workbook>
</file>

<file path=xl/calcChain.xml><?xml version="1.0" encoding="utf-8"?>
<calcChain xmlns="http://schemas.openxmlformats.org/spreadsheetml/2006/main">
  <c r="C82" i="1" l="1"/>
  <c r="C33" i="1"/>
  <c r="C29" i="1"/>
  <c r="C84" i="1" s="1"/>
  <c r="C86" i="1" s="1"/>
  <c r="G10" i="1"/>
  <c r="F10" i="1"/>
  <c r="F13" i="1" s="1"/>
  <c r="F16" i="1" s="1"/>
  <c r="F19" i="1" s="1"/>
  <c r="F23" i="1" s="1"/>
  <c r="F27" i="1" s="1"/>
  <c r="F31" i="1" s="1"/>
  <c r="F35" i="1" s="1"/>
  <c r="F39" i="1" s="1"/>
  <c r="F43" i="1" s="1"/>
  <c r="F47" i="1" s="1"/>
  <c r="F51" i="1" s="1"/>
  <c r="F55" i="1" s="1"/>
  <c r="F59" i="1" s="1"/>
  <c r="F65" i="1" s="1"/>
  <c r="F71" i="1" s="1"/>
  <c r="F77" i="1" s="1"/>
  <c r="F83" i="1" s="1"/>
  <c r="G13" i="1" l="1"/>
  <c r="G16" i="1" l="1"/>
  <c r="G19" i="1" l="1"/>
  <c r="G23" i="1" l="1"/>
  <c r="G27" i="1" l="1"/>
  <c r="G31" i="1" l="1"/>
  <c r="G35" i="1" l="1"/>
  <c r="G39" i="1" l="1"/>
  <c r="G43" i="1" l="1"/>
  <c r="G47" i="1" l="1"/>
  <c r="G51" i="1" l="1"/>
  <c r="G55" i="1" l="1"/>
  <c r="G59" i="1" l="1"/>
  <c r="G65" i="1" s="1"/>
  <c r="G71" i="1" s="1"/>
  <c r="G77" i="1" s="1"/>
  <c r="G83" i="1" s="1"/>
</calcChain>
</file>

<file path=xl/sharedStrings.xml><?xml version="1.0" encoding="utf-8"?>
<sst xmlns="http://schemas.openxmlformats.org/spreadsheetml/2006/main" count="86" uniqueCount="38">
  <si>
    <t>Independent Electricity System Operator (IESO)</t>
  </si>
  <si>
    <t>RPP Variance:</t>
  </si>
  <si>
    <t>Date</t>
  </si>
  <si>
    <t>Amount</t>
  </si>
  <si>
    <t>Description</t>
  </si>
  <si>
    <t>Account Balance</t>
  </si>
  <si>
    <t>Loan         Balance</t>
  </si>
  <si>
    <t>RPP Cumulative Variance</t>
  </si>
  <si>
    <t>OFA Loan Advance</t>
  </si>
  <si>
    <t>OFA Interest payment</t>
  </si>
  <si>
    <t>Aug 2016 RPP invoice</t>
  </si>
  <si>
    <t>OFA Loan Repayment</t>
  </si>
  <si>
    <t>Sep 2016 RPP invoice</t>
  </si>
  <si>
    <t>Oct 2016 RPP invoice</t>
  </si>
  <si>
    <t>Nov 2016 RPP invoice</t>
  </si>
  <si>
    <t>Interest recovered from Mkt</t>
  </si>
  <si>
    <t>Dec 2016 RPP invoice</t>
  </si>
  <si>
    <t>TD Interest income</t>
  </si>
  <si>
    <t>Jan 2017 RPP invoice</t>
  </si>
  <si>
    <t>Feb 2017 RPP invoice</t>
  </si>
  <si>
    <t>Mar 2017 RPP invoice</t>
  </si>
  <si>
    <t>Apr 2017 RPP invoice</t>
  </si>
  <si>
    <t>May 2017 RPP invoice</t>
  </si>
  <si>
    <t>Jun 2017 RPP invoice</t>
  </si>
  <si>
    <t>Jul 2017 RPP invoice</t>
  </si>
  <si>
    <t>Aug 2017 RPP invoice</t>
  </si>
  <si>
    <t>Sep 2017 RPP invoice</t>
  </si>
  <si>
    <t>Aug 2017 RPP invoice (missed prev month)</t>
  </si>
  <si>
    <t>SCA Interest payment (re amount missed prev month)</t>
  </si>
  <si>
    <t>Settlement Adjustment pre Jul 2017</t>
  </si>
  <si>
    <t>Oct 2017 RPP invoice</t>
  </si>
  <si>
    <t>Fair Hydro Asset Transfer</t>
  </si>
  <si>
    <t>Nov 2017 FH invoice</t>
  </si>
  <si>
    <t>Fair Hydro Carrying Costs</t>
  </si>
  <si>
    <t>Dec 2017 FH invoice</t>
  </si>
  <si>
    <t>Bank Account</t>
  </si>
  <si>
    <t>OFA Loan</t>
  </si>
  <si>
    <t>RPP 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</si>
</sst>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_ ;[Red]\-#,##0.00\ "/>
    <numFmt numFmtId="167" formatCode="#,##0.0_ ;[Red]\-#,##0.0\ "/>
  </numFmts>
  <fonts count="9" x14ac:knownFonts="1">
    <font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4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2060"/>
      <name val="Arial"/>
      <family val="2"/>
    </font>
    <font>
      <sz val="10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15" fontId="2" fillId="2" borderId="0" xfId="0" applyNumberFormat="1" applyFont="1" applyFill="1" applyBorder="1" applyAlignment="1">
      <alignment horizontal="center"/>
    </xf>
    <xf numFmtId="0" fontId="0" fillId="3" borderId="0" xfId="0" applyFill="1"/>
    <xf numFmtId="0" fontId="3" fillId="3" borderId="0" xfId="0" applyFont="1" applyFill="1"/>
    <xf numFmtId="43" fontId="0" fillId="3" borderId="0" xfId="1" applyFont="1" applyFill="1"/>
    <xf numFmtId="0" fontId="4" fillId="4" borderId="0" xfId="0" applyFont="1" applyFill="1" applyAlignment="1">
      <alignment horizontal="center"/>
    </xf>
    <xf numFmtId="0" fontId="3" fillId="2" borderId="0" xfId="0" applyFont="1" applyFill="1"/>
    <xf numFmtId="0" fontId="5" fillId="5" borderId="0" xfId="0" applyFont="1" applyFill="1" applyAlignment="1">
      <alignment horizontal="center"/>
    </xf>
    <xf numFmtId="0" fontId="4" fillId="3" borderId="0" xfId="0" applyFont="1" applyFill="1"/>
    <xf numFmtId="43" fontId="4" fillId="3" borderId="0" xfId="1" applyFont="1" applyFill="1"/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5" fillId="3" borderId="0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16" fontId="1" fillId="3" borderId="0" xfId="0" applyNumberFormat="1" applyFont="1" applyFill="1" applyBorder="1"/>
    <xf numFmtId="15" fontId="1" fillId="2" borderId="0" xfId="0" applyNumberFormat="1" applyFont="1" applyFill="1" applyBorder="1" applyAlignment="1">
      <alignment horizontal="center"/>
    </xf>
    <xf numFmtId="164" fontId="1" fillId="2" borderId="0" xfId="1" applyNumberFormat="1" applyFont="1" applyFill="1" applyBorder="1"/>
    <xf numFmtId="164" fontId="0" fillId="3" borderId="0" xfId="1" applyNumberFormat="1" applyFont="1" applyFill="1" applyBorder="1"/>
    <xf numFmtId="0" fontId="6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43" fontId="1" fillId="3" borderId="0" xfId="1" applyFont="1" applyFill="1" applyBorder="1"/>
    <xf numFmtId="15" fontId="1" fillId="2" borderId="3" xfId="0" applyNumberFormat="1" applyFont="1" applyFill="1" applyBorder="1" applyAlignment="1">
      <alignment horizontal="center"/>
    </xf>
    <xf numFmtId="164" fontId="1" fillId="2" borderId="3" xfId="1" applyNumberFormat="1" applyFont="1" applyFill="1" applyBorder="1"/>
    <xf numFmtId="164" fontId="0" fillId="3" borderId="3" xfId="1" applyNumberFormat="1" applyFont="1" applyFill="1" applyBorder="1"/>
    <xf numFmtId="0" fontId="8" fillId="2" borderId="3" xfId="0" applyFont="1" applyFill="1" applyBorder="1" applyAlignment="1">
      <alignment horizontal="left"/>
    </xf>
    <xf numFmtId="2" fontId="1" fillId="3" borderId="3" xfId="1" applyNumberFormat="1" applyFont="1" applyFill="1" applyBorder="1"/>
    <xf numFmtId="164" fontId="0" fillId="2" borderId="3" xfId="0" applyNumberFormat="1" applyFill="1" applyBorder="1"/>
    <xf numFmtId="0" fontId="0" fillId="2" borderId="0" xfId="0" applyFill="1"/>
    <xf numFmtId="164" fontId="0" fillId="3" borderId="0" xfId="1" applyNumberFormat="1" applyFont="1" applyFill="1"/>
    <xf numFmtId="15" fontId="1" fillId="2" borderId="4" xfId="0" applyNumberFormat="1" applyFont="1" applyFill="1" applyBorder="1" applyAlignment="1">
      <alignment horizontal="center"/>
    </xf>
    <xf numFmtId="164" fontId="1" fillId="2" borderId="4" xfId="1" applyNumberFormat="1" applyFont="1" applyFill="1" applyBorder="1"/>
    <xf numFmtId="164" fontId="0" fillId="3" borderId="4" xfId="1" applyNumberFormat="1" applyFont="1" applyFill="1" applyBorder="1"/>
    <xf numFmtId="0" fontId="6" fillId="2" borderId="4" xfId="0" applyFont="1" applyFill="1" applyBorder="1" applyAlignment="1">
      <alignment horizontal="left"/>
    </xf>
    <xf numFmtId="2" fontId="0" fillId="2" borderId="0" xfId="0" applyNumberFormat="1" applyFill="1"/>
    <xf numFmtId="2" fontId="0" fillId="3" borderId="0" xfId="0" applyNumberFormat="1" applyFill="1"/>
    <xf numFmtId="10" fontId="1" fillId="3" borderId="0" xfId="0" applyNumberFormat="1" applyFont="1" applyFill="1"/>
    <xf numFmtId="164" fontId="0" fillId="2" borderId="0" xfId="0" applyNumberFormat="1" applyFill="1"/>
    <xf numFmtId="0" fontId="8" fillId="2" borderId="0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3" fontId="1" fillId="3" borderId="3" xfId="1" applyFont="1" applyFill="1" applyBorder="1"/>
    <xf numFmtId="0" fontId="1" fillId="2" borderId="4" xfId="0" applyFont="1" applyFill="1" applyBorder="1" applyAlignment="1">
      <alignment horizontal="left"/>
    </xf>
    <xf numFmtId="2" fontId="1" fillId="3" borderId="4" xfId="1" applyNumberFormat="1" applyFont="1" applyFill="1" applyBorder="1"/>
    <xf numFmtId="164" fontId="0" fillId="2" borderId="4" xfId="0" applyNumberFormat="1" applyFill="1" applyBorder="1"/>
    <xf numFmtId="164" fontId="0" fillId="2" borderId="4" xfId="1" applyNumberFormat="1" applyFont="1" applyFill="1" applyBorder="1"/>
    <xf numFmtId="2" fontId="1" fillId="2" borderId="4" xfId="1" applyNumberFormat="1" applyFont="1" applyFill="1" applyBorder="1"/>
    <xf numFmtId="164" fontId="0" fillId="2" borderId="0" xfId="1" applyNumberFormat="1" applyFont="1" applyFill="1" applyBorder="1"/>
    <xf numFmtId="164" fontId="0" fillId="2" borderId="0" xfId="1" applyNumberFormat="1" applyFont="1" applyFill="1"/>
    <xf numFmtId="164" fontId="0" fillId="2" borderId="0" xfId="0" applyNumberFormat="1" applyFill="1" applyBorder="1"/>
    <xf numFmtId="164" fontId="0" fillId="2" borderId="3" xfId="1" applyNumberFormat="1" applyFont="1" applyFill="1" applyBorder="1"/>
    <xf numFmtId="0" fontId="1" fillId="2" borderId="0" xfId="0" applyFont="1" applyFill="1" applyBorder="1" applyAlignment="1">
      <alignment horizontal="left"/>
    </xf>
    <xf numFmtId="2" fontId="1" fillId="2" borderId="0" xfId="1" applyNumberFormat="1" applyFont="1" applyFill="1" applyBorder="1"/>
    <xf numFmtId="164" fontId="0" fillId="3" borderId="0" xfId="0" applyNumberFormat="1" applyFill="1"/>
    <xf numFmtId="15" fontId="1" fillId="2" borderId="1" xfId="0" applyNumberFormat="1" applyFont="1" applyFill="1" applyBorder="1" applyAlignment="1">
      <alignment horizontal="center"/>
    </xf>
    <xf numFmtId="164" fontId="1" fillId="2" borderId="1" xfId="1" applyNumberFormat="1" applyFont="1" applyFill="1" applyBorder="1"/>
    <xf numFmtId="164" fontId="0" fillId="2" borderId="1" xfId="1" applyNumberFormat="1" applyFont="1" applyFill="1" applyBorder="1"/>
    <xf numFmtId="0" fontId="8" fillId="2" borderId="1" xfId="0" applyFont="1" applyFill="1" applyBorder="1" applyAlignment="1">
      <alignment horizontal="left"/>
    </xf>
    <xf numFmtId="164" fontId="0" fillId="2" borderId="1" xfId="0" applyNumberFormat="1" applyFill="1" applyBorder="1"/>
    <xf numFmtId="15" fontId="1" fillId="2" borderId="0" xfId="0" applyNumberFormat="1" applyFont="1" applyFill="1" applyBorder="1" applyAlignment="1">
      <alignment horizontal="left"/>
    </xf>
    <xf numFmtId="164" fontId="1" fillId="2" borderId="0" xfId="0" applyNumberFormat="1" applyFont="1" applyFill="1" applyBorder="1"/>
    <xf numFmtId="10" fontId="1" fillId="2" borderId="0" xfId="2" applyNumberFormat="1" applyFont="1" applyFill="1" applyBorder="1" applyAlignment="1">
      <alignment horizontal="center"/>
    </xf>
    <xf numFmtId="2" fontId="6" fillId="3" borderId="0" xfId="0" applyNumberFormat="1" applyFont="1" applyFill="1"/>
    <xf numFmtId="0" fontId="1" fillId="3" borderId="0" xfId="0" applyFont="1" applyFill="1" applyAlignment="1">
      <alignment horizontal="left"/>
    </xf>
    <xf numFmtId="164" fontId="1" fillId="0" borderId="5" xfId="0" applyNumberFormat="1" applyFont="1" applyFill="1" applyBorder="1"/>
    <xf numFmtId="164" fontId="0" fillId="3" borderId="0" xfId="0" applyNumberFormat="1" applyFill="1" applyBorder="1"/>
    <xf numFmtId="164" fontId="5" fillId="2" borderId="0" xfId="0" applyNumberFormat="1" applyFont="1" applyFill="1" applyBorder="1"/>
    <xf numFmtId="0" fontId="5" fillId="3" borderId="0" xfId="0" applyFont="1" applyFill="1" applyBorder="1" applyAlignment="1">
      <alignment horizontal="left"/>
    </xf>
    <xf numFmtId="164" fontId="5" fillId="0" borderId="0" xfId="0" applyNumberFormat="1" applyFont="1" applyFill="1" applyBorder="1"/>
    <xf numFmtId="2" fontId="0" fillId="3" borderId="0" xfId="0" applyNumberFormat="1" applyFill="1" applyBorder="1"/>
    <xf numFmtId="167" fontId="0" fillId="3" borderId="0" xfId="0" applyNumberFormat="1" applyFill="1"/>
    <xf numFmtId="43" fontId="3" fillId="3" borderId="0" xfId="0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9"/>
  <sheetViews>
    <sheetView tabSelected="1" zoomScale="90" zoomScaleNormal="90" workbookViewId="0">
      <pane ySplit="6" topLeftCell="A7" activePane="bottomLeft" state="frozen"/>
      <selection pane="bottomLeft" activeCell="E94" sqref="E94"/>
    </sheetView>
  </sheetViews>
  <sheetFormatPr defaultColWidth="9.109375" defaultRowHeight="15" customHeight="1" x14ac:dyDescent="0.25"/>
  <cols>
    <col min="1" max="1" width="3.6640625" style="2" customWidth="1"/>
    <col min="2" max="2" width="18.5546875" style="2" customWidth="1"/>
    <col min="3" max="3" width="17.5546875" style="2" bestFit="1" customWidth="1"/>
    <col min="4" max="4" width="2.5546875" style="2" customWidth="1"/>
    <col min="5" max="5" width="45.109375" style="2" customWidth="1"/>
    <col min="6" max="6" width="17" style="3" customWidth="1"/>
    <col min="7" max="7" width="15.88671875" style="2" bestFit="1" customWidth="1"/>
    <col min="8" max="8" width="34.44140625" style="2" bestFit="1" customWidth="1"/>
    <col min="9" max="9" width="20.6640625" style="2" customWidth="1"/>
    <col min="10" max="10" width="13.33203125" style="2" bestFit="1" customWidth="1"/>
    <col min="11" max="11" width="15.109375" style="4" customWidth="1"/>
    <col min="12" max="16384" width="9.109375" style="2"/>
  </cols>
  <sheetData>
    <row r="1" spans="2:12" ht="15" customHeight="1" x14ac:dyDescent="0.25">
      <c r="B1" s="1"/>
    </row>
    <row r="2" spans="2:12" ht="16.5" customHeight="1" x14ac:dyDescent="0.25">
      <c r="B2" s="5" t="s">
        <v>0</v>
      </c>
      <c r="C2" s="5"/>
      <c r="D2" s="5"/>
      <c r="E2" s="5"/>
      <c r="F2" s="5"/>
      <c r="G2" s="5"/>
    </row>
    <row r="3" spans="2:12" ht="7.5" customHeight="1" x14ac:dyDescent="0.25">
      <c r="F3" s="6"/>
    </row>
    <row r="4" spans="2:12" ht="15" customHeight="1" x14ac:dyDescent="0.25">
      <c r="B4" s="7" t="s">
        <v>1</v>
      </c>
      <c r="C4" s="7"/>
      <c r="D4" s="7"/>
      <c r="E4" s="7"/>
      <c r="F4" s="7"/>
      <c r="G4" s="7"/>
      <c r="H4" s="8"/>
      <c r="I4" s="8"/>
      <c r="J4" s="8"/>
      <c r="K4" s="9"/>
      <c r="L4" s="8"/>
    </row>
    <row r="6" spans="2:12" s="12" customFormat="1" ht="26.25" customHeight="1" x14ac:dyDescent="0.25">
      <c r="B6" s="10" t="s">
        <v>2</v>
      </c>
      <c r="C6" s="10" t="s">
        <v>3</v>
      </c>
      <c r="D6" s="10"/>
      <c r="E6" s="11" t="s">
        <v>4</v>
      </c>
      <c r="F6" s="10" t="s">
        <v>5</v>
      </c>
      <c r="G6" s="10" t="s">
        <v>6</v>
      </c>
    </row>
    <row r="7" spans="2:12" s="12" customFormat="1" ht="15" hidden="1" customHeight="1" x14ac:dyDescent="0.25">
      <c r="B7" s="13"/>
      <c r="C7" s="13"/>
      <c r="D7" s="13"/>
      <c r="E7" s="14"/>
      <c r="F7" s="15"/>
    </row>
    <row r="8" spans="2:12" ht="15" customHeight="1" x14ac:dyDescent="0.25">
      <c r="B8" s="16">
        <v>42601</v>
      </c>
      <c r="C8" s="17">
        <v>-94951024</v>
      </c>
      <c r="D8" s="18"/>
      <c r="E8" s="19" t="s">
        <v>7</v>
      </c>
      <c r="F8" s="15"/>
    </row>
    <row r="9" spans="2:12" ht="15" customHeight="1" x14ac:dyDescent="0.25">
      <c r="B9" s="16">
        <v>42601</v>
      </c>
      <c r="C9" s="17">
        <v>94951024</v>
      </c>
      <c r="D9" s="18"/>
      <c r="E9" s="20" t="s">
        <v>8</v>
      </c>
      <c r="F9" s="21"/>
    </row>
    <row r="10" spans="2:12" ht="15" customHeight="1" x14ac:dyDescent="0.25">
      <c r="B10" s="22">
        <v>42601</v>
      </c>
      <c r="C10" s="23">
        <v>0</v>
      </c>
      <c r="D10" s="24"/>
      <c r="E10" s="25" t="s">
        <v>9</v>
      </c>
      <c r="F10" s="26">
        <f>+C8+C9+C10</f>
        <v>0</v>
      </c>
      <c r="G10" s="27">
        <f>+C9</f>
        <v>94951024</v>
      </c>
    </row>
    <row r="11" spans="2:12" ht="15" customHeight="1" x14ac:dyDescent="0.25">
      <c r="B11" s="16">
        <v>42632</v>
      </c>
      <c r="C11" s="17">
        <v>49331879.979999997</v>
      </c>
      <c r="D11" s="18"/>
      <c r="E11" s="19" t="s">
        <v>10</v>
      </c>
      <c r="F11" s="21"/>
      <c r="G11" s="28"/>
    </row>
    <row r="12" spans="2:12" ht="15" customHeight="1" x14ac:dyDescent="0.25">
      <c r="B12" s="16">
        <v>42632</v>
      </c>
      <c r="C12" s="17">
        <v>-49266558.880000003</v>
      </c>
      <c r="D12" s="18"/>
      <c r="E12" s="20" t="s">
        <v>11</v>
      </c>
      <c r="F12" s="29"/>
      <c r="G12" s="28"/>
    </row>
    <row r="13" spans="2:12" ht="15" customHeight="1" x14ac:dyDescent="0.25">
      <c r="B13" s="22">
        <v>42632</v>
      </c>
      <c r="C13" s="23">
        <v>-65321.1</v>
      </c>
      <c r="D13" s="24"/>
      <c r="E13" s="25" t="s">
        <v>9</v>
      </c>
      <c r="F13" s="26">
        <f>+F10+C11+C12+C13</f>
        <v>-5.9590092860162258E-9</v>
      </c>
      <c r="G13" s="27">
        <f>+G10+C12</f>
        <v>45684465.119999997</v>
      </c>
    </row>
    <row r="14" spans="2:12" ht="15" customHeight="1" x14ac:dyDescent="0.25">
      <c r="B14" s="30">
        <v>42662</v>
      </c>
      <c r="C14" s="31">
        <v>30283150.309999999</v>
      </c>
      <c r="D14" s="32"/>
      <c r="E14" s="33" t="s">
        <v>12</v>
      </c>
      <c r="F14" s="29"/>
      <c r="G14" s="28"/>
    </row>
    <row r="15" spans="2:12" ht="15" customHeight="1" x14ac:dyDescent="0.25">
      <c r="B15" s="16">
        <v>42662</v>
      </c>
      <c r="C15" s="17">
        <v>-30252735.719999999</v>
      </c>
      <c r="D15" s="18"/>
      <c r="E15" s="20" t="s">
        <v>11</v>
      </c>
      <c r="F15" s="29"/>
      <c r="G15" s="28"/>
    </row>
    <row r="16" spans="2:12" ht="15" customHeight="1" x14ac:dyDescent="0.25">
      <c r="B16" s="22">
        <v>42662</v>
      </c>
      <c r="C16" s="23">
        <v>-30414.59</v>
      </c>
      <c r="D16" s="24"/>
      <c r="E16" s="25" t="s">
        <v>9</v>
      </c>
      <c r="F16" s="26">
        <f>+F13+C14+C15+C16</f>
        <v>-7.5997377280145884E-9</v>
      </c>
      <c r="G16" s="27">
        <f>+G13+C15</f>
        <v>15431729.399999999</v>
      </c>
    </row>
    <row r="17" spans="2:10" ht="15" customHeight="1" x14ac:dyDescent="0.25">
      <c r="B17" s="30">
        <v>42695</v>
      </c>
      <c r="C17" s="31">
        <v>-64782043.140000001</v>
      </c>
      <c r="D17" s="32"/>
      <c r="E17" s="19" t="s">
        <v>13</v>
      </c>
      <c r="F17" s="29"/>
      <c r="G17" s="28"/>
    </row>
    <row r="18" spans="2:10" ht="15" customHeight="1" x14ac:dyDescent="0.25">
      <c r="B18" s="16">
        <v>42695</v>
      </c>
      <c r="C18" s="17">
        <v>64793065.200000003</v>
      </c>
      <c r="D18" s="18"/>
      <c r="E18" s="20" t="s">
        <v>8</v>
      </c>
      <c r="F18" s="29"/>
      <c r="G18" s="34"/>
      <c r="H18" s="35"/>
      <c r="I18" s="34"/>
      <c r="J18" s="36"/>
    </row>
    <row r="19" spans="2:10" ht="15" customHeight="1" x14ac:dyDescent="0.25">
      <c r="B19" s="22">
        <v>42695</v>
      </c>
      <c r="C19" s="23">
        <v>-11022.06</v>
      </c>
      <c r="D19" s="24"/>
      <c r="E19" s="25" t="s">
        <v>9</v>
      </c>
      <c r="F19" s="26">
        <f>+F16+C17+C18+C19</f>
        <v>-5.0658854888752103E-9</v>
      </c>
      <c r="G19" s="27">
        <f>+G16+C18</f>
        <v>80224794.599999994</v>
      </c>
      <c r="H19" s="35"/>
      <c r="I19" s="35"/>
      <c r="J19" s="36"/>
    </row>
    <row r="20" spans="2:10" ht="15" customHeight="1" x14ac:dyDescent="0.25">
      <c r="B20" s="16">
        <v>42725</v>
      </c>
      <c r="C20" s="17">
        <v>-70224878.609999999</v>
      </c>
      <c r="D20" s="18"/>
      <c r="E20" s="19" t="s">
        <v>14</v>
      </c>
      <c r="F20" s="29"/>
      <c r="G20" s="37"/>
      <c r="H20" s="35"/>
      <c r="I20" s="35"/>
      <c r="J20" s="36"/>
    </row>
    <row r="21" spans="2:10" ht="15" customHeight="1" x14ac:dyDescent="0.25">
      <c r="B21" s="16">
        <v>42725</v>
      </c>
      <c r="C21" s="17">
        <v>70276310.400000006</v>
      </c>
      <c r="D21" s="18"/>
      <c r="E21" s="20" t="s">
        <v>8</v>
      </c>
      <c r="F21" s="29"/>
      <c r="G21" s="37"/>
      <c r="H21" s="35"/>
      <c r="I21" s="35"/>
      <c r="J21" s="36"/>
    </row>
    <row r="22" spans="2:10" ht="15" customHeight="1" x14ac:dyDescent="0.25">
      <c r="B22" s="16">
        <v>42725</v>
      </c>
      <c r="C22" s="17">
        <v>-51431.79</v>
      </c>
      <c r="D22" s="18"/>
      <c r="E22" s="38" t="s">
        <v>9</v>
      </c>
      <c r="G22" s="37"/>
    </row>
    <row r="23" spans="2:10" ht="15" customHeight="1" x14ac:dyDescent="0.25">
      <c r="B23" s="22">
        <v>42725</v>
      </c>
      <c r="C23" s="23">
        <v>6658913.21</v>
      </c>
      <c r="D23" s="24"/>
      <c r="E23" s="39" t="s">
        <v>15</v>
      </c>
      <c r="F23" s="40">
        <f>+F19+C20+C21+C22+C23</f>
        <v>6658913.2100000065</v>
      </c>
      <c r="G23" s="27">
        <f>+G19+C21</f>
        <v>150501105</v>
      </c>
      <c r="H23" s="35"/>
      <c r="I23" s="35"/>
      <c r="J23" s="36"/>
    </row>
    <row r="24" spans="2:10" ht="15" customHeight="1" x14ac:dyDescent="0.25">
      <c r="B24" s="16">
        <v>42755</v>
      </c>
      <c r="C24" s="17">
        <v>27637135.039999999</v>
      </c>
      <c r="D24" s="18"/>
      <c r="E24" s="19" t="s">
        <v>16</v>
      </c>
      <c r="F24" s="29"/>
      <c r="G24" s="37"/>
      <c r="H24" s="35"/>
      <c r="I24" s="35"/>
      <c r="J24" s="36"/>
    </row>
    <row r="25" spans="2:10" ht="15" customHeight="1" x14ac:dyDescent="0.25">
      <c r="B25" s="16">
        <v>42755</v>
      </c>
      <c r="C25" s="17">
        <v>-34194983.07</v>
      </c>
      <c r="D25" s="18"/>
      <c r="E25" s="20" t="s">
        <v>11</v>
      </c>
      <c r="F25" s="29"/>
      <c r="G25" s="37"/>
      <c r="H25" s="35"/>
      <c r="I25" s="35"/>
      <c r="J25" s="36"/>
    </row>
    <row r="26" spans="2:10" ht="15" customHeight="1" x14ac:dyDescent="0.25">
      <c r="B26" s="16">
        <v>42755</v>
      </c>
      <c r="C26" s="17">
        <v>-102670.62</v>
      </c>
      <c r="D26" s="18"/>
      <c r="E26" s="38" t="s">
        <v>9</v>
      </c>
      <c r="F26" s="29"/>
      <c r="G26" s="37"/>
      <c r="H26" s="35"/>
      <c r="I26" s="35"/>
      <c r="J26" s="36"/>
    </row>
    <row r="27" spans="2:10" ht="15" customHeight="1" x14ac:dyDescent="0.25">
      <c r="B27" s="22">
        <v>42738</v>
      </c>
      <c r="C27" s="23">
        <v>1605.44</v>
      </c>
      <c r="D27" s="24"/>
      <c r="E27" s="39" t="s">
        <v>17</v>
      </c>
      <c r="F27" s="26">
        <f>+F23+C24+C25+C26+C27</f>
        <v>7.1572685556020588E-9</v>
      </c>
      <c r="G27" s="27">
        <f>+G23+C25</f>
        <v>116306121.93000001</v>
      </c>
      <c r="H27" s="35"/>
      <c r="I27" s="35"/>
      <c r="J27" s="36"/>
    </row>
    <row r="28" spans="2:10" ht="15" customHeight="1" x14ac:dyDescent="0.25">
      <c r="B28" s="16">
        <v>42787</v>
      </c>
      <c r="C28" s="17">
        <v>6002431.8200000003</v>
      </c>
      <c r="D28" s="18"/>
      <c r="E28" s="19" t="s">
        <v>18</v>
      </c>
      <c r="F28" s="29"/>
      <c r="G28" s="37"/>
      <c r="H28" s="35"/>
      <c r="I28" s="35"/>
      <c r="J28" s="36"/>
    </row>
    <row r="29" spans="2:10" ht="15" customHeight="1" x14ac:dyDescent="0.25">
      <c r="B29" s="16">
        <v>42787</v>
      </c>
      <c r="C29" s="17">
        <f>-116306121.93+110383509.76</f>
        <v>-5922612.1700000018</v>
      </c>
      <c r="D29" s="18"/>
      <c r="E29" s="20" t="s">
        <v>11</v>
      </c>
      <c r="F29" s="29"/>
      <c r="G29" s="37"/>
      <c r="H29" s="35"/>
      <c r="I29" s="35"/>
      <c r="J29" s="36"/>
    </row>
    <row r="30" spans="2:10" ht="15" customHeight="1" x14ac:dyDescent="0.25">
      <c r="B30" s="16">
        <v>42787</v>
      </c>
      <c r="C30" s="17">
        <v>-82593.279999999999</v>
      </c>
      <c r="D30" s="18"/>
      <c r="E30" s="38" t="s">
        <v>9</v>
      </c>
      <c r="F30" s="29"/>
      <c r="G30" s="37"/>
      <c r="H30" s="35"/>
      <c r="I30" s="35"/>
      <c r="J30" s="36"/>
    </row>
    <row r="31" spans="2:10" ht="15" customHeight="1" x14ac:dyDescent="0.25">
      <c r="B31" s="22">
        <v>42768</v>
      </c>
      <c r="C31" s="23">
        <v>2773.63</v>
      </c>
      <c r="D31" s="24"/>
      <c r="E31" s="39" t="s">
        <v>17</v>
      </c>
      <c r="F31" s="26">
        <f>+F27+C28+C29+C30+C31</f>
        <v>5.9617377701215446E-9</v>
      </c>
      <c r="G31" s="27">
        <f>+G27+C29</f>
        <v>110383509.76000001</v>
      </c>
      <c r="H31" s="35"/>
      <c r="I31" s="35"/>
      <c r="J31" s="36"/>
    </row>
    <row r="32" spans="2:10" ht="15" customHeight="1" x14ac:dyDescent="0.25">
      <c r="B32" s="16">
        <v>42815</v>
      </c>
      <c r="C32" s="17">
        <v>29244185.68</v>
      </c>
      <c r="D32" s="18"/>
      <c r="E32" s="19" t="s">
        <v>19</v>
      </c>
      <c r="F32" s="29"/>
      <c r="G32" s="37"/>
      <c r="H32" s="35"/>
      <c r="I32" s="35"/>
      <c r="J32" s="36"/>
    </row>
    <row r="33" spans="2:10" ht="15" customHeight="1" x14ac:dyDescent="0.25">
      <c r="B33" s="16">
        <v>42815</v>
      </c>
      <c r="C33" s="17">
        <f>-110383509.76+81208758.62</f>
        <v>-29174751.140000001</v>
      </c>
      <c r="D33" s="18"/>
      <c r="E33" s="20" t="s">
        <v>11</v>
      </c>
      <c r="F33" s="29"/>
      <c r="G33" s="37"/>
      <c r="H33" s="35"/>
      <c r="I33" s="35"/>
      <c r="J33" s="36"/>
    </row>
    <row r="34" spans="2:10" ht="15" customHeight="1" x14ac:dyDescent="0.25">
      <c r="B34" s="16">
        <v>42815</v>
      </c>
      <c r="C34" s="17">
        <v>-69435.759999999995</v>
      </c>
      <c r="D34" s="18"/>
      <c r="E34" s="38" t="s">
        <v>9</v>
      </c>
      <c r="F34" s="29"/>
      <c r="G34" s="37"/>
      <c r="H34" s="35"/>
      <c r="I34" s="35"/>
      <c r="J34" s="36"/>
    </row>
    <row r="35" spans="2:10" ht="15" customHeight="1" x14ac:dyDescent="0.25">
      <c r="B35" s="22">
        <v>42795</v>
      </c>
      <c r="C35" s="23">
        <v>1.22</v>
      </c>
      <c r="D35" s="24"/>
      <c r="E35" s="39" t="s">
        <v>17</v>
      </c>
      <c r="F35" s="26">
        <f>+F31+C32+C33+C34+C35</f>
        <v>6.5617495881298282E-9</v>
      </c>
      <c r="G35" s="27">
        <f>+G31+C33</f>
        <v>81208758.620000005</v>
      </c>
      <c r="H35" s="35"/>
      <c r="I35" s="35"/>
      <c r="J35" s="36"/>
    </row>
    <row r="36" spans="2:10" ht="15" customHeight="1" x14ac:dyDescent="0.25">
      <c r="B36" s="16">
        <v>42849</v>
      </c>
      <c r="C36" s="17">
        <v>66756693.439999998</v>
      </c>
      <c r="D36" s="18"/>
      <c r="E36" s="19" t="s">
        <v>20</v>
      </c>
      <c r="F36" s="29"/>
      <c r="G36" s="37"/>
      <c r="H36" s="35"/>
      <c r="I36" s="35"/>
      <c r="J36" s="36"/>
    </row>
    <row r="37" spans="2:10" ht="15" customHeight="1" x14ac:dyDescent="0.25">
      <c r="B37" s="16">
        <v>42849</v>
      </c>
      <c r="C37" s="17">
        <v>-66695419.759999998</v>
      </c>
      <c r="D37" s="18"/>
      <c r="E37" s="20" t="s">
        <v>11</v>
      </c>
      <c r="F37" s="29"/>
      <c r="G37" s="37"/>
      <c r="H37" s="35"/>
      <c r="I37" s="35"/>
      <c r="J37" s="36"/>
    </row>
    <row r="38" spans="2:10" ht="15" customHeight="1" x14ac:dyDescent="0.25">
      <c r="B38" s="16">
        <v>42849</v>
      </c>
      <c r="C38" s="17">
        <v>-61273.68</v>
      </c>
      <c r="D38" s="18"/>
      <c r="E38" s="38" t="s">
        <v>9</v>
      </c>
      <c r="F38" s="29"/>
      <c r="G38" s="37"/>
      <c r="H38" s="35"/>
      <c r="I38" s="35"/>
      <c r="J38" s="36"/>
    </row>
    <row r="39" spans="2:10" ht="15" customHeight="1" x14ac:dyDescent="0.25">
      <c r="B39" s="22">
        <v>42826</v>
      </c>
      <c r="C39" s="23">
        <v>0</v>
      </c>
      <c r="D39" s="24"/>
      <c r="E39" s="39" t="s">
        <v>17</v>
      </c>
      <c r="F39" s="26">
        <f>+F35+C36+C37+C38+C39</f>
        <v>7.1522663347423077E-9</v>
      </c>
      <c r="G39" s="27">
        <f>+G35+C37</f>
        <v>14513338.860000007</v>
      </c>
      <c r="H39" s="35"/>
      <c r="I39" s="35"/>
      <c r="J39" s="36"/>
    </row>
    <row r="40" spans="2:10" ht="15" customHeight="1" x14ac:dyDescent="0.25">
      <c r="B40" s="16">
        <v>42873</v>
      </c>
      <c r="C40" s="17">
        <v>18568705.329999998</v>
      </c>
      <c r="D40" s="18"/>
      <c r="E40" s="19" t="s">
        <v>21</v>
      </c>
      <c r="F40" s="29"/>
      <c r="G40" s="37"/>
      <c r="H40" s="35"/>
      <c r="I40" s="35"/>
      <c r="J40" s="36"/>
    </row>
    <row r="41" spans="2:10" ht="15" customHeight="1" x14ac:dyDescent="0.25">
      <c r="B41" s="16">
        <v>42878</v>
      </c>
      <c r="C41" s="17">
        <v>-14513338.859999999</v>
      </c>
      <c r="D41" s="18"/>
      <c r="E41" s="20" t="s">
        <v>11</v>
      </c>
      <c r="F41" s="29"/>
      <c r="G41" s="37"/>
      <c r="H41" s="35"/>
      <c r="I41" s="35"/>
      <c r="J41" s="36"/>
    </row>
    <row r="42" spans="2:10" ht="15" customHeight="1" x14ac:dyDescent="0.25">
      <c r="B42" s="16">
        <v>42878</v>
      </c>
      <c r="C42" s="17">
        <v>-9224.92</v>
      </c>
      <c r="D42" s="18"/>
      <c r="E42" s="38" t="s">
        <v>9</v>
      </c>
      <c r="F42" s="29"/>
      <c r="G42" s="37"/>
      <c r="H42" s="35"/>
      <c r="I42" s="35"/>
      <c r="J42" s="36"/>
    </row>
    <row r="43" spans="2:10" ht="15" customHeight="1" x14ac:dyDescent="0.25">
      <c r="B43" s="22">
        <v>42856</v>
      </c>
      <c r="C43" s="23">
        <v>0</v>
      </c>
      <c r="D43" s="24"/>
      <c r="E43" s="39" t="s">
        <v>17</v>
      </c>
      <c r="F43" s="40">
        <f>+F39+C40+C41+C42+C43</f>
        <v>4046141.5500000063</v>
      </c>
      <c r="G43" s="27">
        <f>+G39+C41</f>
        <v>0</v>
      </c>
      <c r="H43" s="35"/>
      <c r="I43" s="35"/>
      <c r="J43" s="36"/>
    </row>
    <row r="44" spans="2:10" ht="15" customHeight="1" x14ac:dyDescent="0.25">
      <c r="B44" s="30">
        <v>42887</v>
      </c>
      <c r="C44" s="31">
        <v>2833.07</v>
      </c>
      <c r="D44" s="32"/>
      <c r="E44" s="41" t="s">
        <v>17</v>
      </c>
      <c r="F44" s="42"/>
      <c r="G44" s="43"/>
      <c r="H44" s="35"/>
      <c r="I44" s="35"/>
      <c r="J44" s="36"/>
    </row>
    <row r="45" spans="2:10" ht="15" customHeight="1" x14ac:dyDescent="0.25">
      <c r="B45" s="16">
        <v>42906</v>
      </c>
      <c r="C45" s="17">
        <v>-114035004.92</v>
      </c>
      <c r="D45" s="18"/>
      <c r="E45" s="19" t="s">
        <v>22</v>
      </c>
      <c r="F45" s="29"/>
      <c r="G45" s="37"/>
      <c r="H45" s="35"/>
      <c r="I45" s="35"/>
      <c r="J45" s="36"/>
    </row>
    <row r="46" spans="2:10" ht="15" customHeight="1" x14ac:dyDescent="0.25">
      <c r="B46" s="16">
        <v>42906</v>
      </c>
      <c r="C46" s="17">
        <v>109986030.3</v>
      </c>
      <c r="D46" s="18"/>
      <c r="E46" s="20" t="s">
        <v>8</v>
      </c>
      <c r="F46" s="29"/>
      <c r="G46" s="37"/>
      <c r="H46" s="35"/>
      <c r="I46" s="35"/>
      <c r="J46" s="36"/>
    </row>
    <row r="47" spans="2:10" ht="15" customHeight="1" x14ac:dyDescent="0.25">
      <c r="B47" s="22">
        <v>42906</v>
      </c>
      <c r="C47" s="23">
        <v>0</v>
      </c>
      <c r="D47" s="24"/>
      <c r="E47" s="25" t="s">
        <v>9</v>
      </c>
      <c r="F47" s="27">
        <f>+F43+C44+C45+C46+C47</f>
        <v>0</v>
      </c>
      <c r="G47" s="27">
        <f>+G43+C46</f>
        <v>109986030.3</v>
      </c>
      <c r="H47" s="35"/>
      <c r="I47" s="35"/>
      <c r="J47" s="36"/>
    </row>
    <row r="48" spans="2:10" ht="15" customHeight="1" x14ac:dyDescent="0.25">
      <c r="B48" s="30">
        <v>42920</v>
      </c>
      <c r="C48" s="31">
        <v>1686.15</v>
      </c>
      <c r="D48" s="44"/>
      <c r="E48" s="41" t="s">
        <v>17</v>
      </c>
      <c r="F48" s="45"/>
      <c r="G48" s="43"/>
      <c r="H48" s="35"/>
      <c r="I48" s="35"/>
      <c r="J48" s="36"/>
    </row>
    <row r="49" spans="2:10" ht="15" customHeight="1" x14ac:dyDescent="0.25">
      <c r="B49" s="16">
        <v>42937</v>
      </c>
      <c r="C49" s="17">
        <v>-136509757.72999999</v>
      </c>
      <c r="D49" s="46"/>
      <c r="E49" s="19" t="s">
        <v>23</v>
      </c>
      <c r="F49" s="47"/>
      <c r="G49" s="37"/>
      <c r="H49" s="35"/>
      <c r="I49" s="35"/>
      <c r="J49" s="36"/>
    </row>
    <row r="50" spans="2:10" ht="15" customHeight="1" x14ac:dyDescent="0.25">
      <c r="B50" s="16">
        <v>42937</v>
      </c>
      <c r="C50" s="17">
        <v>136581867.69</v>
      </c>
      <c r="D50" s="46"/>
      <c r="E50" s="20" t="s">
        <v>8</v>
      </c>
      <c r="F50" s="46"/>
      <c r="G50" s="48"/>
      <c r="H50" s="35"/>
      <c r="I50" s="35"/>
      <c r="J50" s="36"/>
    </row>
    <row r="51" spans="2:10" ht="15" customHeight="1" x14ac:dyDescent="0.25">
      <c r="B51" s="22">
        <v>42937</v>
      </c>
      <c r="C51" s="23">
        <v>-73796.11</v>
      </c>
      <c r="D51" s="24"/>
      <c r="E51" s="25" t="s">
        <v>9</v>
      </c>
      <c r="F51" s="27">
        <f>+F47+C48+C49+C50+C51</f>
        <v>1.4304532669484615E-8</v>
      </c>
      <c r="G51" s="27">
        <f>+G47+C50</f>
        <v>246567897.99000001</v>
      </c>
      <c r="H51" s="35"/>
      <c r="I51" s="35"/>
      <c r="J51" s="36"/>
    </row>
    <row r="52" spans="2:10" ht="15" customHeight="1" x14ac:dyDescent="0.25">
      <c r="B52" s="30">
        <v>42948</v>
      </c>
      <c r="C52" s="31">
        <v>0.75</v>
      </c>
      <c r="D52" s="44"/>
      <c r="E52" s="41" t="s">
        <v>17</v>
      </c>
      <c r="F52" s="45"/>
      <c r="G52" s="43"/>
      <c r="H52" s="35"/>
      <c r="I52" s="35"/>
      <c r="J52" s="36"/>
    </row>
    <row r="53" spans="2:10" ht="15" customHeight="1" x14ac:dyDescent="0.25">
      <c r="B53" s="16">
        <v>42968</v>
      </c>
      <c r="C53" s="17">
        <v>-147925024.96000001</v>
      </c>
      <c r="D53" s="46"/>
      <c r="E53" s="19" t="s">
        <v>24</v>
      </c>
      <c r="F53" s="47"/>
      <c r="G53" s="37"/>
      <c r="H53" s="35"/>
      <c r="I53" s="35"/>
      <c r="J53" s="36"/>
    </row>
    <row r="54" spans="2:10" ht="15" customHeight="1" x14ac:dyDescent="0.25">
      <c r="B54" s="16">
        <v>42968</v>
      </c>
      <c r="C54" s="17">
        <v>148134438.03999999</v>
      </c>
      <c r="D54" s="46"/>
      <c r="E54" s="20" t="s">
        <v>8</v>
      </c>
      <c r="F54" s="46"/>
      <c r="G54" s="48"/>
      <c r="H54" s="35"/>
      <c r="I54" s="35"/>
      <c r="J54" s="36"/>
    </row>
    <row r="55" spans="2:10" ht="15" customHeight="1" x14ac:dyDescent="0.25">
      <c r="B55" s="22">
        <v>42968</v>
      </c>
      <c r="C55" s="23">
        <v>-209413.83</v>
      </c>
      <c r="D55" s="24"/>
      <c r="E55" s="25" t="s">
        <v>9</v>
      </c>
      <c r="F55" s="27">
        <f>+F51+C52+C53+C54+C55</f>
        <v>-1.6676494851708412E-8</v>
      </c>
      <c r="G55" s="27">
        <f>+G51+C54</f>
        <v>394702336.02999997</v>
      </c>
      <c r="H55" s="35"/>
      <c r="I55" s="35"/>
      <c r="J55" s="36"/>
    </row>
    <row r="56" spans="2:10" ht="15" customHeight="1" x14ac:dyDescent="0.25">
      <c r="B56" s="30">
        <v>42979</v>
      </c>
      <c r="C56" s="31">
        <v>0</v>
      </c>
      <c r="D56" s="44"/>
      <c r="E56" s="41" t="s">
        <v>17</v>
      </c>
      <c r="F56" s="45"/>
      <c r="G56" s="43"/>
      <c r="H56" s="35"/>
      <c r="I56" s="35"/>
      <c r="J56" s="36"/>
    </row>
    <row r="57" spans="2:10" ht="15" customHeight="1" x14ac:dyDescent="0.25">
      <c r="B57" s="16">
        <v>42999</v>
      </c>
      <c r="C57" s="17">
        <v>210261264.44</v>
      </c>
      <c r="D57" s="46"/>
      <c r="E57" s="20" t="s">
        <v>8</v>
      </c>
      <c r="F57" s="46"/>
      <c r="G57" s="48"/>
      <c r="H57" s="35"/>
      <c r="I57" s="35"/>
      <c r="J57" s="36"/>
    </row>
    <row r="58" spans="2:10" ht="15" customHeight="1" x14ac:dyDescent="0.25">
      <c r="B58" s="16">
        <v>42999</v>
      </c>
      <c r="C58" s="17">
        <v>-209922685.53</v>
      </c>
      <c r="D58" s="46"/>
      <c r="E58" s="19" t="s">
        <v>25</v>
      </c>
      <c r="F58" s="47"/>
      <c r="G58" s="37"/>
      <c r="H58" s="35"/>
      <c r="I58" s="35"/>
      <c r="J58" s="36"/>
    </row>
    <row r="59" spans="2:10" ht="15" customHeight="1" x14ac:dyDescent="0.25">
      <c r="B59" s="22">
        <v>42999</v>
      </c>
      <c r="C59" s="23">
        <v>-338578.91</v>
      </c>
      <c r="D59" s="49"/>
      <c r="E59" s="25" t="s">
        <v>9</v>
      </c>
      <c r="F59" s="27">
        <f>+F55+C56+C58+C57+C59</f>
        <v>-3.3352989703416824E-8</v>
      </c>
      <c r="G59" s="27">
        <f>+G55+C57</f>
        <v>604963600.47000003</v>
      </c>
      <c r="I59" s="35"/>
      <c r="J59" s="36"/>
    </row>
    <row r="60" spans="2:10" ht="15" customHeight="1" x14ac:dyDescent="0.25">
      <c r="B60" s="16">
        <v>43009</v>
      </c>
      <c r="C60" s="17">
        <v>0</v>
      </c>
      <c r="D60" s="46"/>
      <c r="E60" s="50" t="s">
        <v>17</v>
      </c>
      <c r="F60" s="51"/>
      <c r="G60" s="48"/>
      <c r="I60" s="35"/>
      <c r="J60" s="36"/>
    </row>
    <row r="61" spans="2:10" ht="15" customHeight="1" x14ac:dyDescent="0.25">
      <c r="B61" s="16">
        <v>43028</v>
      </c>
      <c r="C61" s="17">
        <v>220675501.53</v>
      </c>
      <c r="D61" s="46"/>
      <c r="E61" s="20" t="s">
        <v>8</v>
      </c>
      <c r="F61" s="46"/>
      <c r="G61" s="48"/>
      <c r="I61" s="35"/>
      <c r="J61" s="36"/>
    </row>
    <row r="62" spans="2:10" ht="15" customHeight="1" x14ac:dyDescent="0.25">
      <c r="B62" s="16">
        <v>43028</v>
      </c>
      <c r="C62" s="17">
        <v>-219530992.55000001</v>
      </c>
      <c r="D62" s="46"/>
      <c r="E62" s="19" t="s">
        <v>26</v>
      </c>
      <c r="F62" s="47"/>
      <c r="G62" s="37"/>
      <c r="I62" s="35"/>
      <c r="J62" s="36"/>
    </row>
    <row r="63" spans="2:10" ht="15" customHeight="1" x14ac:dyDescent="0.25">
      <c r="B63" s="16">
        <v>43028</v>
      </c>
      <c r="C63" s="17">
        <v>-543149.55000000005</v>
      </c>
      <c r="D63" s="46"/>
      <c r="E63" s="19" t="s">
        <v>27</v>
      </c>
      <c r="F63" s="47"/>
      <c r="G63" s="37"/>
      <c r="I63" s="35"/>
      <c r="J63" s="36"/>
    </row>
    <row r="64" spans="2:10" ht="15" customHeight="1" x14ac:dyDescent="0.25">
      <c r="B64" s="16">
        <v>43028</v>
      </c>
      <c r="C64" s="17">
        <v>-600820.01</v>
      </c>
      <c r="D64" s="46"/>
      <c r="E64" s="38" t="s">
        <v>9</v>
      </c>
      <c r="F64" s="48"/>
      <c r="G64" s="48"/>
      <c r="I64" s="35"/>
      <c r="J64" s="36"/>
    </row>
    <row r="65" spans="2:10" ht="15" customHeight="1" x14ac:dyDescent="0.25">
      <c r="B65" s="22">
        <v>43028</v>
      </c>
      <c r="C65" s="23">
        <v>-539.41999999999996</v>
      </c>
      <c r="D65" s="49"/>
      <c r="E65" s="25" t="s">
        <v>28</v>
      </c>
      <c r="F65" s="27">
        <f>+F59+C60+C61+C62+C63+C64+C65</f>
        <v>-4.0586996874480974E-8</v>
      </c>
      <c r="G65" s="27">
        <f>+G59+C61</f>
        <v>825639102</v>
      </c>
      <c r="I65" s="35"/>
      <c r="J65" s="36"/>
    </row>
    <row r="66" spans="2:10" ht="15" customHeight="1" x14ac:dyDescent="0.25">
      <c r="B66" s="16">
        <v>43040</v>
      </c>
      <c r="C66" s="17">
        <v>0</v>
      </c>
      <c r="D66" s="46"/>
      <c r="E66" s="50" t="s">
        <v>17</v>
      </c>
      <c r="F66" s="51"/>
      <c r="G66" s="48"/>
      <c r="I66" s="35"/>
      <c r="J66" s="36"/>
    </row>
    <row r="67" spans="2:10" ht="15" customHeight="1" x14ac:dyDescent="0.25">
      <c r="B67" s="16">
        <v>43060</v>
      </c>
      <c r="C67" s="17">
        <v>4006072.02</v>
      </c>
      <c r="D67" s="46"/>
      <c r="E67" s="19" t="s">
        <v>29</v>
      </c>
      <c r="F67" s="48"/>
      <c r="G67" s="48"/>
      <c r="I67" s="35"/>
      <c r="J67" s="36"/>
    </row>
    <row r="68" spans="2:10" ht="15" customHeight="1" x14ac:dyDescent="0.25">
      <c r="B68" s="16">
        <v>43060</v>
      </c>
      <c r="C68" s="17">
        <v>3054001.89</v>
      </c>
      <c r="D68" s="46"/>
      <c r="E68" s="19" t="s">
        <v>29</v>
      </c>
      <c r="F68" s="48"/>
      <c r="G68" s="48"/>
      <c r="I68" s="35"/>
      <c r="J68" s="36"/>
    </row>
    <row r="69" spans="2:10" ht="15" customHeight="1" x14ac:dyDescent="0.25">
      <c r="B69" s="16">
        <v>43060</v>
      </c>
      <c r="C69" s="17">
        <v>179923424.55000001</v>
      </c>
      <c r="D69" s="46"/>
      <c r="E69" s="20" t="s">
        <v>8</v>
      </c>
      <c r="F69" s="46"/>
      <c r="G69" s="48"/>
      <c r="I69" s="35"/>
      <c r="J69" s="36"/>
    </row>
    <row r="70" spans="2:10" ht="15" customHeight="1" x14ac:dyDescent="0.25">
      <c r="B70" s="16">
        <v>43060</v>
      </c>
      <c r="C70" s="17">
        <v>-186078688.49000001</v>
      </c>
      <c r="D70" s="46"/>
      <c r="E70" s="19" t="s">
        <v>30</v>
      </c>
      <c r="F70" s="47"/>
      <c r="G70" s="37"/>
      <c r="I70" s="35"/>
      <c r="J70" s="36"/>
    </row>
    <row r="71" spans="2:10" ht="15" customHeight="1" x14ac:dyDescent="0.25">
      <c r="B71" s="22">
        <v>43060</v>
      </c>
      <c r="C71" s="23">
        <v>-904809.97</v>
      </c>
      <c r="D71" s="49"/>
      <c r="E71" s="25" t="s">
        <v>9</v>
      </c>
      <c r="F71" s="27">
        <f>+F65+C66+C67+C68+C69+C70+C71</f>
        <v>-3.0966475605964661E-8</v>
      </c>
      <c r="G71" s="27">
        <f>+G65+C69</f>
        <v>1005562526.55</v>
      </c>
      <c r="I71" s="35"/>
      <c r="J71" s="36"/>
    </row>
    <row r="72" spans="2:10" ht="15" customHeight="1" x14ac:dyDescent="0.25">
      <c r="B72" s="16">
        <v>43070</v>
      </c>
      <c r="C72" s="17">
        <v>0</v>
      </c>
      <c r="D72" s="46"/>
      <c r="E72" s="50" t="s">
        <v>17</v>
      </c>
      <c r="F72" s="51"/>
      <c r="G72" s="48"/>
      <c r="I72" s="35"/>
      <c r="J72" s="36"/>
    </row>
    <row r="73" spans="2:10" ht="15" customHeight="1" x14ac:dyDescent="0.25">
      <c r="B73" s="16">
        <v>43090</v>
      </c>
      <c r="C73" s="17">
        <v>1179000000</v>
      </c>
      <c r="D73" s="46"/>
      <c r="E73" s="19" t="s">
        <v>31</v>
      </c>
      <c r="F73" s="48"/>
      <c r="G73" s="48"/>
      <c r="I73" s="35"/>
      <c r="J73" s="36"/>
    </row>
    <row r="74" spans="2:10" ht="15" customHeight="1" x14ac:dyDescent="0.25">
      <c r="B74" s="16">
        <v>43090</v>
      </c>
      <c r="C74" s="17">
        <v>-1004591167.49</v>
      </c>
      <c r="D74" s="46"/>
      <c r="E74" s="20" t="s">
        <v>11</v>
      </c>
      <c r="F74" s="46"/>
      <c r="G74" s="48"/>
      <c r="I74" s="35"/>
      <c r="J74" s="36"/>
    </row>
    <row r="75" spans="2:10" ht="15" customHeight="1" x14ac:dyDescent="0.25">
      <c r="B75" s="16">
        <v>43090</v>
      </c>
      <c r="C75" s="17">
        <v>-1016582.39</v>
      </c>
      <c r="D75" s="46"/>
      <c r="E75" s="38" t="s">
        <v>9</v>
      </c>
      <c r="F75" s="46"/>
      <c r="G75" s="48"/>
      <c r="I75" s="35"/>
      <c r="J75" s="36"/>
    </row>
    <row r="76" spans="2:10" ht="15" customHeight="1" x14ac:dyDescent="0.25">
      <c r="B76" s="16">
        <v>43090</v>
      </c>
      <c r="C76" s="17">
        <v>-167392250.12</v>
      </c>
      <c r="D76" s="46"/>
      <c r="E76" s="19" t="s">
        <v>32</v>
      </c>
      <c r="F76" s="47"/>
      <c r="G76" s="37"/>
      <c r="I76" s="35"/>
      <c r="J76" s="36"/>
    </row>
    <row r="77" spans="2:10" ht="15" customHeight="1" x14ac:dyDescent="0.25">
      <c r="B77" s="22">
        <v>43090</v>
      </c>
      <c r="C77" s="23">
        <v>-6000000</v>
      </c>
      <c r="D77" s="49"/>
      <c r="E77" s="25" t="s">
        <v>33</v>
      </c>
      <c r="F77" s="27">
        <f>+F71+C72+C73+C74+C75+C76+C77</f>
        <v>0</v>
      </c>
      <c r="G77" s="27">
        <f>+G71+C74</f>
        <v>971359.05999994278</v>
      </c>
      <c r="H77" s="52"/>
      <c r="I77" s="4"/>
      <c r="J77" s="36"/>
    </row>
    <row r="78" spans="2:10" ht="15" customHeight="1" x14ac:dyDescent="0.25">
      <c r="B78" s="16">
        <v>43101</v>
      </c>
      <c r="C78" s="17">
        <v>0</v>
      </c>
      <c r="D78" s="46"/>
      <c r="E78" s="50" t="s">
        <v>17</v>
      </c>
      <c r="F78" s="51"/>
      <c r="G78" s="48"/>
      <c r="H78" s="52"/>
      <c r="I78" s="4"/>
      <c r="J78" s="36"/>
    </row>
    <row r="79" spans="2:10" ht="15" customHeight="1" x14ac:dyDescent="0.25">
      <c r="B79" s="16">
        <v>43119</v>
      </c>
      <c r="C79" s="17">
        <v>0</v>
      </c>
      <c r="D79" s="46"/>
      <c r="E79" s="19" t="s">
        <v>31</v>
      </c>
      <c r="F79" s="48"/>
      <c r="G79" s="48"/>
      <c r="H79" s="52"/>
      <c r="I79" s="4"/>
      <c r="J79" s="36"/>
    </row>
    <row r="80" spans="2:10" ht="15" customHeight="1" x14ac:dyDescent="0.25">
      <c r="B80" s="16">
        <v>43119</v>
      </c>
      <c r="C80" s="17">
        <v>198515358.02000001</v>
      </c>
      <c r="D80" s="46"/>
      <c r="E80" s="20" t="s">
        <v>8</v>
      </c>
      <c r="F80" s="46"/>
      <c r="G80" s="48"/>
      <c r="H80" s="52"/>
      <c r="I80" s="4"/>
      <c r="J80" s="36"/>
    </row>
    <row r="81" spans="2:10" ht="15" customHeight="1" x14ac:dyDescent="0.25">
      <c r="B81" s="16">
        <v>43119</v>
      </c>
      <c r="C81" s="17">
        <v>-972.42</v>
      </c>
      <c r="D81" s="46"/>
      <c r="E81" s="38" t="s">
        <v>9</v>
      </c>
      <c r="F81" s="46"/>
      <c r="G81" s="48"/>
      <c r="H81" s="52"/>
      <c r="I81" s="4"/>
      <c r="J81" s="36"/>
    </row>
    <row r="82" spans="2:10" ht="15" customHeight="1" x14ac:dyDescent="0.25">
      <c r="B82" s="16">
        <v>43119</v>
      </c>
      <c r="C82" s="17">
        <f>-198514385.6-C83</f>
        <v>-194894385.59999999</v>
      </c>
      <c r="D82" s="46"/>
      <c r="E82" s="19" t="s">
        <v>34</v>
      </c>
      <c r="F82" s="47"/>
      <c r="G82" s="37"/>
      <c r="H82" s="52"/>
      <c r="I82" s="4"/>
      <c r="J82" s="36"/>
    </row>
    <row r="83" spans="2:10" ht="15" customHeight="1" x14ac:dyDescent="0.25">
      <c r="B83" s="53">
        <v>43119</v>
      </c>
      <c r="C83" s="54">
        <v>-3620000</v>
      </c>
      <c r="D83" s="55"/>
      <c r="E83" s="56" t="s">
        <v>33</v>
      </c>
      <c r="F83" s="57">
        <f>+F77+C78+C79+C80+C81+C82+C83</f>
        <v>2.9802322387695313E-8</v>
      </c>
      <c r="G83" s="57">
        <f>+G77+C80</f>
        <v>199486717.07999995</v>
      </c>
      <c r="H83" s="52"/>
      <c r="I83" s="4"/>
      <c r="J83" s="36"/>
    </row>
    <row r="84" spans="2:10" ht="15" customHeight="1" x14ac:dyDescent="0.25">
      <c r="B84" s="58" t="s">
        <v>35</v>
      </c>
      <c r="C84" s="59">
        <f>SUM(C8:C83)</f>
        <v>2.9802322387695313E-8</v>
      </c>
      <c r="D84" s="59"/>
      <c r="E84" s="60"/>
      <c r="F84" s="29"/>
      <c r="G84" s="48"/>
      <c r="H84" s="61"/>
      <c r="I84" s="35"/>
      <c r="J84" s="36"/>
    </row>
    <row r="85" spans="2:10" ht="15" customHeight="1" thickBot="1" x14ac:dyDescent="0.3">
      <c r="B85" s="62" t="s">
        <v>36</v>
      </c>
      <c r="C85" s="63">
        <v>199486717.08000001</v>
      </c>
      <c r="D85" s="64"/>
      <c r="F85" s="29"/>
      <c r="G85" s="65"/>
      <c r="H85" s="35"/>
      <c r="I85" s="35"/>
      <c r="J85" s="36"/>
    </row>
    <row r="86" spans="2:10" ht="15" customHeight="1" thickTop="1" x14ac:dyDescent="0.25">
      <c r="B86" s="66" t="s">
        <v>37</v>
      </c>
      <c r="C86" s="67">
        <f>+C85-C84</f>
        <v>199486717.07999998</v>
      </c>
      <c r="D86" s="52"/>
      <c r="E86" s="4"/>
      <c r="F86" s="29"/>
      <c r="G86" s="68"/>
      <c r="H86" s="35"/>
      <c r="I86" s="35"/>
      <c r="J86" s="36"/>
    </row>
    <row r="87" spans="2:10" ht="15" customHeight="1" x14ac:dyDescent="0.25">
      <c r="B87" s="66"/>
      <c r="C87" s="65"/>
      <c r="D87" s="52"/>
      <c r="F87" s="29"/>
      <c r="G87" s="4"/>
      <c r="H87" s="35"/>
      <c r="I87" s="35"/>
      <c r="J87" s="36"/>
    </row>
    <row r="88" spans="2:10" ht="15" customHeight="1" x14ac:dyDescent="0.25">
      <c r="F88" s="70"/>
    </row>
    <row r="89" spans="2:10" ht="15" customHeight="1" x14ac:dyDescent="0.25">
      <c r="C89" s="69"/>
    </row>
  </sheetData>
  <mergeCells count="2">
    <mergeCell ref="B2:G2"/>
    <mergeCell ref="B4:G4"/>
  </mergeCells>
  <printOptions horizontalCentered="1"/>
  <pageMargins left="0.35433070866141703" right="0.39370078740157499" top="0.62" bottom="0.5" header="0.511811023622047" footer="0.511811023622047"/>
  <pageSetup scale="76" orientation="portrait" r:id="rId1"/>
  <headerFooter alignWithMargins="0">
    <oddFooter>&amp;CPrepared by Olga Duarte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OFHP</vt:lpstr>
      <vt:lpstr>OFHP!Print_Area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Whiteley</dc:creator>
  <cp:lastModifiedBy>Olga Whiteley</cp:lastModifiedBy>
  <dcterms:created xsi:type="dcterms:W3CDTF">2018-02-05T21:17:11Z</dcterms:created>
  <dcterms:modified xsi:type="dcterms:W3CDTF">2018-02-05T21:17:42Z</dcterms:modified>
</cp:coreProperties>
</file>