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1.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030"/>
  <workbookPr defaultThemeVersion="124226"/>
  <mc:AlternateContent xmlns:mc="http://schemas.openxmlformats.org/markup-compatibility/2006">
    <mc:Choice Requires="x15">
      <x15ac:absPath xmlns:x15ac="http://schemas.microsoft.com/office/spreadsheetml/2010/11/ac" url="https://d.docs.live.net/c3f9ab2f362da4cf/Documents/Andrew Pride Consulting/Toronto Hydro/Roof-Top/"/>
    </mc:Choice>
  </mc:AlternateContent>
  <bookViews>
    <workbookView xWindow="0" yWindow="0" windowWidth="10403" windowHeight="1500" tabRatio="920" firstSheet="2" activeTab="3"/>
  </bookViews>
  <sheets>
    <sheet name="Table of Contents" sheetId="1" r:id="rId1"/>
    <sheet name="Legal Terms" sheetId="20" r:id="rId2"/>
    <sheet name="1. Guidelines" sheetId="2" r:id="rId3"/>
    <sheet name="2. Submission Details" sheetId="3" r:id="rId4"/>
    <sheet name="3. Summary Page" sheetId="6" r:id="rId5"/>
    <sheet name="4. Review Sheet" sheetId="4" r:id="rId6"/>
    <sheet name="5. Similar Programs or Pilots" sheetId="5" r:id="rId7"/>
    <sheet name="6. Gas &amp; Water Collaboration" sheetId="7" r:id="rId8"/>
    <sheet name="7. Market Characterization" sheetId="8" r:id="rId9"/>
    <sheet name="7-8s RTU Assumption Worksheet" sheetId="25" r:id="rId10"/>
    <sheet name="8. Energy Efficient Measures" sheetId="9" r:id="rId11"/>
    <sheet name="8a. EE Measures - Custom" sheetId="19" r:id="rId12"/>
    <sheet name="9. Budget" sheetId="10" r:id="rId13"/>
    <sheet name="10. Cost Effectiveness" sheetId="11" r:id="rId14"/>
    <sheet name="11. Risk Analysis" sheetId="12" r:id="rId15"/>
    <sheet name="12. Measurement &amp; Verification" sheetId="13" r:id="rId16"/>
    <sheet name="16. Participant Agreement" sheetId="22" r:id="rId17"/>
    <sheet name="13. Program Rules" sheetId="14" r:id="rId18"/>
    <sheet name="14. Value-Added Central Service" sheetId="15" r:id="rId19"/>
    <sheet name="15. Project Milestones" sheetId="16" r:id="rId20"/>
    <sheet name="17. Definitions" sheetId="21" r:id="rId21"/>
    <sheet name="18. Available Resources" sheetId="17" r:id="rId22"/>
  </sheets>
  <externalReferences>
    <externalReference r:id="rId23"/>
    <externalReference r:id="rId24"/>
  </externalReferences>
  <definedNames>
    <definedName name="_ftn1" localSheetId="15">'12. Measurement &amp; Verification'!$B$40</definedName>
    <definedName name="_ftn2" localSheetId="15">'12. Measurement &amp; Verification'!$B$41</definedName>
    <definedName name="_ftnref1" localSheetId="15">'12. Measurement &amp; Verification'!$B$34</definedName>
    <definedName name="_ftnref2" localSheetId="15">'12. Measurement &amp; Verification'!$B$36</definedName>
    <definedName name="Demand_Definition">'[1]Formatted Load Profiles'!$O$5:$P$5</definedName>
    <definedName name="discountRate">'[1]CE Parameters'!$F$7</definedName>
    <definedName name="EV__EXPOPTIONS__" hidden="1">0</definedName>
    <definedName name="EV__LASTREFTIME__" hidden="1">41030.5812615741</definedName>
    <definedName name="EV__MAXEXPCOLS__" hidden="1">100</definedName>
    <definedName name="EV__MAXEXPROWS__" hidden="1">1000</definedName>
    <definedName name="EV__MEMORYCVW__" hidden="1">0</definedName>
    <definedName name="EV__WBEVMODE__" hidden="1">0</definedName>
    <definedName name="EV__WBREFOPTIONS__" hidden="1">134217799</definedName>
    <definedName name="EV__WBVERSION__" hidden="1">0</definedName>
    <definedName name="firstYear">'[1]CE Parameters'!$F$6</definedName>
    <definedName name="inflationRate">'[1]CE Parameters'!$F$9</definedName>
    <definedName name="IQ_CH" hidden="1">110000</definedName>
    <definedName name="IQ_CQ" hidden="1">5000</definedName>
    <definedName name="IQ_CY" hidden="1">10000</definedName>
    <definedName name="IQ_DAILY" hidden="1">500000</definedName>
    <definedName name="IQ_DNTM" hidden="1">700000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41780.6770717593</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measure1">'8. Energy Efficient Measures'!$C$22</definedName>
    <definedName name="measure2">'8. Energy Efficient Measures'!$C$23</definedName>
    <definedName name="measure3">'8. Energy Efficient Measures'!$C$24</definedName>
    <definedName name="_xlnm.Print_Area" localSheetId="12">'9. Budget'!$A$2:$L$69</definedName>
    <definedName name="societalDiscountRate">'[1]CE Parameters'!$F$8</definedName>
  </definedNames>
  <calcPr calcId="171027"/>
  <fileRecoveryPr repairLoad="1"/>
</workbook>
</file>

<file path=xl/calcChain.xml><?xml version="1.0" encoding="utf-8"?>
<calcChain xmlns="http://schemas.openxmlformats.org/spreadsheetml/2006/main">
  <c r="C92" i="19" l="1"/>
  <c r="C91" i="19"/>
  <c r="C90" i="19"/>
  <c r="C84" i="19"/>
  <c r="C83" i="19"/>
  <c r="C82" i="19"/>
  <c r="C75" i="19"/>
  <c r="C74" i="19"/>
  <c r="C73" i="19"/>
  <c r="C49" i="19"/>
  <c r="C48" i="19"/>
  <c r="C47" i="19"/>
  <c r="C39" i="19"/>
  <c r="C38" i="19"/>
  <c r="C37" i="19"/>
  <c r="C31" i="19"/>
  <c r="C30" i="19"/>
  <c r="C29" i="19"/>
  <c r="D68" i="6" l="1"/>
  <c r="H68" i="6" l="1"/>
  <c r="H69" i="6" s="1"/>
  <c r="E68" i="6"/>
  <c r="E69" i="6" s="1"/>
  <c r="G68" i="6"/>
  <c r="G69" i="6" s="1"/>
  <c r="F68" i="6"/>
  <c r="F69" i="6" s="1"/>
  <c r="I28" i="10" l="1"/>
  <c r="I24" i="10"/>
  <c r="I22" i="10"/>
  <c r="H28" i="10"/>
  <c r="H24" i="10"/>
  <c r="H22" i="10"/>
  <c r="G28" i="10"/>
  <c r="G24" i="10"/>
  <c r="G22" i="10"/>
  <c r="I20" i="10"/>
  <c r="H20" i="10"/>
  <c r="G20" i="10"/>
  <c r="F22" i="10"/>
  <c r="F28" i="10"/>
  <c r="F24" i="10"/>
  <c r="F20" i="10"/>
  <c r="AG31" i="10"/>
  <c r="AF31" i="10"/>
  <c r="AE31" i="10"/>
  <c r="AD31" i="10"/>
  <c r="AB31" i="10"/>
  <c r="AA31" i="10"/>
  <c r="Z31" i="10"/>
  <c r="Y31" i="10"/>
  <c r="W31" i="10"/>
  <c r="V31" i="10"/>
  <c r="U31" i="10"/>
  <c r="T31" i="10"/>
  <c r="R31" i="10"/>
  <c r="Q31" i="10"/>
  <c r="P31" i="10"/>
  <c r="O31" i="10"/>
  <c r="AC30" i="10"/>
  <c r="AC31" i="10" s="1"/>
  <c r="I19" i="10"/>
  <c r="H19" i="10"/>
  <c r="G19" i="10"/>
  <c r="F19" i="10"/>
  <c r="AH24" i="10"/>
  <c r="AG24" i="10"/>
  <c r="AF24" i="10"/>
  <c r="AE24" i="10"/>
  <c r="AC24" i="10"/>
  <c r="AB24" i="10"/>
  <c r="AA24" i="10"/>
  <c r="Z24" i="10"/>
  <c r="X24" i="10"/>
  <c r="W24" i="10"/>
  <c r="V24" i="10"/>
  <c r="U24" i="10"/>
  <c r="S24" i="10"/>
  <c r="R24" i="10"/>
  <c r="Q24" i="10"/>
  <c r="P24" i="10"/>
  <c r="AD23" i="10"/>
  <c r="AD24" i="10" s="1"/>
  <c r="T23" i="10"/>
  <c r="T24" i="10" s="1"/>
  <c r="AI23" i="10" l="1"/>
  <c r="AI24" i="10" s="1"/>
  <c r="K32" i="10"/>
  <c r="B30" i="13" l="1"/>
  <c r="B29" i="13"/>
  <c r="B28" i="13"/>
  <c r="C100" i="19"/>
  <c r="C99" i="19"/>
  <c r="C98" i="19"/>
  <c r="C108" i="19"/>
  <c r="C107" i="19"/>
  <c r="C106" i="19"/>
  <c r="C116" i="19"/>
  <c r="C115" i="19"/>
  <c r="C114" i="19"/>
  <c r="C69" i="9"/>
  <c r="C68" i="9"/>
  <c r="C67" i="9"/>
  <c r="C58" i="9"/>
  <c r="C57" i="9"/>
  <c r="C56" i="9"/>
  <c r="U60" i="25" l="1"/>
  <c r="U61" i="25"/>
  <c r="U62" i="25"/>
  <c r="U63" i="25"/>
  <c r="U64" i="25"/>
  <c r="U65" i="25"/>
  <c r="U66" i="25"/>
  <c r="U67" i="25"/>
  <c r="U68" i="25"/>
  <c r="X70" i="25"/>
  <c r="W70" i="25"/>
  <c r="V70" i="25"/>
  <c r="X69" i="25"/>
  <c r="W69" i="25"/>
  <c r="V69" i="25"/>
  <c r="X68" i="25"/>
  <c r="W68" i="25"/>
  <c r="V68" i="25"/>
  <c r="X67" i="25"/>
  <c r="W67" i="25"/>
  <c r="V67" i="25"/>
  <c r="X66" i="25"/>
  <c r="W66" i="25"/>
  <c r="V66" i="25"/>
  <c r="X65" i="25"/>
  <c r="W65" i="25"/>
  <c r="V65" i="25"/>
  <c r="X64" i="25"/>
  <c r="W64" i="25"/>
  <c r="V64" i="25"/>
  <c r="X63" i="25"/>
  <c r="W63" i="25"/>
  <c r="V63" i="25"/>
  <c r="X62" i="25"/>
  <c r="W62" i="25"/>
  <c r="V62" i="25"/>
  <c r="X61" i="25"/>
  <c r="W61" i="25"/>
  <c r="V61" i="25"/>
  <c r="X60" i="25"/>
  <c r="W60" i="25"/>
  <c r="V60" i="25"/>
  <c r="X59" i="25"/>
  <c r="W59" i="25"/>
  <c r="V59" i="25"/>
  <c r="A2" i="25"/>
  <c r="B2" i="25"/>
  <c r="C2" i="25"/>
  <c r="D2" i="25"/>
  <c r="E2" i="25"/>
  <c r="F2" i="25"/>
  <c r="G2" i="25"/>
  <c r="H2" i="25"/>
  <c r="I2" i="25"/>
  <c r="J2" i="25"/>
  <c r="K2" i="25"/>
  <c r="L2" i="25"/>
  <c r="M2" i="25"/>
  <c r="N2" i="25"/>
  <c r="O2" i="25"/>
  <c r="P2" i="25"/>
  <c r="Q2" i="25"/>
  <c r="R2" i="25"/>
  <c r="S2" i="25"/>
  <c r="T2" i="25"/>
  <c r="A3" i="25"/>
  <c r="C3" i="25"/>
  <c r="D3" i="25"/>
  <c r="E3" i="25"/>
  <c r="F3" i="25"/>
  <c r="G3" i="25"/>
  <c r="H3" i="25"/>
  <c r="I3" i="25"/>
  <c r="J3" i="25"/>
  <c r="K3" i="25"/>
  <c r="L3" i="25"/>
  <c r="M3" i="25"/>
  <c r="N3" i="25"/>
  <c r="O3" i="25"/>
  <c r="P3" i="25"/>
  <c r="Q3" i="25"/>
  <c r="R3" i="25"/>
  <c r="S3" i="25"/>
  <c r="T3" i="25"/>
  <c r="A4" i="25"/>
  <c r="B4" i="25"/>
  <c r="C4" i="25"/>
  <c r="D4" i="25"/>
  <c r="E4" i="25"/>
  <c r="F4" i="25"/>
  <c r="G4" i="25"/>
  <c r="H4" i="25"/>
  <c r="I4" i="25"/>
  <c r="J4" i="25"/>
  <c r="K4" i="25"/>
  <c r="L4" i="25"/>
  <c r="M4" i="25"/>
  <c r="N4" i="25"/>
  <c r="O4" i="25"/>
  <c r="P4" i="25"/>
  <c r="Q4" i="25"/>
  <c r="R4" i="25"/>
  <c r="S4" i="25"/>
  <c r="T4" i="25"/>
  <c r="A5" i="25"/>
  <c r="B5" i="25"/>
  <c r="C5" i="25"/>
  <c r="D5" i="25"/>
  <c r="E5" i="25"/>
  <c r="F5" i="25"/>
  <c r="G5" i="25"/>
  <c r="H5" i="25"/>
  <c r="I5" i="25"/>
  <c r="J5" i="25"/>
  <c r="K5" i="25"/>
  <c r="L5" i="25"/>
  <c r="M5" i="25"/>
  <c r="N5" i="25"/>
  <c r="O5" i="25"/>
  <c r="P5" i="25"/>
  <c r="Q5" i="25"/>
  <c r="R5" i="25"/>
  <c r="S5" i="25"/>
  <c r="T5" i="25"/>
  <c r="A6" i="25"/>
  <c r="B6" i="25"/>
  <c r="C6" i="25"/>
  <c r="D6" i="25"/>
  <c r="E6" i="25"/>
  <c r="F6" i="25"/>
  <c r="G6" i="25"/>
  <c r="H6" i="25"/>
  <c r="I6" i="25"/>
  <c r="J6" i="25"/>
  <c r="K6" i="25"/>
  <c r="L6" i="25"/>
  <c r="M6" i="25"/>
  <c r="N6" i="25"/>
  <c r="O6" i="25"/>
  <c r="P6" i="25"/>
  <c r="Q6" i="25"/>
  <c r="R6" i="25"/>
  <c r="S6" i="25"/>
  <c r="T6" i="25"/>
  <c r="A7" i="25"/>
  <c r="B7" i="25"/>
  <c r="C7" i="25"/>
  <c r="D7" i="25"/>
  <c r="E7" i="25"/>
  <c r="F7" i="25"/>
  <c r="G7" i="25"/>
  <c r="H7" i="25"/>
  <c r="I7" i="25"/>
  <c r="J7" i="25"/>
  <c r="K7" i="25"/>
  <c r="L7" i="25"/>
  <c r="M7" i="25"/>
  <c r="N7" i="25"/>
  <c r="O7" i="25"/>
  <c r="P7" i="25"/>
  <c r="Q7" i="25"/>
  <c r="R7" i="25"/>
  <c r="S7" i="25"/>
  <c r="T7" i="25"/>
  <c r="A8" i="25"/>
  <c r="B8" i="25"/>
  <c r="C8" i="25"/>
  <c r="D8" i="25"/>
  <c r="E8" i="25"/>
  <c r="F8" i="25"/>
  <c r="G8" i="25"/>
  <c r="H8" i="25"/>
  <c r="I8" i="25"/>
  <c r="J8" i="25"/>
  <c r="K8" i="25"/>
  <c r="L8" i="25"/>
  <c r="M8" i="25"/>
  <c r="N8" i="25"/>
  <c r="O8" i="25"/>
  <c r="P8" i="25"/>
  <c r="Q8" i="25"/>
  <c r="R8" i="25"/>
  <c r="S8" i="25"/>
  <c r="T8" i="25"/>
  <c r="A9" i="25"/>
  <c r="B9" i="25"/>
  <c r="C9" i="25"/>
  <c r="D9" i="25"/>
  <c r="E9" i="25"/>
  <c r="F9" i="25"/>
  <c r="G9" i="25"/>
  <c r="H9" i="25"/>
  <c r="I9" i="25"/>
  <c r="J9" i="25"/>
  <c r="K9" i="25"/>
  <c r="L9" i="25"/>
  <c r="M9" i="25"/>
  <c r="N9" i="25"/>
  <c r="O9" i="25"/>
  <c r="P9" i="25"/>
  <c r="Q9" i="25"/>
  <c r="R9" i="25"/>
  <c r="S9" i="25"/>
  <c r="T9" i="25"/>
  <c r="A10" i="25"/>
  <c r="B10" i="25"/>
  <c r="C10" i="25"/>
  <c r="D10" i="25"/>
  <c r="E10" i="25"/>
  <c r="F10" i="25"/>
  <c r="G10" i="25"/>
  <c r="H10" i="25"/>
  <c r="I10" i="25"/>
  <c r="J10" i="25"/>
  <c r="K10" i="25"/>
  <c r="L10" i="25"/>
  <c r="M10" i="25"/>
  <c r="N10" i="25"/>
  <c r="O10" i="25"/>
  <c r="P10" i="25"/>
  <c r="Q10" i="25"/>
  <c r="R10" i="25"/>
  <c r="S10" i="25"/>
  <c r="T10" i="25"/>
  <c r="A11" i="25"/>
  <c r="B11" i="25"/>
  <c r="C11" i="25"/>
  <c r="D11" i="25"/>
  <c r="E11" i="25"/>
  <c r="F11" i="25"/>
  <c r="G11" i="25"/>
  <c r="H11" i="25"/>
  <c r="I11" i="25"/>
  <c r="J11" i="25"/>
  <c r="K11" i="25"/>
  <c r="L11" i="25"/>
  <c r="M11" i="25"/>
  <c r="N11" i="25"/>
  <c r="O11" i="25"/>
  <c r="P11" i="25"/>
  <c r="Q11" i="25"/>
  <c r="R11" i="25"/>
  <c r="S11" i="25"/>
  <c r="T11" i="25"/>
  <c r="A12" i="25"/>
  <c r="B12" i="25"/>
  <c r="C12" i="25"/>
  <c r="D12" i="25"/>
  <c r="E12" i="25"/>
  <c r="F12" i="25"/>
  <c r="G12" i="25"/>
  <c r="H12" i="25"/>
  <c r="I12" i="25"/>
  <c r="J12" i="25"/>
  <c r="K12" i="25"/>
  <c r="L12" i="25"/>
  <c r="M12" i="25"/>
  <c r="N12" i="25"/>
  <c r="O12" i="25"/>
  <c r="P12" i="25"/>
  <c r="Q12" i="25"/>
  <c r="R12" i="25"/>
  <c r="S12" i="25"/>
  <c r="T12" i="25"/>
  <c r="A13" i="25"/>
  <c r="B13" i="25"/>
  <c r="C13" i="25"/>
  <c r="D13" i="25"/>
  <c r="E13" i="25"/>
  <c r="F13" i="25"/>
  <c r="G13" i="25"/>
  <c r="H13" i="25"/>
  <c r="I13" i="25"/>
  <c r="J13" i="25"/>
  <c r="K13" i="25"/>
  <c r="L13" i="25"/>
  <c r="M13" i="25"/>
  <c r="N13" i="25"/>
  <c r="O13" i="25"/>
  <c r="P13" i="25"/>
  <c r="Q13" i="25"/>
  <c r="R13" i="25"/>
  <c r="S13" i="25"/>
  <c r="T13" i="25"/>
  <c r="A14" i="25"/>
  <c r="B14" i="25"/>
  <c r="C14" i="25"/>
  <c r="D14" i="25"/>
  <c r="E14" i="25"/>
  <c r="F14" i="25"/>
  <c r="G14" i="25"/>
  <c r="H14" i="25"/>
  <c r="I14" i="25"/>
  <c r="J14" i="25"/>
  <c r="K14" i="25"/>
  <c r="L14" i="25"/>
  <c r="M14" i="25"/>
  <c r="N14" i="25"/>
  <c r="O14" i="25"/>
  <c r="P14" i="25"/>
  <c r="Q14" i="25"/>
  <c r="R14" i="25"/>
  <c r="S14" i="25"/>
  <c r="T14" i="25"/>
  <c r="A15" i="25"/>
  <c r="B15" i="25"/>
  <c r="C15" i="25"/>
  <c r="D15" i="25"/>
  <c r="E15" i="25"/>
  <c r="F15" i="25"/>
  <c r="E40" i="8" s="1"/>
  <c r="G15" i="25"/>
  <c r="H15" i="25"/>
  <c r="I15" i="25"/>
  <c r="J15" i="25"/>
  <c r="K15" i="25"/>
  <c r="L15" i="25"/>
  <c r="M15" i="25"/>
  <c r="N15" i="25"/>
  <c r="O15" i="25"/>
  <c r="P15" i="25"/>
  <c r="Q15" i="25"/>
  <c r="R15" i="25"/>
  <c r="S15" i="25"/>
  <c r="T15" i="25"/>
  <c r="A16" i="25"/>
  <c r="B16" i="25"/>
  <c r="C16" i="25"/>
  <c r="D16" i="25"/>
  <c r="E16" i="25"/>
  <c r="F16" i="25"/>
  <c r="G16" i="25"/>
  <c r="H16" i="25"/>
  <c r="I16" i="25"/>
  <c r="J16" i="25"/>
  <c r="K16" i="25"/>
  <c r="L16" i="25"/>
  <c r="M16" i="25"/>
  <c r="N16" i="25"/>
  <c r="O16" i="25"/>
  <c r="P16" i="25"/>
  <c r="Q16" i="25"/>
  <c r="R16" i="25"/>
  <c r="S16" i="25"/>
  <c r="T16" i="25"/>
  <c r="A17" i="25"/>
  <c r="B17" i="25"/>
  <c r="C17" i="25"/>
  <c r="D17" i="25"/>
  <c r="E17" i="25"/>
  <c r="F17" i="25"/>
  <c r="G17" i="25"/>
  <c r="H17" i="25"/>
  <c r="I17" i="25"/>
  <c r="J17" i="25"/>
  <c r="K17" i="25"/>
  <c r="L17" i="25"/>
  <c r="M17" i="25"/>
  <c r="N17" i="25"/>
  <c r="O17" i="25"/>
  <c r="P17" i="25"/>
  <c r="Q17" i="25"/>
  <c r="R17" i="25"/>
  <c r="S17" i="25"/>
  <c r="T17" i="25"/>
  <c r="A18" i="25"/>
  <c r="B18" i="25"/>
  <c r="C18" i="25"/>
  <c r="D18" i="25"/>
  <c r="E18" i="25"/>
  <c r="F18" i="25"/>
  <c r="G18" i="25"/>
  <c r="H18" i="25"/>
  <c r="I18" i="25"/>
  <c r="J18" i="25"/>
  <c r="K18" i="25"/>
  <c r="L18" i="25"/>
  <c r="M18" i="25"/>
  <c r="N18" i="25"/>
  <c r="O18" i="25"/>
  <c r="P18" i="25"/>
  <c r="Q18" i="25"/>
  <c r="R18" i="25"/>
  <c r="S18" i="25"/>
  <c r="T18" i="25"/>
  <c r="A19" i="25"/>
  <c r="B19" i="25"/>
  <c r="C19" i="25"/>
  <c r="D19" i="25"/>
  <c r="E19" i="25"/>
  <c r="F19" i="25"/>
  <c r="G19" i="25"/>
  <c r="H19" i="25"/>
  <c r="I19" i="25"/>
  <c r="J19" i="25"/>
  <c r="K19" i="25"/>
  <c r="L19" i="25"/>
  <c r="M19" i="25"/>
  <c r="N19" i="25"/>
  <c r="O19" i="25"/>
  <c r="P19" i="25"/>
  <c r="Q19" i="25"/>
  <c r="R19" i="25"/>
  <c r="S19" i="25"/>
  <c r="T19" i="25"/>
  <c r="A20" i="25"/>
  <c r="B20" i="25"/>
  <c r="C20" i="25"/>
  <c r="D20" i="25"/>
  <c r="E20" i="25"/>
  <c r="F20" i="25"/>
  <c r="G20" i="25"/>
  <c r="H20" i="25"/>
  <c r="I20" i="25"/>
  <c r="J20" i="25"/>
  <c r="K20" i="25"/>
  <c r="L20" i="25"/>
  <c r="M20" i="25"/>
  <c r="N20" i="25"/>
  <c r="O20" i="25"/>
  <c r="P20" i="25"/>
  <c r="Q20" i="25"/>
  <c r="R20" i="25"/>
  <c r="S20" i="25"/>
  <c r="T20" i="25"/>
  <c r="A21" i="25"/>
  <c r="B21" i="25"/>
  <c r="C21" i="25"/>
  <c r="D21" i="25"/>
  <c r="E21" i="25"/>
  <c r="F21" i="25"/>
  <c r="G21" i="25"/>
  <c r="E22" i="9" s="1"/>
  <c r="H21" i="25"/>
  <c r="I21" i="25"/>
  <c r="J21" i="25"/>
  <c r="K21" i="25"/>
  <c r="L21" i="25"/>
  <c r="M21" i="25"/>
  <c r="N21" i="25"/>
  <c r="O21" i="25"/>
  <c r="P21" i="25"/>
  <c r="Q21" i="25"/>
  <c r="R21" i="25"/>
  <c r="S21" i="25"/>
  <c r="T21" i="25"/>
  <c r="A22" i="25"/>
  <c r="B22" i="25"/>
  <c r="C22" i="25"/>
  <c r="D22" i="25"/>
  <c r="E22" i="25"/>
  <c r="F22" i="25"/>
  <c r="G22" i="25"/>
  <c r="E23" i="9" s="1"/>
  <c r="H22" i="25"/>
  <c r="I22" i="25"/>
  <c r="J22" i="25"/>
  <c r="K22" i="25"/>
  <c r="L22" i="25"/>
  <c r="M22" i="25"/>
  <c r="N22" i="25"/>
  <c r="O22" i="25"/>
  <c r="P22" i="25"/>
  <c r="Q22" i="25"/>
  <c r="R22" i="25"/>
  <c r="S22" i="25"/>
  <c r="T22" i="25"/>
  <c r="A23" i="25"/>
  <c r="B23" i="25"/>
  <c r="C23" i="25"/>
  <c r="D23" i="25"/>
  <c r="E23" i="25"/>
  <c r="F23" i="25"/>
  <c r="G23" i="25"/>
  <c r="E24" i="9" s="1"/>
  <c r="H23" i="25"/>
  <c r="I23" i="25"/>
  <c r="J23" i="25"/>
  <c r="K23" i="25"/>
  <c r="L23" i="25"/>
  <c r="M23" i="25"/>
  <c r="N23" i="25"/>
  <c r="O23" i="25"/>
  <c r="P23" i="25"/>
  <c r="Q23" i="25"/>
  <c r="R23" i="25"/>
  <c r="S23" i="25"/>
  <c r="T23" i="25"/>
  <c r="A24" i="25"/>
  <c r="B24" i="25"/>
  <c r="C24" i="25"/>
  <c r="D24" i="25"/>
  <c r="E24" i="25"/>
  <c r="F24" i="25"/>
  <c r="G24" i="25"/>
  <c r="H24" i="25"/>
  <c r="I24" i="25"/>
  <c r="J24" i="25"/>
  <c r="K24" i="25"/>
  <c r="L24" i="25"/>
  <c r="M24" i="25"/>
  <c r="N24" i="25"/>
  <c r="O24" i="25"/>
  <c r="P24" i="25"/>
  <c r="Q24" i="25"/>
  <c r="R24" i="25"/>
  <c r="S24" i="25"/>
  <c r="T24" i="25"/>
  <c r="A25" i="25"/>
  <c r="B25" i="25"/>
  <c r="C25" i="25"/>
  <c r="D25" i="25"/>
  <c r="E25" i="25"/>
  <c r="F25" i="25"/>
  <c r="G25" i="25"/>
  <c r="H25" i="25"/>
  <c r="I25" i="25"/>
  <c r="J25" i="25"/>
  <c r="K25" i="25"/>
  <c r="L25" i="25"/>
  <c r="M25" i="25"/>
  <c r="N25" i="25"/>
  <c r="O25" i="25"/>
  <c r="P25" i="25"/>
  <c r="Q25" i="25"/>
  <c r="R25" i="25"/>
  <c r="S25" i="25"/>
  <c r="T25" i="25"/>
  <c r="A26" i="25"/>
  <c r="B26" i="25"/>
  <c r="C26" i="25"/>
  <c r="D26" i="25"/>
  <c r="E26" i="25"/>
  <c r="F26" i="25"/>
  <c r="G26" i="25"/>
  <c r="H26" i="25"/>
  <c r="I26" i="25"/>
  <c r="J26" i="25"/>
  <c r="K26" i="25"/>
  <c r="L26" i="25"/>
  <c r="M26" i="25"/>
  <c r="N26" i="25"/>
  <c r="O26" i="25"/>
  <c r="P26" i="25"/>
  <c r="Q26" i="25"/>
  <c r="R26" i="25"/>
  <c r="S26" i="25"/>
  <c r="T26" i="25"/>
  <c r="A27" i="25"/>
  <c r="B27" i="25"/>
  <c r="C27" i="25"/>
  <c r="D27" i="25"/>
  <c r="E27" i="25"/>
  <c r="F27" i="25"/>
  <c r="G27" i="25"/>
  <c r="H27" i="25"/>
  <c r="I27" i="25"/>
  <c r="J27" i="25"/>
  <c r="K27" i="25"/>
  <c r="L27" i="25"/>
  <c r="M27" i="25"/>
  <c r="N27" i="25"/>
  <c r="O27" i="25"/>
  <c r="P27" i="25"/>
  <c r="Q27" i="25"/>
  <c r="R27" i="25"/>
  <c r="S27" i="25"/>
  <c r="T27" i="25"/>
  <c r="A28" i="25"/>
  <c r="B28" i="25"/>
  <c r="C28" i="25"/>
  <c r="E55" i="19" s="1"/>
  <c r="D28" i="25"/>
  <c r="E28" i="25"/>
  <c r="F28" i="25"/>
  <c r="G28" i="25"/>
  <c r="H28" i="25"/>
  <c r="I28" i="25"/>
  <c r="J28" i="25"/>
  <c r="K28" i="25"/>
  <c r="L28" i="25"/>
  <c r="M28" i="25"/>
  <c r="N28" i="25"/>
  <c r="O28" i="25"/>
  <c r="P28" i="25"/>
  <c r="Q28" i="25"/>
  <c r="R28" i="25"/>
  <c r="S28" i="25"/>
  <c r="T28" i="25"/>
  <c r="A29" i="25"/>
  <c r="B29" i="25"/>
  <c r="C29" i="25"/>
  <c r="F55" i="19" s="1"/>
  <c r="D29" i="25"/>
  <c r="E29" i="25"/>
  <c r="F29" i="25"/>
  <c r="G29" i="25"/>
  <c r="H29" i="25"/>
  <c r="I29" i="25"/>
  <c r="J29" i="25"/>
  <c r="K29" i="25"/>
  <c r="L29" i="25"/>
  <c r="M29" i="25"/>
  <c r="N29" i="25"/>
  <c r="O29" i="25"/>
  <c r="P29" i="25"/>
  <c r="Q29" i="25"/>
  <c r="R29" i="25"/>
  <c r="S29" i="25"/>
  <c r="T29" i="25"/>
  <c r="A30" i="25"/>
  <c r="B30" i="25"/>
  <c r="C30" i="25"/>
  <c r="E29" i="19" s="1"/>
  <c r="D30" i="25"/>
  <c r="E30" i="25"/>
  <c r="F30" i="25"/>
  <c r="G30" i="25"/>
  <c r="H30" i="25"/>
  <c r="I30" i="25"/>
  <c r="J30" i="25"/>
  <c r="K30" i="25"/>
  <c r="L30" i="25"/>
  <c r="M30" i="25"/>
  <c r="N30" i="25"/>
  <c r="O30" i="25"/>
  <c r="P30" i="25"/>
  <c r="Q30" i="25"/>
  <c r="R30" i="25"/>
  <c r="S30" i="25"/>
  <c r="T30" i="25"/>
  <c r="A31" i="25"/>
  <c r="B31" i="25"/>
  <c r="C31" i="25"/>
  <c r="D31" i="25"/>
  <c r="E31" i="25"/>
  <c r="F31" i="25"/>
  <c r="G31" i="25"/>
  <c r="H31" i="25"/>
  <c r="I31" i="25"/>
  <c r="J31" i="25"/>
  <c r="K31" i="25"/>
  <c r="L31" i="25"/>
  <c r="M31" i="25"/>
  <c r="N31" i="25"/>
  <c r="O31" i="25"/>
  <c r="P31" i="25"/>
  <c r="Q31" i="25"/>
  <c r="R31" i="25"/>
  <c r="S31" i="25"/>
  <c r="T31" i="25"/>
  <c r="A32" i="25"/>
  <c r="B32" i="25"/>
  <c r="C32" i="25"/>
  <c r="D32" i="25"/>
  <c r="E32" i="25"/>
  <c r="F32" i="25"/>
  <c r="G32" i="25"/>
  <c r="H32" i="25"/>
  <c r="I32" i="25"/>
  <c r="J32" i="25"/>
  <c r="K32" i="25"/>
  <c r="L32" i="25"/>
  <c r="M32" i="25"/>
  <c r="N32" i="25"/>
  <c r="O32" i="25"/>
  <c r="P32" i="25"/>
  <c r="Q32" i="25"/>
  <c r="R32" i="25"/>
  <c r="S32" i="25"/>
  <c r="T32" i="25"/>
  <c r="A33" i="25"/>
  <c r="B33" i="25"/>
  <c r="C33" i="25"/>
  <c r="D33" i="25"/>
  <c r="E33" i="25"/>
  <c r="F33" i="25"/>
  <c r="G33" i="25"/>
  <c r="H33" i="25"/>
  <c r="I33" i="25"/>
  <c r="J33" i="25"/>
  <c r="K33" i="25"/>
  <c r="L33" i="25"/>
  <c r="M33" i="25"/>
  <c r="N33" i="25"/>
  <c r="O33" i="25"/>
  <c r="P33" i="25"/>
  <c r="Q33" i="25"/>
  <c r="R33" i="25"/>
  <c r="S33" i="25"/>
  <c r="T33" i="25"/>
  <c r="A34" i="25"/>
  <c r="B34" i="25"/>
  <c r="C34" i="25"/>
  <c r="D34" i="25"/>
  <c r="E34" i="25"/>
  <c r="F34" i="25"/>
  <c r="G34" i="25"/>
  <c r="H34" i="25"/>
  <c r="I34" i="25"/>
  <c r="J34" i="25"/>
  <c r="K34" i="25"/>
  <c r="L34" i="25"/>
  <c r="M34" i="25"/>
  <c r="N34" i="25"/>
  <c r="O34" i="25"/>
  <c r="P34" i="25"/>
  <c r="Q34" i="25"/>
  <c r="R34" i="25"/>
  <c r="S34" i="25"/>
  <c r="T34" i="25"/>
  <c r="A35" i="25"/>
  <c r="B35" i="25"/>
  <c r="C35" i="25"/>
  <c r="D35" i="25"/>
  <c r="E35" i="25"/>
  <c r="F35" i="25"/>
  <c r="G35" i="25"/>
  <c r="H35" i="25"/>
  <c r="I35" i="25"/>
  <c r="J35" i="25"/>
  <c r="K35" i="25"/>
  <c r="L35" i="25"/>
  <c r="M35" i="25"/>
  <c r="N35" i="25"/>
  <c r="O35" i="25"/>
  <c r="P35" i="25"/>
  <c r="Q35" i="25"/>
  <c r="R35" i="25"/>
  <c r="S35" i="25"/>
  <c r="T35" i="25"/>
  <c r="A36" i="25"/>
  <c r="B36" i="25"/>
  <c r="C36" i="25"/>
  <c r="D36" i="25"/>
  <c r="E36" i="25"/>
  <c r="F36" i="25"/>
  <c r="G36" i="25"/>
  <c r="H36" i="25"/>
  <c r="I36" i="25"/>
  <c r="J36" i="25"/>
  <c r="K36" i="25"/>
  <c r="L36" i="25"/>
  <c r="M36" i="25"/>
  <c r="N36" i="25"/>
  <c r="O36" i="25"/>
  <c r="P36" i="25"/>
  <c r="Q36" i="25"/>
  <c r="R36" i="25"/>
  <c r="S36" i="25"/>
  <c r="T36" i="25"/>
  <c r="A37" i="25"/>
  <c r="B37" i="25"/>
  <c r="C37" i="25"/>
  <c r="D37" i="25"/>
  <c r="E37" i="25"/>
  <c r="F37" i="25"/>
  <c r="G37" i="25"/>
  <c r="H37" i="25"/>
  <c r="I37" i="25"/>
  <c r="J37" i="25"/>
  <c r="K37" i="25"/>
  <c r="L37" i="25"/>
  <c r="M37" i="25"/>
  <c r="N37" i="25"/>
  <c r="O37" i="25"/>
  <c r="P37" i="25"/>
  <c r="Q37" i="25"/>
  <c r="R37" i="25"/>
  <c r="S37" i="25"/>
  <c r="T37" i="25"/>
  <c r="A38" i="25"/>
  <c r="B38" i="25"/>
  <c r="C38" i="25"/>
  <c r="D38" i="25"/>
  <c r="E38" i="25"/>
  <c r="F38" i="25"/>
  <c r="G38" i="25"/>
  <c r="H38" i="25"/>
  <c r="I38" i="25"/>
  <c r="J38" i="25"/>
  <c r="K38" i="25"/>
  <c r="L38" i="25"/>
  <c r="M38" i="25"/>
  <c r="N38" i="25"/>
  <c r="O38" i="25"/>
  <c r="P38" i="25"/>
  <c r="Q38" i="25"/>
  <c r="R38" i="25"/>
  <c r="S38" i="25"/>
  <c r="T38" i="25"/>
  <c r="A39" i="25"/>
  <c r="B39" i="25"/>
  <c r="C39" i="25"/>
  <c r="D39" i="25"/>
  <c r="E39" i="25"/>
  <c r="F39" i="25"/>
  <c r="G39" i="25"/>
  <c r="H39" i="25"/>
  <c r="I39" i="25"/>
  <c r="J39" i="25"/>
  <c r="K39" i="25"/>
  <c r="L39" i="25"/>
  <c r="M39" i="25"/>
  <c r="N39" i="25"/>
  <c r="O39" i="25"/>
  <c r="P39" i="25"/>
  <c r="Q39" i="25"/>
  <c r="R39" i="25"/>
  <c r="S39" i="25"/>
  <c r="T39" i="25"/>
  <c r="A40" i="25"/>
  <c r="B40" i="25"/>
  <c r="C40" i="25"/>
  <c r="D40" i="25"/>
  <c r="E40" i="25"/>
  <c r="F40" i="25"/>
  <c r="G40" i="25"/>
  <c r="H40" i="25"/>
  <c r="I40" i="25"/>
  <c r="J40" i="25"/>
  <c r="K40" i="25"/>
  <c r="L40" i="25"/>
  <c r="M40" i="25"/>
  <c r="N40" i="25"/>
  <c r="O40" i="25"/>
  <c r="P40" i="25"/>
  <c r="Q40" i="25"/>
  <c r="R40" i="25"/>
  <c r="S40" i="25"/>
  <c r="T40" i="25"/>
  <c r="A41" i="25"/>
  <c r="B41" i="25"/>
  <c r="C41" i="25"/>
  <c r="D41" i="25"/>
  <c r="E41" i="25"/>
  <c r="F41" i="25"/>
  <c r="G41" i="25"/>
  <c r="H41" i="25"/>
  <c r="I41" i="25"/>
  <c r="J41" i="25"/>
  <c r="K41" i="25"/>
  <c r="L41" i="25"/>
  <c r="M41" i="25"/>
  <c r="N41" i="25"/>
  <c r="O41" i="25"/>
  <c r="P41" i="25"/>
  <c r="Q41" i="25"/>
  <c r="R41" i="25"/>
  <c r="S41" i="25"/>
  <c r="T41" i="25"/>
  <c r="A42" i="25"/>
  <c r="B42" i="25"/>
  <c r="C42" i="25"/>
  <c r="D42" i="25"/>
  <c r="E42" i="25"/>
  <c r="F42" i="25"/>
  <c r="G42" i="25"/>
  <c r="H42" i="25"/>
  <c r="I42" i="25"/>
  <c r="J42" i="25"/>
  <c r="K42" i="25"/>
  <c r="L42" i="25"/>
  <c r="M42" i="25"/>
  <c r="N42" i="25"/>
  <c r="O42" i="25"/>
  <c r="P42" i="25"/>
  <c r="Q42" i="25"/>
  <c r="R42" i="25"/>
  <c r="S42" i="25"/>
  <c r="T42" i="25"/>
  <c r="A43" i="25"/>
  <c r="B43" i="25"/>
  <c r="C43" i="25"/>
  <c r="E114" i="19" s="1"/>
  <c r="D43" i="25"/>
  <c r="E43" i="25"/>
  <c r="F43" i="25"/>
  <c r="G43" i="25"/>
  <c r="H43" i="25"/>
  <c r="I43" i="25"/>
  <c r="J43" i="25"/>
  <c r="K43" i="25"/>
  <c r="L43" i="25"/>
  <c r="M43" i="25"/>
  <c r="N43" i="25"/>
  <c r="O43" i="25"/>
  <c r="P43" i="25"/>
  <c r="Q43" i="25"/>
  <c r="R43" i="25"/>
  <c r="S43" i="25"/>
  <c r="T43" i="25"/>
  <c r="A44" i="25"/>
  <c r="B44" i="25"/>
  <c r="C44" i="25"/>
  <c r="E115" i="19" s="1"/>
  <c r="D44" i="25"/>
  <c r="E44" i="25"/>
  <c r="F44" i="25"/>
  <c r="G44" i="25"/>
  <c r="H44" i="25"/>
  <c r="I44" i="25"/>
  <c r="J44" i="25"/>
  <c r="K44" i="25"/>
  <c r="L44" i="25"/>
  <c r="M44" i="25"/>
  <c r="N44" i="25"/>
  <c r="O44" i="25"/>
  <c r="P44" i="25"/>
  <c r="Q44" i="25"/>
  <c r="R44" i="25"/>
  <c r="S44" i="25"/>
  <c r="T44" i="25"/>
  <c r="A45" i="25"/>
  <c r="B45" i="25"/>
  <c r="C45" i="25"/>
  <c r="E116" i="19" s="1"/>
  <c r="D45" i="25"/>
  <c r="E45" i="25"/>
  <c r="F45" i="25"/>
  <c r="G45" i="25"/>
  <c r="H45" i="25"/>
  <c r="I45" i="25"/>
  <c r="J45" i="25"/>
  <c r="K45" i="25"/>
  <c r="L45" i="25"/>
  <c r="M45" i="25"/>
  <c r="N45" i="25"/>
  <c r="O45" i="25"/>
  <c r="P45" i="25"/>
  <c r="Q45" i="25"/>
  <c r="R45" i="25"/>
  <c r="S45" i="25"/>
  <c r="T45" i="25"/>
  <c r="A46" i="25"/>
  <c r="B46" i="25"/>
  <c r="C46" i="25"/>
  <c r="D46" i="25"/>
  <c r="E46" i="25"/>
  <c r="F46" i="25"/>
  <c r="G46" i="25"/>
  <c r="H46" i="25"/>
  <c r="I46" i="25"/>
  <c r="J46" i="25"/>
  <c r="K46" i="25"/>
  <c r="L46" i="25"/>
  <c r="M46" i="25"/>
  <c r="N46" i="25"/>
  <c r="O46" i="25"/>
  <c r="P46" i="25"/>
  <c r="Q46" i="25"/>
  <c r="R46" i="25"/>
  <c r="S46" i="25"/>
  <c r="T46" i="25"/>
  <c r="A47" i="25"/>
  <c r="B47" i="25"/>
  <c r="C47" i="25"/>
  <c r="E56" i="9" s="1"/>
  <c r="D47" i="25"/>
  <c r="E47" i="25"/>
  <c r="F47" i="25"/>
  <c r="G47" i="25"/>
  <c r="H47" i="25"/>
  <c r="I47" i="25"/>
  <c r="J47" i="25"/>
  <c r="K47" i="25"/>
  <c r="L47" i="25"/>
  <c r="M47" i="25"/>
  <c r="N47" i="25"/>
  <c r="O47" i="25"/>
  <c r="P47" i="25"/>
  <c r="Q47" i="25"/>
  <c r="R47" i="25"/>
  <c r="S47" i="25"/>
  <c r="T47" i="25"/>
  <c r="A48" i="25"/>
  <c r="B48" i="25"/>
  <c r="C48" i="25"/>
  <c r="E57" i="9" s="1"/>
  <c r="D48" i="25"/>
  <c r="E48" i="25"/>
  <c r="F48" i="25"/>
  <c r="G48" i="25"/>
  <c r="H48" i="25"/>
  <c r="I48" i="25"/>
  <c r="J48" i="25"/>
  <c r="K48" i="25"/>
  <c r="L48" i="25"/>
  <c r="M48" i="25"/>
  <c r="N48" i="25"/>
  <c r="O48" i="25"/>
  <c r="P48" i="25"/>
  <c r="Q48" i="25"/>
  <c r="R48" i="25"/>
  <c r="S48" i="25"/>
  <c r="T48" i="25"/>
  <c r="A49" i="25"/>
  <c r="B49" i="25"/>
  <c r="C49" i="25"/>
  <c r="E58" i="9" s="1"/>
  <c r="D49" i="25"/>
  <c r="E49" i="25"/>
  <c r="F49" i="25"/>
  <c r="G49" i="25"/>
  <c r="H49" i="25"/>
  <c r="I49" i="25"/>
  <c r="J49" i="25"/>
  <c r="K49" i="25"/>
  <c r="L49" i="25"/>
  <c r="M49" i="25"/>
  <c r="N49" i="25"/>
  <c r="O49" i="25"/>
  <c r="P49" i="25"/>
  <c r="Q49" i="25"/>
  <c r="R49" i="25"/>
  <c r="S49" i="25"/>
  <c r="T49" i="25"/>
  <c r="A50" i="25"/>
  <c r="B50" i="25"/>
  <c r="C50" i="25"/>
  <c r="D50" i="25"/>
  <c r="E50" i="25"/>
  <c r="F50" i="25"/>
  <c r="G50" i="25"/>
  <c r="H50" i="25"/>
  <c r="I50" i="25"/>
  <c r="J50" i="25"/>
  <c r="K50" i="25"/>
  <c r="L50" i="25"/>
  <c r="M50" i="25"/>
  <c r="N50" i="25"/>
  <c r="O50" i="25"/>
  <c r="P50" i="25"/>
  <c r="Q50" i="25"/>
  <c r="R50" i="25"/>
  <c r="S50" i="25"/>
  <c r="T50" i="25"/>
  <c r="A51" i="25"/>
  <c r="B51" i="25"/>
  <c r="C51" i="25"/>
  <c r="E82" i="19" s="1"/>
  <c r="D51" i="25"/>
  <c r="E51" i="25"/>
  <c r="F51" i="25"/>
  <c r="G51" i="25"/>
  <c r="H51" i="25"/>
  <c r="I51" i="25"/>
  <c r="J51" i="25"/>
  <c r="K51" i="25"/>
  <c r="L51" i="25"/>
  <c r="M51" i="25"/>
  <c r="N51" i="25"/>
  <c r="O51" i="25"/>
  <c r="P51" i="25"/>
  <c r="Q51" i="25"/>
  <c r="R51" i="25"/>
  <c r="S51" i="25"/>
  <c r="T51" i="25"/>
  <c r="A52" i="25"/>
  <c r="B52" i="25"/>
  <c r="C52" i="25"/>
  <c r="E106" i="19" s="1"/>
  <c r="D52" i="25"/>
  <c r="E52" i="25"/>
  <c r="F52" i="25"/>
  <c r="G52" i="25"/>
  <c r="H52" i="25"/>
  <c r="I52" i="25"/>
  <c r="J52" i="25"/>
  <c r="K52" i="25"/>
  <c r="L52" i="25"/>
  <c r="M52" i="25"/>
  <c r="N52" i="25"/>
  <c r="O52" i="25"/>
  <c r="P52" i="25"/>
  <c r="Q52" i="25"/>
  <c r="R52" i="25"/>
  <c r="S52" i="25"/>
  <c r="T52" i="25"/>
  <c r="A53" i="25"/>
  <c r="B53" i="25"/>
  <c r="C53" i="25"/>
  <c r="D53" i="25"/>
  <c r="E53" i="25"/>
  <c r="F53" i="25"/>
  <c r="G53" i="25"/>
  <c r="H53" i="25"/>
  <c r="I53" i="25"/>
  <c r="J53" i="25"/>
  <c r="K53" i="25"/>
  <c r="L53" i="25"/>
  <c r="M53" i="25"/>
  <c r="N53" i="25"/>
  <c r="O53" i="25"/>
  <c r="P53" i="25"/>
  <c r="Q53" i="25"/>
  <c r="R53" i="25"/>
  <c r="S53" i="25"/>
  <c r="T53" i="25"/>
  <c r="A54" i="25"/>
  <c r="B54" i="25"/>
  <c r="C54" i="25"/>
  <c r="E90" i="19" s="1"/>
  <c r="F90" i="19" s="1"/>
  <c r="D54" i="25"/>
  <c r="E54" i="25"/>
  <c r="F54" i="25"/>
  <c r="G54" i="25"/>
  <c r="H54" i="25"/>
  <c r="I54" i="25"/>
  <c r="J54" i="25"/>
  <c r="K54" i="25"/>
  <c r="L54" i="25"/>
  <c r="M54" i="25"/>
  <c r="N54" i="25"/>
  <c r="O54" i="25"/>
  <c r="P54" i="25"/>
  <c r="Q54" i="25"/>
  <c r="R54" i="25"/>
  <c r="S54" i="25"/>
  <c r="T54" i="25"/>
  <c r="A55" i="25"/>
  <c r="B55" i="25"/>
  <c r="C55" i="25"/>
  <c r="E91" i="19" s="1"/>
  <c r="F91" i="19" s="1"/>
  <c r="D55" i="25"/>
  <c r="E55" i="25"/>
  <c r="F55" i="25"/>
  <c r="G55" i="25"/>
  <c r="H55" i="25"/>
  <c r="I55" i="25"/>
  <c r="J55" i="25"/>
  <c r="K55" i="25"/>
  <c r="L55" i="25"/>
  <c r="M55" i="25"/>
  <c r="N55" i="25"/>
  <c r="O55" i="25"/>
  <c r="P55" i="25"/>
  <c r="Q55" i="25"/>
  <c r="R55" i="25"/>
  <c r="S55" i="25"/>
  <c r="T55" i="25"/>
  <c r="A56" i="25"/>
  <c r="B56" i="25"/>
  <c r="C56" i="25"/>
  <c r="E92" i="19" s="1"/>
  <c r="F92" i="19" s="1"/>
  <c r="D56" i="25"/>
  <c r="E56" i="25"/>
  <c r="F56" i="25"/>
  <c r="G56" i="25"/>
  <c r="H56" i="25"/>
  <c r="I56" i="25"/>
  <c r="J56" i="25"/>
  <c r="K56" i="25"/>
  <c r="L56" i="25"/>
  <c r="M56" i="25"/>
  <c r="N56" i="25"/>
  <c r="O56" i="25"/>
  <c r="P56" i="25"/>
  <c r="Q56" i="25"/>
  <c r="R56" i="25"/>
  <c r="S56" i="25"/>
  <c r="T56" i="25"/>
  <c r="A57" i="25"/>
  <c r="B57" i="25"/>
  <c r="C57" i="25"/>
  <c r="D57" i="25"/>
  <c r="E57" i="25"/>
  <c r="F57" i="25"/>
  <c r="G57" i="25"/>
  <c r="H57" i="25"/>
  <c r="I57" i="25"/>
  <c r="J57" i="25"/>
  <c r="K57" i="25"/>
  <c r="L57" i="25"/>
  <c r="M57" i="25"/>
  <c r="N57" i="25"/>
  <c r="O57" i="25"/>
  <c r="P57" i="25"/>
  <c r="Q57" i="25"/>
  <c r="R57" i="25"/>
  <c r="S57" i="25"/>
  <c r="T57" i="25"/>
  <c r="A58" i="25"/>
  <c r="B58" i="25"/>
  <c r="C58" i="25"/>
  <c r="D58" i="25"/>
  <c r="E58" i="25"/>
  <c r="F58" i="25"/>
  <c r="G58" i="25"/>
  <c r="H58" i="25"/>
  <c r="I58" i="25"/>
  <c r="J58" i="25"/>
  <c r="K58" i="25"/>
  <c r="L58" i="25"/>
  <c r="M58" i="25"/>
  <c r="N58" i="25"/>
  <c r="O58" i="25"/>
  <c r="P58" i="25"/>
  <c r="Q58" i="25"/>
  <c r="R58" i="25"/>
  <c r="S58" i="25"/>
  <c r="T58" i="25"/>
  <c r="A59" i="25"/>
  <c r="B59" i="25"/>
  <c r="C59" i="25"/>
  <c r="D59" i="25"/>
  <c r="E59" i="25"/>
  <c r="F59" i="25"/>
  <c r="G59" i="25"/>
  <c r="H59" i="25"/>
  <c r="I59" i="25"/>
  <c r="J59" i="25"/>
  <c r="K59" i="25"/>
  <c r="L59" i="25"/>
  <c r="M59" i="25"/>
  <c r="N59" i="25"/>
  <c r="O59" i="25"/>
  <c r="P59" i="25"/>
  <c r="Q59" i="25"/>
  <c r="R59" i="25"/>
  <c r="S59" i="25"/>
  <c r="T59" i="25"/>
  <c r="A60" i="25"/>
  <c r="B60" i="25"/>
  <c r="C60" i="25"/>
  <c r="D60" i="25"/>
  <c r="E60" i="25"/>
  <c r="F60" i="25"/>
  <c r="G60" i="25"/>
  <c r="H60" i="25"/>
  <c r="I60" i="25"/>
  <c r="J60" i="25"/>
  <c r="K60" i="25"/>
  <c r="L60" i="25"/>
  <c r="M60" i="25"/>
  <c r="N60" i="25"/>
  <c r="O60" i="25"/>
  <c r="P60" i="25"/>
  <c r="Q60" i="25"/>
  <c r="R60" i="25"/>
  <c r="S60" i="25"/>
  <c r="T60" i="25"/>
  <c r="A61" i="25"/>
  <c r="B61" i="25"/>
  <c r="C61" i="25"/>
  <c r="D61" i="25"/>
  <c r="E61" i="25"/>
  <c r="F61" i="25"/>
  <c r="G61" i="25"/>
  <c r="H61" i="25"/>
  <c r="I61" i="25"/>
  <c r="J61" i="25"/>
  <c r="K61" i="25"/>
  <c r="L61" i="25"/>
  <c r="M61" i="25"/>
  <c r="N61" i="25"/>
  <c r="O61" i="25"/>
  <c r="P61" i="25"/>
  <c r="Q61" i="25"/>
  <c r="R61" i="25"/>
  <c r="S61" i="25"/>
  <c r="T61" i="25"/>
  <c r="A62" i="25"/>
  <c r="B62" i="25"/>
  <c r="C62" i="25"/>
  <c r="D62" i="25"/>
  <c r="E62" i="25"/>
  <c r="F62" i="25"/>
  <c r="G62" i="25"/>
  <c r="H62" i="25"/>
  <c r="I62" i="25"/>
  <c r="J62" i="25"/>
  <c r="K62" i="25"/>
  <c r="L62" i="25"/>
  <c r="M62" i="25"/>
  <c r="N62" i="25"/>
  <c r="O62" i="25"/>
  <c r="P62" i="25"/>
  <c r="Q62" i="25"/>
  <c r="R62" i="25"/>
  <c r="S62" i="25"/>
  <c r="T62" i="25"/>
  <c r="A63" i="25"/>
  <c r="B63" i="25"/>
  <c r="C63" i="25"/>
  <c r="D63" i="25"/>
  <c r="E63" i="25"/>
  <c r="F63" i="25"/>
  <c r="G63" i="25"/>
  <c r="H63" i="25"/>
  <c r="I63" i="25"/>
  <c r="J63" i="25"/>
  <c r="K63" i="25"/>
  <c r="L63" i="25"/>
  <c r="M63" i="25"/>
  <c r="N63" i="25"/>
  <c r="O63" i="25"/>
  <c r="P63" i="25"/>
  <c r="Q63" i="25"/>
  <c r="R63" i="25"/>
  <c r="S63" i="25"/>
  <c r="T63" i="25"/>
  <c r="A64" i="25"/>
  <c r="B64" i="25"/>
  <c r="C64" i="25"/>
  <c r="D64" i="25"/>
  <c r="E64" i="25"/>
  <c r="F64" i="25"/>
  <c r="G64" i="25"/>
  <c r="H64" i="25"/>
  <c r="I64" i="25"/>
  <c r="J64" i="25"/>
  <c r="K64" i="25"/>
  <c r="L64" i="25"/>
  <c r="M64" i="25"/>
  <c r="N64" i="25"/>
  <c r="O64" i="25"/>
  <c r="P64" i="25"/>
  <c r="Q64" i="25"/>
  <c r="R64" i="25"/>
  <c r="S64" i="25"/>
  <c r="T64" i="25"/>
  <c r="A65" i="25"/>
  <c r="B65" i="25"/>
  <c r="C65" i="25"/>
  <c r="D65" i="25"/>
  <c r="E65" i="25"/>
  <c r="F65" i="25"/>
  <c r="G65" i="25"/>
  <c r="H65" i="25"/>
  <c r="I65" i="25"/>
  <c r="J65" i="25"/>
  <c r="K65" i="25"/>
  <c r="L65" i="25"/>
  <c r="M65" i="25"/>
  <c r="N65" i="25"/>
  <c r="O65" i="25"/>
  <c r="P65" i="25"/>
  <c r="Q65" i="25"/>
  <c r="R65" i="25"/>
  <c r="S65" i="25"/>
  <c r="T65" i="25"/>
  <c r="A66" i="25"/>
  <c r="B66" i="25"/>
  <c r="C66" i="25"/>
  <c r="D66" i="25"/>
  <c r="E66" i="25"/>
  <c r="F66" i="25"/>
  <c r="G66" i="25"/>
  <c r="H66" i="25"/>
  <c r="I66" i="25"/>
  <c r="J66" i="25"/>
  <c r="K66" i="25"/>
  <c r="L66" i="25"/>
  <c r="M66" i="25"/>
  <c r="N66" i="25"/>
  <c r="O66" i="25"/>
  <c r="P66" i="25"/>
  <c r="Q66" i="25"/>
  <c r="R66" i="25"/>
  <c r="S66" i="25"/>
  <c r="T66" i="25"/>
  <c r="A67" i="25"/>
  <c r="B67" i="25"/>
  <c r="C67" i="25"/>
  <c r="D67" i="25"/>
  <c r="E67" i="25"/>
  <c r="F67" i="25"/>
  <c r="G67" i="25"/>
  <c r="H67" i="25"/>
  <c r="I67" i="25"/>
  <c r="J67" i="25"/>
  <c r="K67" i="25"/>
  <c r="L67" i="25"/>
  <c r="M67" i="25"/>
  <c r="N67" i="25"/>
  <c r="O67" i="25"/>
  <c r="P67" i="25"/>
  <c r="Q67" i="25"/>
  <c r="R67" i="25"/>
  <c r="S67" i="25"/>
  <c r="T67" i="25"/>
  <c r="A68" i="25"/>
  <c r="B68" i="25"/>
  <c r="C68" i="25"/>
  <c r="D68" i="25"/>
  <c r="E68" i="25"/>
  <c r="F68" i="25"/>
  <c r="G68" i="25"/>
  <c r="H68" i="25"/>
  <c r="I68" i="25"/>
  <c r="J68" i="25"/>
  <c r="K68" i="25"/>
  <c r="L68" i="25"/>
  <c r="M68" i="25"/>
  <c r="N68" i="25"/>
  <c r="O68" i="25"/>
  <c r="P68" i="25"/>
  <c r="Q68" i="25"/>
  <c r="R68" i="25"/>
  <c r="S68" i="25"/>
  <c r="T68" i="25"/>
  <c r="A69" i="25"/>
  <c r="B69" i="25"/>
  <c r="C69" i="25"/>
  <c r="D69" i="25"/>
  <c r="E69" i="25"/>
  <c r="F69" i="25"/>
  <c r="G69" i="25"/>
  <c r="H69" i="25"/>
  <c r="I69" i="25"/>
  <c r="J69" i="25"/>
  <c r="K69" i="25"/>
  <c r="L69" i="25"/>
  <c r="M69" i="25"/>
  <c r="N69" i="25"/>
  <c r="O69" i="25"/>
  <c r="P69" i="25"/>
  <c r="Q69" i="25"/>
  <c r="R69" i="25"/>
  <c r="S69" i="25"/>
  <c r="T69" i="25"/>
  <c r="A70" i="25"/>
  <c r="B70" i="25"/>
  <c r="C70" i="25"/>
  <c r="D70" i="25"/>
  <c r="E70" i="25"/>
  <c r="F70" i="25"/>
  <c r="G70" i="25"/>
  <c r="H70" i="25"/>
  <c r="I70" i="25"/>
  <c r="J70" i="25"/>
  <c r="K70" i="25"/>
  <c r="L70" i="25"/>
  <c r="M70" i="25"/>
  <c r="N70" i="25"/>
  <c r="O70" i="25"/>
  <c r="P70" i="25"/>
  <c r="Q70" i="25"/>
  <c r="R70" i="25"/>
  <c r="S70" i="25"/>
  <c r="T70" i="25"/>
  <c r="A71" i="25"/>
  <c r="B71" i="25"/>
  <c r="C71" i="25"/>
  <c r="D71" i="25"/>
  <c r="E71" i="25"/>
  <c r="F71" i="25"/>
  <c r="G71" i="25"/>
  <c r="H71" i="25"/>
  <c r="I71" i="25"/>
  <c r="J71" i="25"/>
  <c r="K71" i="25"/>
  <c r="L71" i="25"/>
  <c r="M71" i="25"/>
  <c r="N71" i="25"/>
  <c r="O71" i="25"/>
  <c r="P71" i="25"/>
  <c r="Q71" i="25"/>
  <c r="R71" i="25"/>
  <c r="S71" i="25"/>
  <c r="T71" i="25"/>
  <c r="A72" i="25"/>
  <c r="B72" i="25"/>
  <c r="C72" i="25"/>
  <c r="D72" i="25"/>
  <c r="E72" i="25"/>
  <c r="F72" i="25"/>
  <c r="G72" i="25"/>
  <c r="H72" i="25"/>
  <c r="I72" i="25"/>
  <c r="J72" i="25"/>
  <c r="K72" i="25"/>
  <c r="L72" i="25"/>
  <c r="M72" i="25"/>
  <c r="N72" i="25"/>
  <c r="O72" i="25"/>
  <c r="P72" i="25"/>
  <c r="Q72" i="25"/>
  <c r="R72" i="25"/>
  <c r="S72" i="25"/>
  <c r="T72" i="25"/>
  <c r="A73" i="25"/>
  <c r="B73" i="25"/>
  <c r="C73" i="25"/>
  <c r="D73" i="25"/>
  <c r="E73" i="25"/>
  <c r="F73" i="25"/>
  <c r="G73" i="25"/>
  <c r="H73" i="25"/>
  <c r="I73" i="25"/>
  <c r="J73" i="25"/>
  <c r="K73" i="25"/>
  <c r="L73" i="25"/>
  <c r="M73" i="25"/>
  <c r="N73" i="25"/>
  <c r="O73" i="25"/>
  <c r="P73" i="25"/>
  <c r="Q73" i="25"/>
  <c r="R73" i="25"/>
  <c r="S73" i="25"/>
  <c r="T73" i="25"/>
  <c r="A74" i="25"/>
  <c r="B74" i="25"/>
  <c r="C74" i="25"/>
  <c r="D74" i="25"/>
  <c r="E74" i="25"/>
  <c r="F74" i="25"/>
  <c r="G74" i="25"/>
  <c r="H74" i="25"/>
  <c r="I74" i="25"/>
  <c r="J74" i="25"/>
  <c r="K74" i="25"/>
  <c r="L74" i="25"/>
  <c r="M74" i="25"/>
  <c r="N74" i="25"/>
  <c r="O74" i="25"/>
  <c r="P74" i="25"/>
  <c r="Q74" i="25"/>
  <c r="R74" i="25"/>
  <c r="S74" i="25"/>
  <c r="T74" i="25"/>
  <c r="A75" i="25"/>
  <c r="B75" i="25"/>
  <c r="C75" i="25"/>
  <c r="D75" i="25"/>
  <c r="E75" i="25"/>
  <c r="F75" i="25"/>
  <c r="G75" i="25"/>
  <c r="H75" i="25"/>
  <c r="I75" i="25"/>
  <c r="J75" i="25"/>
  <c r="K75" i="25"/>
  <c r="L75" i="25"/>
  <c r="M75" i="25"/>
  <c r="N75" i="25"/>
  <c r="O75" i="25"/>
  <c r="P75" i="25"/>
  <c r="Q75" i="25"/>
  <c r="R75" i="25"/>
  <c r="S75" i="25"/>
  <c r="T75" i="25"/>
  <c r="A76" i="25"/>
  <c r="B76" i="25"/>
  <c r="C76" i="25"/>
  <c r="D76" i="25"/>
  <c r="E76" i="25"/>
  <c r="F76" i="25"/>
  <c r="G76" i="25"/>
  <c r="H76" i="25"/>
  <c r="I76" i="25"/>
  <c r="J76" i="25"/>
  <c r="K76" i="25"/>
  <c r="L76" i="25"/>
  <c r="M76" i="25"/>
  <c r="N76" i="25"/>
  <c r="O76" i="25"/>
  <c r="P76" i="25"/>
  <c r="Q76" i="25"/>
  <c r="R76" i="25"/>
  <c r="S76" i="25"/>
  <c r="T76" i="25"/>
  <c r="A77" i="25"/>
  <c r="B77" i="25"/>
  <c r="C77" i="25"/>
  <c r="D77" i="25"/>
  <c r="E77" i="25"/>
  <c r="F77" i="25"/>
  <c r="G77" i="25"/>
  <c r="H77" i="25"/>
  <c r="I77" i="25"/>
  <c r="J77" i="25"/>
  <c r="K77" i="25"/>
  <c r="L77" i="25"/>
  <c r="M77" i="25"/>
  <c r="N77" i="25"/>
  <c r="O77" i="25"/>
  <c r="P77" i="25"/>
  <c r="Q77" i="25"/>
  <c r="R77" i="25"/>
  <c r="S77" i="25"/>
  <c r="T77" i="25"/>
  <c r="A78" i="25"/>
  <c r="B78" i="25"/>
  <c r="C78" i="25"/>
  <c r="D78" i="25"/>
  <c r="E78" i="25"/>
  <c r="F78" i="25"/>
  <c r="G78" i="25"/>
  <c r="H78" i="25"/>
  <c r="I78" i="25"/>
  <c r="J78" i="25"/>
  <c r="K78" i="25"/>
  <c r="L78" i="25"/>
  <c r="M78" i="25"/>
  <c r="N78" i="25"/>
  <c r="O78" i="25"/>
  <c r="P78" i="25"/>
  <c r="Q78" i="25"/>
  <c r="R78" i="25"/>
  <c r="S78" i="25"/>
  <c r="T78" i="25"/>
  <c r="A79" i="25"/>
  <c r="B79" i="25"/>
  <c r="C79" i="25"/>
  <c r="D79" i="25"/>
  <c r="E79" i="25"/>
  <c r="F79" i="25"/>
  <c r="G79" i="25"/>
  <c r="H79" i="25"/>
  <c r="I79" i="25"/>
  <c r="J79" i="25"/>
  <c r="K79" i="25"/>
  <c r="L79" i="25"/>
  <c r="M79" i="25"/>
  <c r="N79" i="25"/>
  <c r="O79" i="25"/>
  <c r="P79" i="25"/>
  <c r="Q79" i="25"/>
  <c r="R79" i="25"/>
  <c r="S79" i="25"/>
  <c r="T79" i="25"/>
  <c r="A80" i="25"/>
  <c r="B80" i="25"/>
  <c r="C80" i="25"/>
  <c r="D80" i="25"/>
  <c r="E80" i="25"/>
  <c r="F80" i="25"/>
  <c r="G80" i="25"/>
  <c r="H80" i="25"/>
  <c r="I80" i="25"/>
  <c r="J80" i="25"/>
  <c r="K80" i="25"/>
  <c r="L80" i="25"/>
  <c r="M80" i="25"/>
  <c r="N80" i="25"/>
  <c r="O80" i="25"/>
  <c r="P80" i="25"/>
  <c r="Q80" i="25"/>
  <c r="R80" i="25"/>
  <c r="S80" i="25"/>
  <c r="T80" i="25"/>
  <c r="A81" i="25"/>
  <c r="B81" i="25"/>
  <c r="C81" i="25"/>
  <c r="D81" i="25"/>
  <c r="E81" i="25"/>
  <c r="F81" i="25"/>
  <c r="G81" i="25"/>
  <c r="H81" i="25"/>
  <c r="I81" i="25"/>
  <c r="J81" i="25"/>
  <c r="K81" i="25"/>
  <c r="L81" i="25"/>
  <c r="M81" i="25"/>
  <c r="N81" i="25"/>
  <c r="O81" i="25"/>
  <c r="P81" i="25"/>
  <c r="Q81" i="25"/>
  <c r="R81" i="25"/>
  <c r="S81" i="25"/>
  <c r="T81" i="25"/>
  <c r="A82" i="25"/>
  <c r="B82" i="25"/>
  <c r="C82" i="25"/>
  <c r="D82" i="25"/>
  <c r="E82" i="25"/>
  <c r="F82" i="25"/>
  <c r="G82" i="25"/>
  <c r="H82" i="25"/>
  <c r="I82" i="25"/>
  <c r="J82" i="25"/>
  <c r="K82" i="25"/>
  <c r="L82" i="25"/>
  <c r="M82" i="25"/>
  <c r="N82" i="25"/>
  <c r="O82" i="25"/>
  <c r="P82" i="25"/>
  <c r="Q82" i="25"/>
  <c r="R82" i="25"/>
  <c r="S82" i="25"/>
  <c r="T82" i="25"/>
  <c r="A83" i="25"/>
  <c r="B83" i="25"/>
  <c r="C83" i="25"/>
  <c r="D83" i="25"/>
  <c r="E83" i="25"/>
  <c r="F83" i="25"/>
  <c r="G83" i="25"/>
  <c r="H83" i="25"/>
  <c r="I83" i="25"/>
  <c r="J83" i="25"/>
  <c r="K83" i="25"/>
  <c r="L83" i="25"/>
  <c r="M83" i="25"/>
  <c r="N83" i="25"/>
  <c r="O83" i="25"/>
  <c r="P83" i="25"/>
  <c r="Q83" i="25"/>
  <c r="R83" i="25"/>
  <c r="S83" i="25"/>
  <c r="T83" i="25"/>
  <c r="A84" i="25"/>
  <c r="B84" i="25"/>
  <c r="C84" i="25"/>
  <c r="D84" i="25"/>
  <c r="E84" i="25"/>
  <c r="F84" i="25"/>
  <c r="G84" i="25"/>
  <c r="H84" i="25"/>
  <c r="I84" i="25"/>
  <c r="J84" i="25"/>
  <c r="K84" i="25"/>
  <c r="L84" i="25"/>
  <c r="M84" i="25"/>
  <c r="N84" i="25"/>
  <c r="O84" i="25"/>
  <c r="P84" i="25"/>
  <c r="Q84" i="25"/>
  <c r="R84" i="25"/>
  <c r="S84" i="25"/>
  <c r="T84" i="25"/>
  <c r="A85" i="25"/>
  <c r="B85" i="25"/>
  <c r="C85" i="25"/>
  <c r="D85" i="25"/>
  <c r="E85" i="25"/>
  <c r="F85" i="25"/>
  <c r="G85" i="25"/>
  <c r="H85" i="25"/>
  <c r="I85" i="25"/>
  <c r="J85" i="25"/>
  <c r="K85" i="25"/>
  <c r="L85" i="25"/>
  <c r="M85" i="25"/>
  <c r="N85" i="25"/>
  <c r="O85" i="25"/>
  <c r="P85" i="25"/>
  <c r="Q85" i="25"/>
  <c r="R85" i="25"/>
  <c r="S85" i="25"/>
  <c r="T85" i="25"/>
  <c r="A86" i="25"/>
  <c r="B86" i="25"/>
  <c r="C86" i="25"/>
  <c r="D86" i="25"/>
  <c r="E86" i="25"/>
  <c r="F86" i="25"/>
  <c r="G86" i="25"/>
  <c r="H86" i="25"/>
  <c r="I86" i="25"/>
  <c r="J86" i="25"/>
  <c r="K86" i="25"/>
  <c r="L86" i="25"/>
  <c r="M86" i="25"/>
  <c r="N86" i="25"/>
  <c r="O86" i="25"/>
  <c r="P86" i="25"/>
  <c r="Q86" i="25"/>
  <c r="R86" i="25"/>
  <c r="S86" i="25"/>
  <c r="T86" i="25"/>
  <c r="A87" i="25"/>
  <c r="B87" i="25"/>
  <c r="C87" i="25"/>
  <c r="D87" i="25"/>
  <c r="E87" i="25"/>
  <c r="F87" i="25"/>
  <c r="G87" i="25"/>
  <c r="H87" i="25"/>
  <c r="I87" i="25"/>
  <c r="J87" i="25"/>
  <c r="K87" i="25"/>
  <c r="L87" i="25"/>
  <c r="M87" i="25"/>
  <c r="N87" i="25"/>
  <c r="O87" i="25"/>
  <c r="P87" i="25"/>
  <c r="Q87" i="25"/>
  <c r="R87" i="25"/>
  <c r="S87" i="25"/>
  <c r="T87" i="25"/>
  <c r="A88" i="25"/>
  <c r="B88" i="25"/>
  <c r="C88" i="25"/>
  <c r="D88" i="25"/>
  <c r="E88" i="25"/>
  <c r="F88" i="25"/>
  <c r="G88" i="25"/>
  <c r="H88" i="25"/>
  <c r="I88" i="25"/>
  <c r="J88" i="25"/>
  <c r="K88" i="25"/>
  <c r="L88" i="25"/>
  <c r="M88" i="25"/>
  <c r="N88" i="25"/>
  <c r="O88" i="25"/>
  <c r="P88" i="25"/>
  <c r="Q88" i="25"/>
  <c r="R88" i="25"/>
  <c r="S88" i="25"/>
  <c r="T88" i="25"/>
  <c r="A89" i="25"/>
  <c r="B89" i="25"/>
  <c r="C89" i="25"/>
  <c r="D89" i="25"/>
  <c r="E89" i="25"/>
  <c r="F89" i="25"/>
  <c r="G89" i="25"/>
  <c r="H89" i="25"/>
  <c r="I89" i="25"/>
  <c r="J89" i="25"/>
  <c r="K89" i="25"/>
  <c r="L89" i="25"/>
  <c r="M89" i="25"/>
  <c r="N89" i="25"/>
  <c r="O89" i="25"/>
  <c r="P89" i="25"/>
  <c r="Q89" i="25"/>
  <c r="R89" i="25"/>
  <c r="S89" i="25"/>
  <c r="T89" i="25"/>
  <c r="A90" i="25"/>
  <c r="B90" i="25"/>
  <c r="C90" i="25"/>
  <c r="D90" i="25"/>
  <c r="E90" i="25"/>
  <c r="F90" i="25"/>
  <c r="G90" i="25"/>
  <c r="H90" i="25"/>
  <c r="I90" i="25"/>
  <c r="J90" i="25"/>
  <c r="K90" i="25"/>
  <c r="L90" i="25"/>
  <c r="M90" i="25"/>
  <c r="N90" i="25"/>
  <c r="O90" i="25"/>
  <c r="P90" i="25"/>
  <c r="Q90" i="25"/>
  <c r="R90" i="25"/>
  <c r="S90" i="25"/>
  <c r="T90" i="25"/>
  <c r="A91" i="25"/>
  <c r="B91" i="25"/>
  <c r="C91" i="25"/>
  <c r="D91" i="25"/>
  <c r="E91" i="25"/>
  <c r="F91" i="25"/>
  <c r="G91" i="25"/>
  <c r="H91" i="25"/>
  <c r="I91" i="25"/>
  <c r="J91" i="25"/>
  <c r="K91" i="25"/>
  <c r="L91" i="25"/>
  <c r="M91" i="25"/>
  <c r="N91" i="25"/>
  <c r="O91" i="25"/>
  <c r="P91" i="25"/>
  <c r="Q91" i="25"/>
  <c r="R91" i="25"/>
  <c r="S91" i="25"/>
  <c r="T91" i="25"/>
  <c r="A92" i="25"/>
  <c r="B92" i="25"/>
  <c r="C92" i="25"/>
  <c r="D92" i="25"/>
  <c r="E92" i="25"/>
  <c r="F92" i="25"/>
  <c r="G92" i="25"/>
  <c r="H92" i="25"/>
  <c r="I92" i="25"/>
  <c r="J92" i="25"/>
  <c r="K92" i="25"/>
  <c r="L92" i="25"/>
  <c r="M92" i="25"/>
  <c r="N92" i="25"/>
  <c r="O92" i="25"/>
  <c r="P92" i="25"/>
  <c r="Q92" i="25"/>
  <c r="R92" i="25"/>
  <c r="S92" i="25"/>
  <c r="T92" i="25"/>
  <c r="A93" i="25"/>
  <c r="B93" i="25"/>
  <c r="C93" i="25"/>
  <c r="D93" i="25"/>
  <c r="E93" i="25"/>
  <c r="F93" i="25"/>
  <c r="G93" i="25"/>
  <c r="H93" i="25"/>
  <c r="I93" i="25"/>
  <c r="J93" i="25"/>
  <c r="K93" i="25"/>
  <c r="L93" i="25"/>
  <c r="M93" i="25"/>
  <c r="N93" i="25"/>
  <c r="O93" i="25"/>
  <c r="P93" i="25"/>
  <c r="Q93" i="25"/>
  <c r="R93" i="25"/>
  <c r="S93" i="25"/>
  <c r="T93" i="25"/>
  <c r="A94" i="25"/>
  <c r="B94" i="25"/>
  <c r="C94" i="25"/>
  <c r="D94" i="25"/>
  <c r="E94" i="25"/>
  <c r="F94" i="25"/>
  <c r="G94" i="25"/>
  <c r="H94" i="25"/>
  <c r="I94" i="25"/>
  <c r="J94" i="25"/>
  <c r="K94" i="25"/>
  <c r="L94" i="25"/>
  <c r="M94" i="25"/>
  <c r="N94" i="25"/>
  <c r="O94" i="25"/>
  <c r="P94" i="25"/>
  <c r="Q94" i="25"/>
  <c r="R94" i="25"/>
  <c r="S94" i="25"/>
  <c r="T94" i="25"/>
  <c r="A95" i="25"/>
  <c r="B95" i="25"/>
  <c r="C95" i="25"/>
  <c r="D95" i="25"/>
  <c r="E95" i="25"/>
  <c r="F95" i="25"/>
  <c r="G95" i="25"/>
  <c r="H95" i="25"/>
  <c r="I95" i="25"/>
  <c r="J95" i="25"/>
  <c r="K95" i="25"/>
  <c r="L95" i="25"/>
  <c r="M95" i="25"/>
  <c r="N95" i="25"/>
  <c r="O95" i="25"/>
  <c r="P95" i="25"/>
  <c r="Q95" i="25"/>
  <c r="R95" i="25"/>
  <c r="S95" i="25"/>
  <c r="T95" i="25"/>
  <c r="A96" i="25"/>
  <c r="B96" i="25"/>
  <c r="C96" i="25"/>
  <c r="D96" i="25"/>
  <c r="E96" i="25"/>
  <c r="F96" i="25"/>
  <c r="G96" i="25"/>
  <c r="H96" i="25"/>
  <c r="I96" i="25"/>
  <c r="J96" i="25"/>
  <c r="K96" i="25"/>
  <c r="L96" i="25"/>
  <c r="M96" i="25"/>
  <c r="N96" i="25"/>
  <c r="O96" i="25"/>
  <c r="P96" i="25"/>
  <c r="Q96" i="25"/>
  <c r="R96" i="25"/>
  <c r="S96" i="25"/>
  <c r="T96" i="25"/>
  <c r="A97" i="25"/>
  <c r="B97" i="25"/>
  <c r="C97" i="25"/>
  <c r="D97" i="25"/>
  <c r="E97" i="25"/>
  <c r="F97" i="25"/>
  <c r="G97" i="25"/>
  <c r="H97" i="25"/>
  <c r="I97" i="25"/>
  <c r="J97" i="25"/>
  <c r="K97" i="25"/>
  <c r="L97" i="25"/>
  <c r="M97" i="25"/>
  <c r="N97" i="25"/>
  <c r="O97" i="25"/>
  <c r="P97" i="25"/>
  <c r="Q97" i="25"/>
  <c r="R97" i="25"/>
  <c r="S97" i="25"/>
  <c r="T97" i="25"/>
  <c r="A98" i="25"/>
  <c r="B98" i="25"/>
  <c r="C98" i="25"/>
  <c r="D98" i="25"/>
  <c r="E98" i="25"/>
  <c r="F98" i="25"/>
  <c r="G98" i="25"/>
  <c r="H98" i="25"/>
  <c r="I98" i="25"/>
  <c r="J98" i="25"/>
  <c r="K98" i="25"/>
  <c r="L98" i="25"/>
  <c r="M98" i="25"/>
  <c r="N98" i="25"/>
  <c r="O98" i="25"/>
  <c r="P98" i="25"/>
  <c r="Q98" i="25"/>
  <c r="R98" i="25"/>
  <c r="S98" i="25"/>
  <c r="T98" i="25"/>
  <c r="A99" i="25"/>
  <c r="B99" i="25"/>
  <c r="C99" i="25"/>
  <c r="D99" i="25"/>
  <c r="E99" i="25"/>
  <c r="F99" i="25"/>
  <c r="G99" i="25"/>
  <c r="H99" i="25"/>
  <c r="I99" i="25"/>
  <c r="J99" i="25"/>
  <c r="K99" i="25"/>
  <c r="L99" i="25"/>
  <c r="M99" i="25"/>
  <c r="N99" i="25"/>
  <c r="O99" i="25"/>
  <c r="P99" i="25"/>
  <c r="Q99" i="25"/>
  <c r="R99" i="25"/>
  <c r="S99" i="25"/>
  <c r="T99" i="25"/>
  <c r="A100" i="25"/>
  <c r="B100" i="25"/>
  <c r="C100" i="25"/>
  <c r="D100" i="25"/>
  <c r="E100" i="25"/>
  <c r="F100" i="25"/>
  <c r="G100" i="25"/>
  <c r="H100" i="25"/>
  <c r="I100" i="25"/>
  <c r="J100" i="25"/>
  <c r="K100" i="25"/>
  <c r="L100" i="25"/>
  <c r="M100" i="25"/>
  <c r="N100" i="25"/>
  <c r="O100" i="25"/>
  <c r="P100" i="25"/>
  <c r="Q100" i="25"/>
  <c r="R100" i="25"/>
  <c r="S100" i="25"/>
  <c r="T100" i="25"/>
  <c r="A101" i="25"/>
  <c r="B101" i="25"/>
  <c r="C101" i="25"/>
  <c r="D101" i="25"/>
  <c r="E101" i="25"/>
  <c r="F101" i="25"/>
  <c r="G101" i="25"/>
  <c r="H101" i="25"/>
  <c r="I101" i="25"/>
  <c r="J101" i="25"/>
  <c r="K101" i="25"/>
  <c r="L101" i="25"/>
  <c r="M101" i="25"/>
  <c r="N101" i="25"/>
  <c r="O101" i="25"/>
  <c r="P101" i="25"/>
  <c r="Q101" i="25"/>
  <c r="R101" i="25"/>
  <c r="S101" i="25"/>
  <c r="T101" i="25"/>
  <c r="A102" i="25"/>
  <c r="B102" i="25"/>
  <c r="C102" i="25"/>
  <c r="D102" i="25"/>
  <c r="E102" i="25"/>
  <c r="F102" i="25"/>
  <c r="G102" i="25"/>
  <c r="H102" i="25"/>
  <c r="I102" i="25"/>
  <c r="J102" i="25"/>
  <c r="K102" i="25"/>
  <c r="L102" i="25"/>
  <c r="M102" i="25"/>
  <c r="N102" i="25"/>
  <c r="O102" i="25"/>
  <c r="P102" i="25"/>
  <c r="Q102" i="25"/>
  <c r="R102" i="25"/>
  <c r="S102" i="25"/>
  <c r="T102" i="25"/>
  <c r="A103" i="25"/>
  <c r="B103" i="25"/>
  <c r="C103" i="25"/>
  <c r="D103" i="25"/>
  <c r="E103" i="25"/>
  <c r="F103" i="25"/>
  <c r="G103" i="25"/>
  <c r="H103" i="25"/>
  <c r="I103" i="25"/>
  <c r="J103" i="25"/>
  <c r="K103" i="25"/>
  <c r="L103" i="25"/>
  <c r="M103" i="25"/>
  <c r="N103" i="25"/>
  <c r="O103" i="25"/>
  <c r="P103" i="25"/>
  <c r="Q103" i="25"/>
  <c r="R103" i="25"/>
  <c r="S103" i="25"/>
  <c r="T103" i="25"/>
  <c r="A104" i="25"/>
  <c r="B104" i="25"/>
  <c r="C104" i="25"/>
  <c r="D104" i="25"/>
  <c r="E104" i="25"/>
  <c r="F104" i="25"/>
  <c r="G104" i="25"/>
  <c r="H104" i="25"/>
  <c r="I104" i="25"/>
  <c r="J104" i="25"/>
  <c r="K104" i="25"/>
  <c r="L104" i="25"/>
  <c r="M104" i="25"/>
  <c r="N104" i="25"/>
  <c r="O104" i="25"/>
  <c r="P104" i="25"/>
  <c r="Q104" i="25"/>
  <c r="R104" i="25"/>
  <c r="S104" i="25"/>
  <c r="T104" i="25"/>
  <c r="A105" i="25"/>
  <c r="B105" i="25"/>
  <c r="C105" i="25"/>
  <c r="D105" i="25"/>
  <c r="E105" i="25"/>
  <c r="F105" i="25"/>
  <c r="G105" i="25"/>
  <c r="H105" i="25"/>
  <c r="I105" i="25"/>
  <c r="J105" i="25"/>
  <c r="K105" i="25"/>
  <c r="L105" i="25"/>
  <c r="M105" i="25"/>
  <c r="N105" i="25"/>
  <c r="O105" i="25"/>
  <c r="P105" i="25"/>
  <c r="Q105" i="25"/>
  <c r="R105" i="25"/>
  <c r="S105" i="25"/>
  <c r="T105" i="25"/>
  <c r="A106" i="25"/>
  <c r="B106" i="25"/>
  <c r="C106" i="25"/>
  <c r="D106" i="25"/>
  <c r="E106" i="25"/>
  <c r="F106" i="25"/>
  <c r="G106" i="25"/>
  <c r="H106" i="25"/>
  <c r="I106" i="25"/>
  <c r="J106" i="25"/>
  <c r="K106" i="25"/>
  <c r="L106" i="25"/>
  <c r="M106" i="25"/>
  <c r="N106" i="25"/>
  <c r="O106" i="25"/>
  <c r="P106" i="25"/>
  <c r="Q106" i="25"/>
  <c r="R106" i="25"/>
  <c r="S106" i="25"/>
  <c r="T106" i="25"/>
  <c r="A107" i="25"/>
  <c r="B107" i="25"/>
  <c r="C107" i="25"/>
  <c r="D107" i="25"/>
  <c r="E107" i="25"/>
  <c r="F107" i="25"/>
  <c r="G107" i="25"/>
  <c r="H107" i="25"/>
  <c r="I107" i="25"/>
  <c r="J107" i="25"/>
  <c r="K107" i="25"/>
  <c r="L107" i="25"/>
  <c r="M107" i="25"/>
  <c r="N107" i="25"/>
  <c r="O107" i="25"/>
  <c r="P107" i="25"/>
  <c r="Q107" i="25"/>
  <c r="R107" i="25"/>
  <c r="S107" i="25"/>
  <c r="T107" i="25"/>
  <c r="A108" i="25"/>
  <c r="B108" i="25"/>
  <c r="C108" i="25"/>
  <c r="D108" i="25"/>
  <c r="E108" i="25"/>
  <c r="F108" i="25"/>
  <c r="G108" i="25"/>
  <c r="H108" i="25"/>
  <c r="I108" i="25"/>
  <c r="J108" i="25"/>
  <c r="K108" i="25"/>
  <c r="L108" i="25"/>
  <c r="M108" i="25"/>
  <c r="N108" i="25"/>
  <c r="O108" i="25"/>
  <c r="P108" i="25"/>
  <c r="Q108" i="25"/>
  <c r="R108" i="25"/>
  <c r="S108" i="25"/>
  <c r="T108" i="25"/>
  <c r="A109" i="25"/>
  <c r="B109" i="25"/>
  <c r="C109" i="25"/>
  <c r="D109" i="25"/>
  <c r="E109" i="25"/>
  <c r="F109" i="25"/>
  <c r="G109" i="25"/>
  <c r="H109" i="25"/>
  <c r="I109" i="25"/>
  <c r="J109" i="25"/>
  <c r="K109" i="25"/>
  <c r="L109" i="25"/>
  <c r="M109" i="25"/>
  <c r="N109" i="25"/>
  <c r="O109" i="25"/>
  <c r="P109" i="25"/>
  <c r="Q109" i="25"/>
  <c r="R109" i="25"/>
  <c r="S109" i="25"/>
  <c r="T109" i="25"/>
  <c r="A110" i="25"/>
  <c r="B110" i="25"/>
  <c r="C110" i="25"/>
  <c r="D110" i="25"/>
  <c r="E110" i="25"/>
  <c r="F110" i="25"/>
  <c r="G110" i="25"/>
  <c r="H110" i="25"/>
  <c r="I110" i="25"/>
  <c r="J110" i="25"/>
  <c r="K110" i="25"/>
  <c r="L110" i="25"/>
  <c r="M110" i="25"/>
  <c r="N110" i="25"/>
  <c r="O110" i="25"/>
  <c r="P110" i="25"/>
  <c r="Q110" i="25"/>
  <c r="R110" i="25"/>
  <c r="S110" i="25"/>
  <c r="T110" i="25"/>
  <c r="A111" i="25"/>
  <c r="B111" i="25"/>
  <c r="C111" i="25"/>
  <c r="D111" i="25"/>
  <c r="E111" i="25"/>
  <c r="F111" i="25"/>
  <c r="G111" i="25"/>
  <c r="H111" i="25"/>
  <c r="I111" i="25"/>
  <c r="J111" i="25"/>
  <c r="K111" i="25"/>
  <c r="L111" i="25"/>
  <c r="M111" i="25"/>
  <c r="N111" i="25"/>
  <c r="O111" i="25"/>
  <c r="P111" i="25"/>
  <c r="Q111" i="25"/>
  <c r="R111" i="25"/>
  <c r="S111" i="25"/>
  <c r="T111" i="25"/>
  <c r="A112" i="25"/>
  <c r="B112" i="25"/>
  <c r="C112" i="25"/>
  <c r="D112" i="25"/>
  <c r="E112" i="25"/>
  <c r="F112" i="25"/>
  <c r="G112" i="25"/>
  <c r="H112" i="25"/>
  <c r="I112" i="25"/>
  <c r="J112" i="25"/>
  <c r="K112" i="25"/>
  <c r="L112" i="25"/>
  <c r="M112" i="25"/>
  <c r="N112" i="25"/>
  <c r="O112" i="25"/>
  <c r="P112" i="25"/>
  <c r="Q112" i="25"/>
  <c r="R112" i="25"/>
  <c r="S112" i="25"/>
  <c r="T112" i="25"/>
  <c r="A113" i="25"/>
  <c r="B113" i="25"/>
  <c r="C113" i="25"/>
  <c r="D113" i="25"/>
  <c r="E113" i="25"/>
  <c r="F113" i="25"/>
  <c r="G113" i="25"/>
  <c r="H113" i="25"/>
  <c r="I113" i="25"/>
  <c r="J113" i="25"/>
  <c r="K113" i="25"/>
  <c r="L113" i="25"/>
  <c r="M113" i="25"/>
  <c r="N113" i="25"/>
  <c r="O113" i="25"/>
  <c r="P113" i="25"/>
  <c r="Q113" i="25"/>
  <c r="R113" i="25"/>
  <c r="S113" i="25"/>
  <c r="T113" i="25"/>
  <c r="A114" i="25"/>
  <c r="B114" i="25"/>
  <c r="C114" i="25"/>
  <c r="D114" i="25"/>
  <c r="E114" i="25"/>
  <c r="F114" i="25"/>
  <c r="G114" i="25"/>
  <c r="H114" i="25"/>
  <c r="I114" i="25"/>
  <c r="J114" i="25"/>
  <c r="K114" i="25"/>
  <c r="L114" i="25"/>
  <c r="M114" i="25"/>
  <c r="N114" i="25"/>
  <c r="O114" i="25"/>
  <c r="P114" i="25"/>
  <c r="Q114" i="25"/>
  <c r="R114" i="25"/>
  <c r="S114" i="25"/>
  <c r="T114" i="25"/>
  <c r="A115" i="25"/>
  <c r="B115" i="25"/>
  <c r="C115" i="25"/>
  <c r="D115" i="25"/>
  <c r="E115" i="25"/>
  <c r="F115" i="25"/>
  <c r="G115" i="25"/>
  <c r="H115" i="25"/>
  <c r="I115" i="25"/>
  <c r="J115" i="25"/>
  <c r="K115" i="25"/>
  <c r="L115" i="25"/>
  <c r="M115" i="25"/>
  <c r="N115" i="25"/>
  <c r="O115" i="25"/>
  <c r="P115" i="25"/>
  <c r="Q115" i="25"/>
  <c r="R115" i="25"/>
  <c r="S115" i="25"/>
  <c r="T115" i="25"/>
  <c r="A116" i="25"/>
  <c r="B116" i="25"/>
  <c r="C116" i="25"/>
  <c r="D116" i="25"/>
  <c r="E116" i="25"/>
  <c r="F116" i="25"/>
  <c r="G116" i="25"/>
  <c r="H116" i="25"/>
  <c r="I116" i="25"/>
  <c r="J116" i="25"/>
  <c r="K116" i="25"/>
  <c r="L116" i="25"/>
  <c r="M116" i="25"/>
  <c r="N116" i="25"/>
  <c r="O116" i="25"/>
  <c r="P116" i="25"/>
  <c r="Q116" i="25"/>
  <c r="R116" i="25"/>
  <c r="S116" i="25"/>
  <c r="T116" i="25"/>
  <c r="A117" i="25"/>
  <c r="B117" i="25"/>
  <c r="C117" i="25"/>
  <c r="D117" i="25"/>
  <c r="E117" i="25"/>
  <c r="F117" i="25"/>
  <c r="G117" i="25"/>
  <c r="H117" i="25"/>
  <c r="I117" i="25"/>
  <c r="J117" i="25"/>
  <c r="K117" i="25"/>
  <c r="L117" i="25"/>
  <c r="M117" i="25"/>
  <c r="N117" i="25"/>
  <c r="O117" i="25"/>
  <c r="P117" i="25"/>
  <c r="Q117" i="25"/>
  <c r="R117" i="25"/>
  <c r="S117" i="25"/>
  <c r="T117" i="25"/>
  <c r="A118" i="25"/>
  <c r="B118" i="25"/>
  <c r="C118" i="25"/>
  <c r="D118" i="25"/>
  <c r="E118" i="25"/>
  <c r="F118" i="25"/>
  <c r="G118" i="25"/>
  <c r="H118" i="25"/>
  <c r="I118" i="25"/>
  <c r="J118" i="25"/>
  <c r="K118" i="25"/>
  <c r="L118" i="25"/>
  <c r="M118" i="25"/>
  <c r="N118" i="25"/>
  <c r="O118" i="25"/>
  <c r="P118" i="25"/>
  <c r="Q118" i="25"/>
  <c r="R118" i="25"/>
  <c r="S118" i="25"/>
  <c r="T118" i="25"/>
  <c r="A119" i="25"/>
  <c r="B119" i="25"/>
  <c r="C119" i="25"/>
  <c r="D119" i="25"/>
  <c r="E119" i="25"/>
  <c r="F119" i="25"/>
  <c r="G119" i="25"/>
  <c r="H119" i="25"/>
  <c r="I119" i="25"/>
  <c r="J119" i="25"/>
  <c r="K119" i="25"/>
  <c r="L119" i="25"/>
  <c r="M119" i="25"/>
  <c r="N119" i="25"/>
  <c r="O119" i="25"/>
  <c r="P119" i="25"/>
  <c r="Q119" i="25"/>
  <c r="R119" i="25"/>
  <c r="S119" i="25"/>
  <c r="T119" i="25"/>
  <c r="A120" i="25"/>
  <c r="B120" i="25"/>
  <c r="C120" i="25"/>
  <c r="D120" i="25"/>
  <c r="E120" i="25"/>
  <c r="F120" i="25"/>
  <c r="G120" i="25"/>
  <c r="H120" i="25"/>
  <c r="I120" i="25"/>
  <c r="J120" i="25"/>
  <c r="K120" i="25"/>
  <c r="L120" i="25"/>
  <c r="M120" i="25"/>
  <c r="N120" i="25"/>
  <c r="O120" i="25"/>
  <c r="P120" i="25"/>
  <c r="Q120" i="25"/>
  <c r="R120" i="25"/>
  <c r="S120" i="25"/>
  <c r="T120" i="25"/>
  <c r="A121" i="25"/>
  <c r="B121" i="25"/>
  <c r="C121" i="25"/>
  <c r="D121" i="25"/>
  <c r="E121" i="25"/>
  <c r="F121" i="25"/>
  <c r="G121" i="25"/>
  <c r="H121" i="25"/>
  <c r="I121" i="25"/>
  <c r="J121" i="25"/>
  <c r="K121" i="25"/>
  <c r="L121" i="25"/>
  <c r="M121" i="25"/>
  <c r="N121" i="25"/>
  <c r="O121" i="25"/>
  <c r="P121" i="25"/>
  <c r="Q121" i="25"/>
  <c r="R121" i="25"/>
  <c r="S121" i="25"/>
  <c r="T121" i="25"/>
  <c r="A122" i="25"/>
  <c r="B122" i="25"/>
  <c r="C122" i="25"/>
  <c r="D122" i="25"/>
  <c r="E122" i="25"/>
  <c r="F122" i="25"/>
  <c r="G122" i="25"/>
  <c r="H122" i="25"/>
  <c r="I122" i="25"/>
  <c r="J122" i="25"/>
  <c r="K122" i="25"/>
  <c r="L122" i="25"/>
  <c r="M122" i="25"/>
  <c r="N122" i="25"/>
  <c r="O122" i="25"/>
  <c r="P122" i="25"/>
  <c r="Q122" i="25"/>
  <c r="R122" i="25"/>
  <c r="S122" i="25"/>
  <c r="T122" i="25"/>
  <c r="A123" i="25"/>
  <c r="B123" i="25"/>
  <c r="C123" i="25"/>
  <c r="D123" i="25"/>
  <c r="E123" i="25"/>
  <c r="F123" i="25"/>
  <c r="G123" i="25"/>
  <c r="H123" i="25"/>
  <c r="I123" i="25"/>
  <c r="J123" i="25"/>
  <c r="K123" i="25"/>
  <c r="L123" i="25"/>
  <c r="M123" i="25"/>
  <c r="N123" i="25"/>
  <c r="O123" i="25"/>
  <c r="P123" i="25"/>
  <c r="Q123" i="25"/>
  <c r="R123" i="25"/>
  <c r="S123" i="25"/>
  <c r="T123" i="25"/>
  <c r="B1" i="25"/>
  <c r="C1" i="25"/>
  <c r="D1" i="25"/>
  <c r="E1" i="25"/>
  <c r="F1" i="25"/>
  <c r="G1" i="25"/>
  <c r="H1" i="25"/>
  <c r="I1" i="25"/>
  <c r="J1" i="25"/>
  <c r="K1" i="25"/>
  <c r="L1" i="25"/>
  <c r="M1" i="25"/>
  <c r="N1" i="25"/>
  <c r="O1" i="25"/>
  <c r="P1" i="25"/>
  <c r="Q1" i="25"/>
  <c r="R1" i="25"/>
  <c r="S1" i="25"/>
  <c r="T1" i="25"/>
  <c r="U2" i="25"/>
  <c r="V2" i="25"/>
  <c r="W2" i="25"/>
  <c r="X2" i="25"/>
  <c r="U3" i="25"/>
  <c r="V3" i="25"/>
  <c r="W3" i="25"/>
  <c r="X3" i="25"/>
  <c r="U4" i="25"/>
  <c r="V4" i="25"/>
  <c r="W4" i="25"/>
  <c r="X4" i="25"/>
  <c r="U5" i="25"/>
  <c r="V5" i="25"/>
  <c r="W5" i="25"/>
  <c r="X5" i="25"/>
  <c r="U6" i="25"/>
  <c r="V6" i="25"/>
  <c r="W6" i="25"/>
  <c r="X6" i="25"/>
  <c r="U7" i="25"/>
  <c r="V7" i="25"/>
  <c r="W7" i="25"/>
  <c r="X7" i="25"/>
  <c r="U8" i="25"/>
  <c r="V8" i="25"/>
  <c r="W8" i="25"/>
  <c r="X8" i="25"/>
  <c r="U9" i="25"/>
  <c r="V9" i="25"/>
  <c r="W9" i="25"/>
  <c r="X9" i="25"/>
  <c r="U10" i="25"/>
  <c r="V10" i="25"/>
  <c r="W10" i="25"/>
  <c r="X10" i="25"/>
  <c r="U11" i="25"/>
  <c r="V11" i="25"/>
  <c r="W11" i="25"/>
  <c r="X11" i="25"/>
  <c r="U12" i="25"/>
  <c r="V12" i="25"/>
  <c r="W12" i="25"/>
  <c r="X12" i="25"/>
  <c r="U13" i="25"/>
  <c r="V13" i="25"/>
  <c r="W13" i="25"/>
  <c r="X13" i="25"/>
  <c r="U14" i="25"/>
  <c r="V14" i="25"/>
  <c r="W14" i="25"/>
  <c r="X14" i="25"/>
  <c r="U1" i="25"/>
  <c r="V1" i="25"/>
  <c r="W1" i="25"/>
  <c r="X1" i="25"/>
  <c r="A1" i="25"/>
  <c r="E46" i="8" l="1"/>
  <c r="E47" i="8"/>
  <c r="E44" i="8"/>
  <c r="E45" i="8"/>
  <c r="F106" i="19"/>
  <c r="E108" i="19"/>
  <c r="F108" i="19" s="1"/>
  <c r="E107" i="19"/>
  <c r="F107" i="19" s="1"/>
  <c r="E84" i="19"/>
  <c r="E83" i="19"/>
  <c r="B3" i="25"/>
  <c r="H38" i="19" l="1"/>
  <c r="H39" i="19" s="1"/>
  <c r="E30" i="19"/>
  <c r="E31" i="19" s="1"/>
  <c r="E41" i="8" l="1"/>
  <c r="H73" i="6"/>
  <c r="G73" i="6"/>
  <c r="F73" i="6"/>
  <c r="E73" i="6"/>
  <c r="D70" i="6"/>
  <c r="D66" i="6"/>
  <c r="H31" i="10"/>
  <c r="G65" i="6" s="1"/>
  <c r="G31" i="10"/>
  <c r="F65" i="6" s="1"/>
  <c r="F31" i="10"/>
  <c r="I31" i="10" l="1"/>
  <c r="H65" i="6" s="1"/>
  <c r="E48" i="8"/>
  <c r="G30" i="10"/>
  <c r="G32" i="10" s="1"/>
  <c r="F30" i="10"/>
  <c r="E65" i="6"/>
  <c r="H30" i="10"/>
  <c r="I73" i="6"/>
  <c r="I30" i="10"/>
  <c r="J28" i="10"/>
  <c r="J24" i="10"/>
  <c r="J23" i="10"/>
  <c r="Y23" i="10" l="1"/>
  <c r="Y24" i="10" s="1"/>
  <c r="AJ23" i="10"/>
  <c r="AJ24" i="10" s="1"/>
  <c r="E64" i="6"/>
  <c r="E66" i="6" s="1"/>
  <c r="E67" i="6" s="1"/>
  <c r="S30" i="10"/>
  <c r="I65" i="6"/>
  <c r="J31" i="10"/>
  <c r="F64" i="6"/>
  <c r="F66" i="6" s="1"/>
  <c r="F67" i="6" s="1"/>
  <c r="F32" i="10"/>
  <c r="J30" i="10"/>
  <c r="X30" i="10" s="1"/>
  <c r="X31" i="10" s="1"/>
  <c r="I32" i="10"/>
  <c r="H64" i="6"/>
  <c r="H66" i="6" s="1"/>
  <c r="H67" i="6" s="1"/>
  <c r="H32" i="10"/>
  <c r="G64" i="6"/>
  <c r="J20" i="10"/>
  <c r="J19" i="10"/>
  <c r="J22" i="10"/>
  <c r="D24" i="4"/>
  <c r="AI30" i="10" l="1"/>
  <c r="AI31" i="10" s="1"/>
  <c r="S31" i="10"/>
  <c r="AH30" i="10"/>
  <c r="AH31" i="10" s="1"/>
  <c r="J32" i="10"/>
  <c r="L32" i="10" s="1"/>
  <c r="G66" i="6"/>
  <c r="I64" i="6"/>
  <c r="D23" i="4"/>
  <c r="I66" i="6" l="1"/>
  <c r="I67" i="6" s="1"/>
  <c r="G67" i="6"/>
  <c r="D15" i="4"/>
  <c r="D22" i="4" l="1"/>
  <c r="D21" i="4"/>
  <c r="D20" i="4"/>
  <c r="D19" i="4"/>
  <c r="D18" i="4"/>
  <c r="D17" i="4"/>
  <c r="D16" i="4"/>
  <c r="D14" i="4"/>
  <c r="D13" i="4"/>
  <c r="D12" i="4"/>
  <c r="D11" i="4"/>
  <c r="I68" i="6" l="1"/>
  <c r="I69" i="6" s="1"/>
  <c r="E72" i="6" l="1"/>
  <c r="H72" i="6"/>
  <c r="F72" i="6"/>
  <c r="G72" i="6"/>
  <c r="I72" i="6" l="1"/>
  <c r="H70" i="6" l="1"/>
  <c r="F70" i="6"/>
  <c r="G70" i="6"/>
  <c r="E71" i="6" l="1"/>
  <c r="H71" i="6"/>
  <c r="G71" i="6"/>
  <c r="F71" i="6"/>
  <c r="I70" i="6"/>
  <c r="E70" i="6"/>
  <c r="I71" i="6" l="1"/>
</calcChain>
</file>

<file path=xl/comments1.xml><?xml version="1.0" encoding="utf-8"?>
<comments xmlns="http://schemas.openxmlformats.org/spreadsheetml/2006/main">
  <authors>
    <author>andrew pride</author>
  </authors>
  <commentList>
    <comment ref="F89" authorId="0" shapeId="0">
      <text>
        <r>
          <rPr>
            <b/>
            <sz val="9"/>
            <color indexed="81"/>
            <rFont val="Tahoma"/>
            <family val="2"/>
          </rPr>
          <t>andrew pride:</t>
        </r>
        <r>
          <rPr>
            <sz val="9"/>
            <color indexed="81"/>
            <rFont val="Tahoma"/>
            <family val="2"/>
          </rPr>
          <t xml:space="preserve">
Calculations provided by CE Tool for selected load profile
</t>
        </r>
      </text>
    </comment>
  </commentList>
</comments>
</file>

<file path=xl/sharedStrings.xml><?xml version="1.0" encoding="utf-8"?>
<sst xmlns="http://schemas.openxmlformats.org/spreadsheetml/2006/main" count="1020" uniqueCount="734">
  <si>
    <t>Table of Contents:</t>
  </si>
  <si>
    <t>Guidelines</t>
  </si>
  <si>
    <t>Summary Page</t>
  </si>
  <si>
    <t>Review Sheet</t>
  </si>
  <si>
    <t>Market Characterization</t>
  </si>
  <si>
    <t>Budget</t>
  </si>
  <si>
    <t>Cost Effectiveness</t>
  </si>
  <si>
    <t>Measurement &amp; Verification</t>
  </si>
  <si>
    <t>Program Rules</t>
  </si>
  <si>
    <t>Project Milestones</t>
  </si>
  <si>
    <t>LDC Innovation Pilots only</t>
  </si>
  <si>
    <t>Date Submitted:</t>
  </si>
  <si>
    <t>New province-wide program</t>
  </si>
  <si>
    <t>Submission Details</t>
  </si>
  <si>
    <t>Change to province-wide program</t>
  </si>
  <si>
    <t>LDC Innovation Fund Pilot</t>
  </si>
  <si>
    <t>Lead LDC Contact:</t>
  </si>
  <si>
    <t>Name:</t>
  </si>
  <si>
    <t>Phone:</t>
  </si>
  <si>
    <t>Email:</t>
  </si>
  <si>
    <t>LDC:</t>
  </si>
  <si>
    <t>Other LDCs:</t>
  </si>
  <si>
    <t>Similar Programs or Pilots</t>
  </si>
  <si>
    <t>Available Resources</t>
  </si>
  <si>
    <t>(Add an "x" next to the category that applies to this submission in grey section below)</t>
  </si>
  <si>
    <t>Please complete all sections in grey below:</t>
  </si>
  <si>
    <t>Name of Program/Pilot:</t>
  </si>
  <si>
    <t>TO BE COMPLETED BY IESO:</t>
  </si>
  <si>
    <t>All sections must be complete to move onto IESO review stage</t>
  </si>
  <si>
    <t>All sections must be approved by the IESO or the LDC receives an invitation to re-submit business case (will include notes for each non-approved section above)</t>
  </si>
  <si>
    <t>Similar Program or Pilot Concepts in Ontario</t>
  </si>
  <si>
    <t>Review Criteria</t>
  </si>
  <si>
    <t>Yes/No</t>
  </si>
  <si>
    <t>Section Approved? (Yes/No):</t>
  </si>
  <si>
    <t>IESO Staff to complete this box</t>
  </si>
  <si>
    <t>Guidelines for Completing this Template:</t>
  </si>
  <si>
    <t>Section 5: LDC Questions (please complete all grey sections below)</t>
  </si>
  <si>
    <r>
      <t>Project Milestones (</t>
    </r>
    <r>
      <rPr>
        <b/>
        <u/>
        <sz val="16"/>
        <color rgb="FF00B050"/>
        <rFont val="Calibri"/>
        <family val="2"/>
        <scheme val="minor"/>
      </rPr>
      <t>LDC Innovation Fund Pilots ONLY</t>
    </r>
    <r>
      <rPr>
        <b/>
        <sz val="16"/>
        <color theme="1"/>
        <rFont val="Calibri"/>
        <family val="2"/>
        <scheme val="minor"/>
      </rPr>
      <t>)</t>
    </r>
  </si>
  <si>
    <t>Section 15: LDC Questions (please complete all grey sections below)</t>
  </si>
  <si>
    <t>Reports</t>
  </si>
  <si>
    <t>Mid-point Report</t>
  </si>
  <si>
    <t>Final Report</t>
  </si>
  <si>
    <t>Reconciliation Report</t>
  </si>
  <si>
    <t>Midpoint Report (which should contain the following)</t>
  </si>
  <si>
    <t xml:space="preserve">1. Deliverables for included Milestones </t>
  </si>
  <si>
    <t>2. Eligible Expense budget update and Expenditures to date.</t>
  </si>
  <si>
    <t xml:space="preserve">3. An update on the progress of all activities set out in Pilot Work Plan and Milestones of the Pilot Proposal. </t>
  </si>
  <si>
    <t>4. A description of any Pilot Related Property procured, developed or created by the Recipient.</t>
  </si>
  <si>
    <t>The midpoint report should be submitted when approximately 50% of the work is completed for the pilot, and according to the timeline specified in the business case and executed contribution agreement.</t>
  </si>
  <si>
    <t>Final Report (which should contain the following)</t>
  </si>
  <si>
    <t>The final report should be submitted when the work is completed for the pilot.</t>
  </si>
  <si>
    <t>Reconciliation Report (should include the following table, which maps to the submitted budget in the business case, as updated in the final report.)</t>
  </si>
  <si>
    <t xml:space="preserve">Eligible Expense Category </t>
  </si>
  <si>
    <t>Total Eligible Expense ($)</t>
  </si>
  <si>
    <t>Total Eligible Expense Paid to Date ($)</t>
  </si>
  <si>
    <t>Total Additional Eligible Expense Claimed Without HST ($)</t>
  </si>
  <si>
    <t>Total Eligible Expense With HST, if applicable ($)</t>
  </si>
  <si>
    <t>Please complete the chart below (see below for details on the reports)</t>
  </si>
  <si>
    <r>
      <rPr>
        <b/>
        <sz val="11"/>
        <color theme="1"/>
        <rFont val="Calibri"/>
        <family val="2"/>
        <scheme val="minor"/>
      </rPr>
      <t xml:space="preserve">Milestones     </t>
    </r>
    <r>
      <rPr>
        <sz val="11"/>
        <color theme="1"/>
        <rFont val="Calibri"/>
        <family val="2"/>
        <scheme val="minor"/>
      </rPr>
      <t xml:space="preserve">                                                          </t>
    </r>
    <r>
      <rPr>
        <i/>
        <sz val="10"/>
        <color theme="1"/>
        <rFont val="Calibri"/>
        <family val="2"/>
        <scheme val="minor"/>
      </rPr>
      <t xml:space="preserve"> (Describe below all milestones leading up to the mid-point and final reports - add/remove rows as necessary)</t>
    </r>
  </si>
  <si>
    <r>
      <rPr>
        <b/>
        <sz val="11"/>
        <color theme="1"/>
        <rFont val="Calibri"/>
        <family val="2"/>
        <scheme val="minor"/>
      </rPr>
      <t xml:space="preserve">Delivery Date </t>
    </r>
    <r>
      <rPr>
        <sz val="11"/>
        <color theme="1"/>
        <rFont val="Calibri"/>
        <family val="2"/>
        <scheme val="minor"/>
      </rPr>
      <t xml:space="preserve">                                              </t>
    </r>
    <r>
      <rPr>
        <i/>
        <sz val="10"/>
        <color theme="1"/>
        <rFont val="Calibri"/>
        <family val="2"/>
        <scheme val="minor"/>
      </rPr>
      <t xml:space="preserve"> (Can be dates or weeks after contribution agreement is executed)</t>
    </r>
  </si>
  <si>
    <r>
      <t>1.</t>
    </r>
    <r>
      <rPr>
        <sz val="7"/>
        <color rgb="FF000000"/>
        <rFont val="Calibri"/>
        <family val="2"/>
        <scheme val="minor"/>
      </rPr>
      <t xml:space="preserve">    </t>
    </r>
    <r>
      <rPr>
        <sz val="10"/>
        <color theme="1"/>
        <rFont val="Calibri"/>
        <family val="2"/>
        <scheme val="minor"/>
      </rPr>
      <t>Deliverables for included Milestones</t>
    </r>
  </si>
  <si>
    <r>
      <t>2.</t>
    </r>
    <r>
      <rPr>
        <sz val="7"/>
        <color rgb="FF000000"/>
        <rFont val="Calibri"/>
        <family val="2"/>
        <scheme val="minor"/>
      </rPr>
      <t xml:space="preserve">    </t>
    </r>
    <r>
      <rPr>
        <sz val="10"/>
        <color rgb="FF000000"/>
        <rFont val="Calibri"/>
        <family val="2"/>
        <scheme val="minor"/>
      </rPr>
      <t>Eligible Expense budget update and Expenditures to date.</t>
    </r>
  </si>
  <si>
    <r>
      <t>3.</t>
    </r>
    <r>
      <rPr>
        <sz val="7"/>
        <color rgb="FF000000"/>
        <rFont val="Calibri"/>
        <family val="2"/>
        <scheme val="minor"/>
      </rPr>
      <t xml:space="preserve">    </t>
    </r>
    <r>
      <rPr>
        <sz val="10"/>
        <color rgb="FF000000"/>
        <rFont val="Calibri"/>
        <family val="2"/>
        <scheme val="minor"/>
      </rPr>
      <t xml:space="preserve">An update of the Project Schedule, including status of each activity listed in </t>
    </r>
    <r>
      <rPr>
        <sz val="10"/>
        <color theme="1"/>
        <rFont val="Calibri"/>
        <family val="2"/>
        <scheme val="minor"/>
      </rPr>
      <t>Section 18 Pilot Work Plan and Milestones of the Pilot Proposal.</t>
    </r>
  </si>
  <si>
    <r>
      <t>4.</t>
    </r>
    <r>
      <rPr>
        <sz val="7"/>
        <color rgb="FF000000"/>
        <rFont val="Calibri"/>
        <family val="2"/>
        <scheme val="minor"/>
      </rPr>
      <t xml:space="preserve">    </t>
    </r>
    <r>
      <rPr>
        <sz val="10"/>
        <color rgb="FF000000"/>
        <rFont val="Calibri"/>
        <family val="2"/>
        <scheme val="minor"/>
      </rPr>
      <t>A description of any Pilot Related Property procured, developed or created by the Recipient.</t>
    </r>
  </si>
  <si>
    <r>
      <t>5.</t>
    </r>
    <r>
      <rPr>
        <sz val="7"/>
        <color rgb="FF000000"/>
        <rFont val="Calibri"/>
        <family val="2"/>
        <scheme val="minor"/>
      </rPr>
      <t xml:space="preserve">    </t>
    </r>
    <r>
      <rPr>
        <sz val="10"/>
        <color rgb="FF000000"/>
        <rFont val="Calibri"/>
        <family val="2"/>
        <scheme val="minor"/>
      </rPr>
      <t>The Recipient's analysis (strengths, weaknesses, threats and opportunities of pilot design and delivery as implemented).</t>
    </r>
  </si>
  <si>
    <t xml:space="preserve">   5. The Recipient's analysis (strengths, weaknesses, threats and opportunities of pilot design and delivery as                 implemented) of pilot design and delivery to date.</t>
  </si>
  <si>
    <t>The Minister’s Direction of March 31, 2014 includes a requirement that “the IESO shall seek to approve unique Local Distributor CDM Programs that avoid marketplace confusion and ensure the prudent use of funds by avoiding duplication of Province-Wide Distributor CDM Programs”. In assessing whether something is duplicative or not, the guiding principle is that if either (or both) the solution or the customer experience offered by a local program is noticeably and substantively different than what is offered by current province-wide or regional distributor programs, then the local program is not a duplicate.</t>
  </si>
  <si>
    <t>Please refer to the “Avoiding Duplication Guideline” for assistance in completing the following set of questions.</t>
  </si>
  <si>
    <t>Notes:</t>
  </si>
  <si>
    <t>…the customer experience?</t>
  </si>
  <si>
    <t>…the incentive?</t>
  </si>
  <si>
    <t>Is your program or pilot different, considering…</t>
  </si>
  <si>
    <t>How is it similar?</t>
  </si>
  <si>
    <t xml:space="preserve">Which program/pilot is similar? </t>
  </si>
  <si>
    <t>Yes</t>
  </si>
  <si>
    <t/>
  </si>
  <si>
    <t>The Minister’s Direction of March 31, 2014 includes a requirement to “require Distributors, where appropriate, to coordinate and integrate Province-Wide Distributor CDM Programs and Local Distributor CDM Programs with natural gas distributor (‘Gas Distributors’) conservation programs to achieve efficiencies and convenient integrated programs for electricity and gas customers” (S.3.5.xi). Further, the direction requires “Distributors, where appropriate, to coordinate and integrate low-income Province-Wide Distributor CDM Programs and Local Distributor CDM Programs with Gas Distributor low-income conservation programs”(S3.5.xii).</t>
  </si>
  <si>
    <t>The purpose of this section is to establish how the proposed program satisfies this requirement. Prior to submitting this application you are responsible for establishing this potential including having consulted with the appropriate Gas Distributor. Please refer to the "Gas Collaboration Guideline" for further detail.</t>
  </si>
  <si>
    <t>(Add an "x" next to either yes or no below)</t>
  </si>
  <si>
    <t>No</t>
  </si>
  <si>
    <t>Links:</t>
  </si>
  <si>
    <t>Section 7: LDC Questions (please complete all grey sections below)</t>
  </si>
  <si>
    <t>Section 6: LDC Questions (please complete all grey sections below)</t>
  </si>
  <si>
    <t>Yes/No/NA</t>
  </si>
  <si>
    <t>Section Approved? (Yes/No/NA):</t>
  </si>
  <si>
    <t xml:space="preserve">Please describe below why you have chosen this target market for your proposed program or pilot:      </t>
  </si>
  <si>
    <t>Total Population (Sector-level)</t>
  </si>
  <si>
    <t>Please describe the delivery model(s) you have chosen below and why you have chosen that model (i.e. midstream, direct install, rebate/incentive to end-user, etc.)</t>
  </si>
  <si>
    <t>LDC</t>
  </si>
  <si>
    <t>Gas Distributor</t>
  </si>
  <si>
    <t>Contractor</t>
  </si>
  <si>
    <t>Role</t>
  </si>
  <si>
    <r>
      <t xml:space="preserve">Please complete the table below to describe the role of each party involved in delivering the proposed program or pilot:                                                                                                                                                                                                        </t>
    </r>
    <r>
      <rPr>
        <i/>
        <sz val="10"/>
        <color theme="1"/>
        <rFont val="Calibri"/>
        <family val="2"/>
        <scheme val="minor"/>
      </rPr>
      <t xml:space="preserve">    (Please add "NA" if not applicable to your proposed program or pilot)</t>
    </r>
  </si>
  <si>
    <t xml:space="preserve">Delivery party        </t>
  </si>
  <si>
    <t xml:space="preserve">When is the proposed program or pilot anticipated to be in market? </t>
  </si>
  <si>
    <t xml:space="preserve">Notes: </t>
  </si>
  <si>
    <t>Available Resources:</t>
  </si>
  <si>
    <t xml:space="preserve">6. Other such information regarding the implementation of the Pilot that IESO may request. </t>
  </si>
  <si>
    <t xml:space="preserve">6.    Other such information regarding the implementation of the Pilot that IESO may request. </t>
  </si>
  <si>
    <t>The IESO will review submitted Midpoint and Final Reports within 10 business days, provided there are not any extenuating circumstances.</t>
  </si>
  <si>
    <t>Section 14: LDC Questions (please complete all grey sections below)</t>
  </si>
  <si>
    <t>Program Delivery Services</t>
  </si>
  <si>
    <t>Fulfillment Services</t>
  </si>
  <si>
    <t>IESO Call centre</t>
  </si>
  <si>
    <t>Capability Building/Training Services</t>
  </si>
  <si>
    <t>Market Research</t>
  </si>
  <si>
    <t>Marketing</t>
  </si>
  <si>
    <t>Describe what is needed…</t>
  </si>
  <si>
    <r>
      <t>Program Rules (</t>
    </r>
    <r>
      <rPr>
        <b/>
        <u/>
        <sz val="16"/>
        <color rgb="FF00B050"/>
        <rFont val="Calibri"/>
        <family val="2"/>
        <scheme val="minor"/>
      </rPr>
      <t>Province-wide Programs ONLY</t>
    </r>
    <r>
      <rPr>
        <b/>
        <sz val="16"/>
        <color theme="1"/>
        <rFont val="Calibri"/>
        <family val="2"/>
        <scheme val="minor"/>
      </rPr>
      <t>)</t>
    </r>
  </si>
  <si>
    <t>Section 13: LDC Questions (please complete all grey sections below)</t>
  </si>
  <si>
    <t>[Other - replace with description]</t>
  </si>
  <si>
    <r>
      <rPr>
        <vertAlign val="superscript"/>
        <sz val="9"/>
        <color theme="1"/>
        <rFont val="Calibri"/>
        <family val="2"/>
        <scheme val="minor"/>
      </rPr>
      <t>1</t>
    </r>
    <r>
      <rPr>
        <sz val="9"/>
        <color theme="1"/>
        <rFont val="Calibri"/>
        <family val="2"/>
        <scheme val="minor"/>
      </rPr>
      <t xml:space="preserve"> i.e. technical reviews, vendor developed tools, etc.</t>
    </r>
  </si>
  <si>
    <t>Program Budget - Fixed</t>
  </si>
  <si>
    <t>Program Budget - Variable</t>
  </si>
  <si>
    <t>Program Administrator Cost (PAC) Test Result</t>
  </si>
  <si>
    <t>Total Resource Cost (TRC) Test Result</t>
  </si>
  <si>
    <t>Levelized Unit Energy Cost (LUEC)</t>
  </si>
  <si>
    <t>Program/Pilot Summary Chart:</t>
  </si>
  <si>
    <t>Program/Pilot Description:</t>
  </si>
  <si>
    <t>2016-2020                             TOTAL</t>
  </si>
  <si>
    <t>Section 10: LDC Questions (please complete all grey sections below)</t>
  </si>
  <si>
    <t>"NA" if not a province-wide program</t>
  </si>
  <si>
    <t>"NA" if not a pilot</t>
  </si>
  <si>
    <t>[ATTACHMENT REQUIRED] Please attach the completed Cost Effectiveness Tool excel spreadsheet used to arrive at cost effectiveness results in "Section 3: Summary Sheet"</t>
  </si>
  <si>
    <t>Similar Programs or Pilots Concepts in Ontario</t>
  </si>
  <si>
    <t>(Please list all LDCs (or working group for province-wide) delivering this pilot/program below, add rows if needed)</t>
  </si>
  <si>
    <t>Please describe the potential for a scale-up to a province-wide program (and/or local/regional program for pilots) in the space provided below:</t>
  </si>
  <si>
    <t>Please complete all sections in grey below…</t>
  </si>
  <si>
    <r>
      <t xml:space="preserve">Please describe the target market eligible for this proposed pilot or program below:                                                                                                                                  </t>
    </r>
    <r>
      <rPr>
        <i/>
        <sz val="10"/>
        <color theme="1"/>
        <rFont val="Calibri"/>
        <family val="2"/>
        <scheme val="minor"/>
      </rPr>
      <t>(Examples of elements to include could be: region, sector, subsector, facility type, type of customer (i.e. low income, first nations, small/medium/large business etc.), building or dwelling characteristics (i.e. facility size (KW), heating type, Wi-Fi access, age, etc.)</t>
    </r>
  </si>
  <si>
    <r>
      <t xml:space="preserve">Please summarize the eligible market size and forecasted participation by completing the table below:                                                              </t>
    </r>
    <r>
      <rPr>
        <i/>
        <sz val="11"/>
        <color theme="1"/>
        <rFont val="Calibri"/>
        <family val="2"/>
        <scheme val="minor"/>
      </rPr>
      <t xml:space="preserve">                                                                                  (If year not applicable to your proposed program or pilot, please add "NA" in the table.)</t>
    </r>
  </si>
  <si>
    <t>Section 9: LDC Questions (please complete all grey sections below)</t>
  </si>
  <si>
    <t>Justification</t>
  </si>
  <si>
    <t>2a</t>
  </si>
  <si>
    <r>
      <t xml:space="preserve">Project Milestones </t>
    </r>
    <r>
      <rPr>
        <b/>
        <sz val="8"/>
        <color theme="1"/>
        <rFont val="Calibri"/>
        <family val="2"/>
        <scheme val="minor"/>
      </rPr>
      <t>(only pilots)</t>
    </r>
  </si>
  <si>
    <r>
      <t>Technical Support Services</t>
    </r>
    <r>
      <rPr>
        <b/>
        <vertAlign val="superscript"/>
        <sz val="11"/>
        <color theme="1"/>
        <rFont val="Calibri"/>
        <family val="2"/>
        <scheme val="minor"/>
      </rPr>
      <t>1</t>
    </r>
    <r>
      <rPr>
        <b/>
        <sz val="11"/>
        <color theme="1"/>
        <rFont val="Calibri"/>
        <family val="2"/>
        <scheme val="minor"/>
      </rPr>
      <t xml:space="preserve">                                     </t>
    </r>
  </si>
  <si>
    <t>Section 11: LDC Questions (please complete all grey sections below)</t>
  </si>
  <si>
    <t>Description of the Risk</t>
  </si>
  <si>
    <t>Mitigation Strategy</t>
  </si>
  <si>
    <t>Risk Factor:</t>
  </si>
  <si>
    <t>Section 8: LDC Questions (please complete all grey sections below)</t>
  </si>
  <si>
    <t>Please complete the table below based on the output of the Cost Effectiveness Tool and your analysis from sections 5-12 of this template:</t>
  </si>
  <si>
    <t>Full Cost Recovery (FCR)</t>
  </si>
  <si>
    <t>Pay for Performance (P4P)</t>
  </si>
  <si>
    <t xml:space="preserve">The Minister’s Direction of March 31, 2014 includes a requirement that the IESO ensure “there is a positive benefit-cost analysis of each... Local Distributor CDM Program utilizing the IESO’s Total Resource Cost Test (TRC) and the Program Administrator Cost Test found in the IESO Cost-Effectiveness Guide. </t>
  </si>
  <si>
    <t>Please complete the table below by listing all measures included in the proposed program or pilot (add rows as necessary):</t>
  </si>
  <si>
    <t>Custom Measures:</t>
  </si>
  <si>
    <t>Base Case Complete Description:</t>
  </si>
  <si>
    <t>Energy Efficient Measures</t>
  </si>
  <si>
    <t>Energy Efficient Measure Complete Description:</t>
  </si>
  <si>
    <r>
      <t xml:space="preserve">Prescriptive Measure selected from the </t>
    </r>
    <r>
      <rPr>
        <b/>
        <sz val="11"/>
        <color rgb="FF7030A0"/>
        <rFont val="Calibri"/>
        <family val="2"/>
        <scheme val="minor"/>
      </rPr>
      <t>"Measures"</t>
    </r>
    <r>
      <rPr>
        <b/>
        <sz val="11"/>
        <color theme="1"/>
        <rFont val="Calibri"/>
        <family val="2"/>
        <scheme val="minor"/>
      </rPr>
      <t xml:space="preserve"> tab in the CE Tool</t>
    </r>
  </si>
  <si>
    <r>
      <t xml:space="preserve">Custom Measure created for this program/pilot in the </t>
    </r>
    <r>
      <rPr>
        <b/>
        <sz val="11"/>
        <color theme="4" tint="-0.249977111117893"/>
        <rFont val="Calibri"/>
        <family val="2"/>
        <scheme val="minor"/>
      </rPr>
      <t>"Custom Measure Input"</t>
    </r>
    <r>
      <rPr>
        <b/>
        <sz val="11"/>
        <color theme="1"/>
        <rFont val="Calibri"/>
        <family val="2"/>
        <scheme val="minor"/>
      </rPr>
      <t xml:space="preserve"> tab of the CE Tool</t>
    </r>
  </si>
  <si>
    <t>Load Profile</t>
  </si>
  <si>
    <t>Please indicate sources and method used to arrive at these numbers</t>
  </si>
  <si>
    <t>Why can't a change to an existing  program in Ontario achieve the objectives of this proposed program or pilot?</t>
  </si>
  <si>
    <r>
      <rPr>
        <b/>
        <u/>
        <sz val="11"/>
        <color theme="1"/>
        <rFont val="Calibri"/>
        <family val="2"/>
        <scheme val="minor"/>
      </rPr>
      <t>Base Case</t>
    </r>
    <r>
      <rPr>
        <u/>
        <sz val="11"/>
        <color theme="1"/>
        <rFont val="Calibri"/>
        <family val="2"/>
        <scheme val="minor"/>
      </rPr>
      <t xml:space="preserve"> Energy Consumption: </t>
    </r>
    <r>
      <rPr>
        <sz val="11"/>
        <color theme="1"/>
        <rFont val="Calibri"/>
        <family val="2"/>
        <scheme val="minor"/>
      </rPr>
      <t>Provide the energy consumption and demand for the base case measure in the table below. Please substantiate (with sources).</t>
    </r>
  </si>
  <si>
    <r>
      <rPr>
        <b/>
        <u/>
        <sz val="11"/>
        <color theme="1"/>
        <rFont val="Calibri"/>
        <family val="2"/>
        <scheme val="minor"/>
      </rPr>
      <t>Base Case</t>
    </r>
    <r>
      <rPr>
        <u/>
        <sz val="11"/>
        <color theme="1"/>
        <rFont val="Calibri"/>
        <family val="2"/>
        <scheme val="minor"/>
      </rPr>
      <t xml:space="preserve"> Description: </t>
    </r>
    <r>
      <rPr>
        <sz val="11"/>
        <color theme="1"/>
        <rFont val="Calibri"/>
        <family val="2"/>
        <scheme val="minor"/>
      </rPr>
      <t>Provide a complete description of the base case measure in the table below. Including: what the measure is, what the measure does and the intended use of the measure (should also include any size or performance restrictions; i.e. "Omni-directional LED A Lamp ≤12W and ≥1100 Lumens")</t>
    </r>
  </si>
  <si>
    <r>
      <rPr>
        <b/>
        <u/>
        <sz val="11"/>
        <color theme="1"/>
        <rFont val="Calibri"/>
        <family val="2"/>
        <scheme val="minor"/>
      </rPr>
      <t>Energy Efficient (EE) Measure</t>
    </r>
    <r>
      <rPr>
        <u/>
        <sz val="11"/>
        <color theme="1"/>
        <rFont val="Calibri"/>
        <family val="2"/>
        <scheme val="minor"/>
      </rPr>
      <t xml:space="preserve"> Description: </t>
    </r>
    <r>
      <rPr>
        <sz val="11"/>
        <color theme="1"/>
        <rFont val="Calibri"/>
        <family val="2"/>
        <scheme val="minor"/>
      </rPr>
      <t>Provide a complete description of the energy efficient measure in the table below. Including: what the measure is, what the measure does and the intended use of the measure (should also include any size or performance restrictions; i.e. "Omni-directional LED A Lamp ≤12W and ≥1100 Lumens")</t>
    </r>
  </si>
  <si>
    <t>EE Measure (kWh)</t>
  </si>
  <si>
    <t>EE Measure (kW)</t>
  </si>
  <si>
    <t>EUL (years)</t>
  </si>
  <si>
    <t>Please indicate sources and method used to arrive at the EUL</t>
  </si>
  <si>
    <r>
      <rPr>
        <b/>
        <u/>
        <sz val="11"/>
        <color theme="1"/>
        <rFont val="Calibri"/>
        <family val="2"/>
        <scheme val="minor"/>
      </rPr>
      <t>Energy Efficient (EE) Measure</t>
    </r>
    <r>
      <rPr>
        <u/>
        <sz val="11"/>
        <color theme="1"/>
        <rFont val="Calibri"/>
        <family val="2"/>
        <scheme val="minor"/>
      </rPr>
      <t xml:space="preserve"> Consumption: </t>
    </r>
    <r>
      <rPr>
        <sz val="11"/>
        <color theme="1"/>
        <rFont val="Calibri"/>
        <family val="2"/>
        <scheme val="minor"/>
      </rPr>
      <t>Provide the energy consumption and demand for the custom EE measure in the table below. Please substantiate (with sources).</t>
    </r>
  </si>
  <si>
    <r>
      <rPr>
        <b/>
        <u/>
        <sz val="11"/>
        <color theme="1"/>
        <rFont val="Calibri"/>
        <family val="2"/>
        <scheme val="minor"/>
      </rPr>
      <t>Energy Efficient (EE)</t>
    </r>
    <r>
      <rPr>
        <u/>
        <sz val="11"/>
        <color theme="1"/>
        <rFont val="Calibri"/>
        <family val="2"/>
        <scheme val="minor"/>
      </rPr>
      <t xml:space="preserve"> Effective Useful Life (EUL): </t>
    </r>
    <r>
      <rPr>
        <sz val="11"/>
        <color theme="1"/>
        <rFont val="Calibri"/>
        <family val="2"/>
        <scheme val="minor"/>
      </rPr>
      <t>Provide the EUL for the custom EE measure in the table below. Please substantiate (with sources).</t>
    </r>
  </si>
  <si>
    <t>Gas savings (MMBtu)</t>
  </si>
  <si>
    <r>
      <rPr>
        <b/>
        <u/>
        <sz val="11"/>
        <color theme="1"/>
        <rFont val="Calibri"/>
        <family val="2"/>
        <scheme val="minor"/>
      </rPr>
      <t>Energy Efficient (EE) Measure</t>
    </r>
    <r>
      <rPr>
        <u/>
        <sz val="11"/>
        <color theme="1"/>
        <rFont val="Calibri"/>
        <family val="2"/>
        <scheme val="minor"/>
      </rPr>
      <t xml:space="preserve"> Gas and Water Savings </t>
    </r>
    <r>
      <rPr>
        <b/>
        <u/>
        <sz val="11"/>
        <color theme="1"/>
        <rFont val="Calibri"/>
        <family val="2"/>
        <scheme val="minor"/>
      </rPr>
      <t>(if applicable)</t>
    </r>
    <r>
      <rPr>
        <u/>
        <sz val="11"/>
        <color theme="1"/>
        <rFont val="Calibri"/>
        <family val="2"/>
        <scheme val="minor"/>
      </rPr>
      <t xml:space="preserve">: </t>
    </r>
    <r>
      <rPr>
        <sz val="11"/>
        <color theme="1"/>
        <rFont val="Calibri"/>
        <family val="2"/>
        <scheme val="minor"/>
      </rPr>
      <t>Provide the gas and water savings (consumption and demand) for the custom EE measure in the table below. Please substantiate (with sources).</t>
    </r>
  </si>
  <si>
    <r>
      <rPr>
        <b/>
        <u/>
        <sz val="11"/>
        <color theme="1"/>
        <rFont val="Calibri"/>
        <family val="2"/>
        <scheme val="minor"/>
      </rPr>
      <t>Energy Efficient (EE) Net-To-Gross (NTG)</t>
    </r>
    <r>
      <rPr>
        <u/>
        <sz val="11"/>
        <color theme="1"/>
        <rFont val="Calibri"/>
        <family val="2"/>
        <scheme val="minor"/>
      </rPr>
      <t xml:space="preserve">: </t>
    </r>
    <r>
      <rPr>
        <sz val="11"/>
        <color theme="1"/>
        <rFont val="Calibri"/>
        <family val="2"/>
        <scheme val="minor"/>
      </rPr>
      <t>Provide the Net-to-gross ratios (consumption and demand) for the custom EE measure in the table below. Please substantiate (with sources).</t>
    </r>
  </si>
  <si>
    <t>NTG Energy (0.00)</t>
  </si>
  <si>
    <t>NTG Demand (0.00)</t>
  </si>
  <si>
    <t>Please indicate sources and method used to arrive at these ratios</t>
  </si>
  <si>
    <t>--&gt;Please provide question references from the questionnaire below to indicate which assumptions are NOT reasonable:</t>
  </si>
  <si>
    <t>Full Installed Cost ($)</t>
  </si>
  <si>
    <t>Please indicate sources used to determine cost</t>
  </si>
  <si>
    <t>If your proposed program or pilot has associated water savings, please indicate below if you are collaborating with a water utility or municipality (include name of organization and details of collaboration):</t>
  </si>
  <si>
    <r>
      <t>Water savings</t>
    </r>
    <r>
      <rPr>
        <b/>
        <sz val="11"/>
        <color theme="1"/>
        <rFont val="Calibri"/>
        <family val="2"/>
        <scheme val="minor"/>
      </rPr>
      <t xml:space="preserve"> (Litres)</t>
    </r>
  </si>
  <si>
    <t>EE Full Installed Cost ($)</t>
  </si>
  <si>
    <r>
      <rPr>
        <b/>
        <u/>
        <sz val="11"/>
        <color theme="1"/>
        <rFont val="Calibri"/>
        <family val="2"/>
        <scheme val="minor"/>
      </rPr>
      <t>Energy Efficient (EE) Measure Costs</t>
    </r>
    <r>
      <rPr>
        <u/>
        <sz val="11"/>
        <color theme="1"/>
        <rFont val="Calibri"/>
        <family val="2"/>
        <scheme val="minor"/>
      </rPr>
      <t xml:space="preserve">: </t>
    </r>
    <r>
      <rPr>
        <sz val="11"/>
        <color theme="1"/>
        <rFont val="Calibri"/>
        <family val="2"/>
        <scheme val="minor"/>
      </rPr>
      <t xml:space="preserve">Provide the EE full installed cost </t>
    </r>
    <r>
      <rPr>
        <sz val="11"/>
        <color theme="1"/>
        <rFont val="Calibri"/>
        <family val="2"/>
        <scheme val="minor"/>
      </rPr>
      <t>for the custom EE measure in the table below. Please substantiate (with sources).</t>
    </r>
  </si>
  <si>
    <t>Annual Operating Hours</t>
  </si>
  <si>
    <r>
      <t xml:space="preserve">This section will allow the IESO to substantiate all inputs in the cost effectiveness tool. Please complete based on your inputs in the CE tool.                                                                                                                                                                                                                                                          </t>
    </r>
    <r>
      <rPr>
        <i/>
        <sz val="10"/>
        <color theme="1"/>
        <rFont val="Calibri"/>
        <family val="2"/>
        <scheme val="minor"/>
      </rPr>
      <t>(CE TOOL = Cost Effectiveness Tool in LDC Tool Kit -http://www.ieso.ca/Pages/Conservation/Conservation-First-Framework/LDC-Tool-Kit.aspx)</t>
    </r>
  </si>
  <si>
    <t>INSERT</t>
  </si>
  <si>
    <t>Total Program Budget</t>
  </si>
  <si>
    <t>Describe contractual relationship</t>
  </si>
  <si>
    <t>Email (Main Contact)</t>
  </si>
  <si>
    <t>Name (Main Contact)</t>
  </si>
  <si>
    <r>
      <t>Justification/Data Sources</t>
    </r>
    <r>
      <rPr>
        <b/>
        <vertAlign val="superscript"/>
        <sz val="11"/>
        <color theme="1"/>
        <rFont val="Calibri"/>
        <family val="2"/>
        <scheme val="minor"/>
      </rPr>
      <t>1</t>
    </r>
  </si>
  <si>
    <t>…the solutions? (measures, delivery model, etc.)</t>
  </si>
  <si>
    <r>
      <t>Data Sources</t>
    </r>
    <r>
      <rPr>
        <b/>
        <vertAlign val="superscript"/>
        <sz val="11"/>
        <color theme="1"/>
        <rFont val="Calibri"/>
        <family val="2"/>
        <scheme val="minor"/>
      </rPr>
      <t>2</t>
    </r>
  </si>
  <si>
    <t>http://www.ieso.ca/Pages/Conservation/Conservation-First-Framework/LDC-Tool-Kit.aspx</t>
  </si>
  <si>
    <t>Please refer to the Conservation First (2015-2020) toolkit for evaluation and measurement &amp; verification guidelines:</t>
  </si>
  <si>
    <t>Check if applicable</t>
  </si>
  <si>
    <t>Approach</t>
  </si>
  <si>
    <t>Large-Scale Data Analysis - applies a variety of statistical methods to measured facility energy consumption meter data (almost always whole-facility utility meter billing data) and independent variable data to estimate gross energy and demand impacts.</t>
  </si>
  <si>
    <t>If the proposed program or pilot includes custom measures, please explain below how the baseline will be measured for each custom measure:</t>
  </si>
  <si>
    <t>How will the baseline be measured for each custom measure?</t>
  </si>
  <si>
    <t>http://www.powerauthority.on.ca/sites/default/files/conservation/Data%20and%20Reporting%20Requirement%20Rules%20Final%20v1_10312014.pdf</t>
  </si>
  <si>
    <t>(See below --&gt;)</t>
  </si>
  <si>
    <t>3a</t>
  </si>
  <si>
    <t>3b</t>
  </si>
  <si>
    <t>Please indicate any challenges that you may encounter in providing the required data to the IESO for evaluation purposes:</t>
  </si>
  <si>
    <t>If requested by LDCs, the IESO may procure and administer program delivery services on behalf of, and in participation with the LDC(s) where such an approach would result in cost efficiencies for CDM programs. Any value added services procured on behalf of LDCs that are directly related to the delivery of a program will be allocated to the LDCs as part of their CDM Plan. For example, value added services may include procured services such as fulfillment and/or delivery agent administration for the retailer coupon program and the residential HVAC program. The IESO commits that any value added services allocated to LDCs will be cost effective, as measured by the program administrator cost (PAC) test.</t>
  </si>
  <si>
    <t>What are the factors that could make your program unsuccessful or not cost effective and what is your strategy to deal with these risk factors? Please complete the risk analysis table below (please add rows if necessary, include "NA" if risk doesn’t apply to this program or pilot):</t>
  </si>
  <si>
    <t>Please explain below how you arrived at the costs above by completing the table below:</t>
  </si>
  <si>
    <t>Signature</t>
  </si>
  <si>
    <t>Date</t>
  </si>
  <si>
    <t>IESO Market Transformation Manager Approval:</t>
  </si>
  <si>
    <t>IESO Conservation Performance Director Approval:</t>
  </si>
  <si>
    <t>IESO Conservation and Corporate Relations VP Approval:</t>
  </si>
  <si>
    <t>IESO Approvals:</t>
  </si>
  <si>
    <t>8a</t>
  </si>
  <si>
    <t>EE Measures - Custom</t>
  </si>
  <si>
    <t>Section 8a: LDC Questions (please complete all grey sections below)</t>
  </si>
  <si>
    <t>Base Case Questions:</t>
  </si>
  <si>
    <t>Conservation Case Questions (Energy Efficient Measure):</t>
  </si>
  <si>
    <t>Custom Measures Section</t>
  </si>
  <si>
    <r>
      <rPr>
        <b/>
        <u/>
        <sz val="11"/>
        <color theme="1"/>
        <rFont val="Calibri"/>
        <family val="2"/>
        <scheme val="minor"/>
      </rPr>
      <t>Base Case Measure</t>
    </r>
    <r>
      <rPr>
        <u/>
        <sz val="11"/>
        <color theme="1"/>
        <rFont val="Calibri"/>
        <family val="2"/>
        <scheme val="minor"/>
      </rPr>
      <t xml:space="preserve"> Full Installed Cost: </t>
    </r>
    <r>
      <rPr>
        <sz val="11"/>
        <color theme="1"/>
        <rFont val="Calibri"/>
        <family val="2"/>
        <scheme val="minor"/>
      </rPr>
      <t>Provide the full installed cost for the base case measure in the table below. Please substantiate (with sources).</t>
    </r>
  </si>
  <si>
    <t>Please include 1 custom measure per line below (you may not need all 8 rows). If needed, please add additional rows.</t>
  </si>
  <si>
    <t>The following questions apply only to custom measures identified in previous tab:</t>
  </si>
  <si>
    <t>Please indicate below whether the proposed program or pilot is designed to be: (Add an "x")</t>
  </si>
  <si>
    <t>To ensure that each evaluation produces verified net program savings that comply with the statistical rigor outlined in the EM&amp;V protocols, the LDCs, the IESO and their agents must ensure that adequate data is collected and transmitted to the IESO in a timely and consistent manner. The minimum reporting requirements for any program are embodied in the Data and Reporting Requirements Rules.</t>
  </si>
  <si>
    <t>[ATTACHMENT REQUIRED] Please attach a Word document that includes program rules for this proposed province-wide program OR a Word document copy of the current program rules with tracked changes (black line version) for a change to an existing province-wide program. WORD versions of program rules are available from the IESO upon request.</t>
  </si>
  <si>
    <t>New Local Program</t>
  </si>
  <si>
    <t>Change to Local Program</t>
  </si>
  <si>
    <t>New Regional Program</t>
  </si>
  <si>
    <t>Change to Regional Program</t>
  </si>
  <si>
    <t>IESO Final Recommendation:</t>
  </si>
  <si>
    <t>[Legal]</t>
  </si>
  <si>
    <t>[PPS]</t>
  </si>
  <si>
    <t>[EMV]</t>
  </si>
  <si>
    <t>[MT]</t>
  </si>
  <si>
    <t>[EMV/ENG]</t>
  </si>
  <si>
    <t>2016-2020</t>
  </si>
  <si>
    <t>LDC labour</t>
  </si>
  <si>
    <t>Third Party Costs</t>
  </si>
  <si>
    <t>Marketing Spend</t>
  </si>
  <si>
    <t>Other Program Costs</t>
  </si>
  <si>
    <t>Fixed</t>
  </si>
  <si>
    <t>Variable</t>
  </si>
  <si>
    <t>Third party costs</t>
  </si>
  <si>
    <t>Central Services Cost</t>
  </si>
  <si>
    <t>For: New province-wide programs, changes to province-wide programs, new local/regional programs, changes to local/regional programs &amp; LDC innovation fund pilots</t>
  </si>
  <si>
    <t>(DD-Mon-YYYY)</t>
  </si>
  <si>
    <t>Type of Program/Pilot:</t>
  </si>
  <si>
    <t>Program/Pilot Details:</t>
  </si>
  <si>
    <t>Province-wide/Regional/Local programs only</t>
  </si>
  <si>
    <r>
      <t xml:space="preserve">Program Rules </t>
    </r>
    <r>
      <rPr>
        <b/>
        <sz val="8"/>
        <color theme="1"/>
        <rFont val="Calibri"/>
        <family val="2"/>
        <scheme val="minor"/>
      </rPr>
      <t>(only province-wide/regional/local)</t>
    </r>
  </si>
  <si>
    <t>[MT/EMV]</t>
  </si>
  <si>
    <t>Collaboration with gas utilities</t>
  </si>
  <si>
    <t>Collaboration by multiple LDCs</t>
  </si>
  <si>
    <t>Pay for Performance program</t>
  </si>
  <si>
    <t>Program/Pilot targets constrained areas (identified through regional planning)</t>
  </si>
  <si>
    <t>Date:</t>
  </si>
  <si>
    <t>Program/Pilot Review - RESULT --&gt;</t>
  </si>
  <si>
    <t>[DD-Mon-YYYY]</t>
  </si>
  <si>
    <t>INSERT from 'Submission Details' - Question 3</t>
  </si>
  <si>
    <t>Program/Pilot Type:</t>
  </si>
  <si>
    <t>INSERT from 'Submission Details' - Question 4</t>
  </si>
  <si>
    <r>
      <t xml:space="preserve">If no in column D, IESO </t>
    </r>
    <r>
      <rPr>
        <b/>
        <u/>
        <sz val="11"/>
        <color rgb="FFFF0000"/>
        <rFont val="Calibri"/>
        <family val="2"/>
        <scheme val="minor"/>
      </rPr>
      <t>detailed</t>
    </r>
    <r>
      <rPr>
        <b/>
        <sz val="11"/>
        <color theme="1"/>
        <rFont val="Calibri"/>
        <family val="2"/>
        <scheme val="minor"/>
      </rPr>
      <t xml:space="preserve"> comments below (teams to comment identified):</t>
    </r>
  </si>
  <si>
    <t>1a</t>
  </si>
  <si>
    <t>1b</t>
  </si>
  <si>
    <t>Residential</t>
  </si>
  <si>
    <t>Low-income</t>
  </si>
  <si>
    <t>Small business</t>
  </si>
  <si>
    <t>Commercial (including multi-family)</t>
  </si>
  <si>
    <t>Agricultural</t>
  </si>
  <si>
    <t>Institutional</t>
  </si>
  <si>
    <t>Industrial</t>
  </si>
  <si>
    <t>1c</t>
  </si>
  <si>
    <t>Please provide a brief description of the target market for this program/pilot below:</t>
  </si>
  <si>
    <t>Please indicate the delivery method(s) for this program/pilot:</t>
  </si>
  <si>
    <t xml:space="preserve">Please provide a description of the proposed program (or change to a program) or pilot by answering the questions below:                                                                                                                                                         </t>
  </si>
  <si>
    <t>Also, please mark an "x" beside the customer segment(s) targeted by your program:</t>
  </si>
  <si>
    <t>Direct Install</t>
  </si>
  <si>
    <t>When is the proposed program or pilot anticipated to end?</t>
  </si>
  <si>
    <t>[The following question applies to regional/local programs and pilots only]</t>
  </si>
  <si>
    <t>Total Estimated # of Participants</t>
  </si>
  <si>
    <r>
      <t>IESO                                               Completeness Check (Yes/No)</t>
    </r>
    <r>
      <rPr>
        <b/>
        <vertAlign val="superscript"/>
        <sz val="11"/>
        <color theme="1"/>
        <rFont val="Calibri"/>
        <family val="2"/>
        <scheme val="minor"/>
      </rPr>
      <t>1</t>
    </r>
  </si>
  <si>
    <r>
      <t>IESO                          Review Stage (Yes/No/NA)</t>
    </r>
    <r>
      <rPr>
        <b/>
        <vertAlign val="superscript"/>
        <sz val="11"/>
        <color theme="1"/>
        <rFont val="Calibri"/>
        <family val="2"/>
        <scheme val="minor"/>
      </rPr>
      <t>2</t>
    </r>
  </si>
  <si>
    <t>Proposed program or pilot is not duplicative of any other program or pilot in Ontario</t>
  </si>
  <si>
    <t>Is target market selected is appropriate for program/pilot concept?</t>
  </si>
  <si>
    <t>Are all major risks identified &amp; accompanied by a mitigation strategy?</t>
  </si>
  <si>
    <t>Can this program/pilot be evaluated based on the design and data collection plan?</t>
  </si>
  <si>
    <t>Will the QA/QC plan allow for complete IESO compliance checks?</t>
  </si>
  <si>
    <t>Are new/amended (w. black line) program rules included?</t>
  </si>
  <si>
    <t>If you indicated 'no' to ALL criteria in the table above, please answer the following question…</t>
  </si>
  <si>
    <t>If No --&gt;</t>
  </si>
  <si>
    <t>Gas &amp; Water Collaboration</t>
  </si>
  <si>
    <t>This proposed program or pilot has an impact on gas consumption:</t>
  </si>
  <si>
    <t>Please complete the following table to answer this question. A program/pilot is considered a duplicate of another program/pilot if all of the elements below (incentive, solution, customer experience) are the same - all "no" answers below)</t>
  </si>
  <si>
    <t>If no…</t>
  </si>
  <si>
    <t>If yes, please answer question 2a</t>
  </si>
  <si>
    <t>(Please complete go to question 1a)</t>
  </si>
  <si>
    <t>There is an in-market Union Gas/Enbridge program that aligns with this proposed program/pilot:</t>
  </si>
  <si>
    <r>
      <rPr>
        <b/>
        <sz val="11"/>
        <color theme="1"/>
        <rFont val="Calibri"/>
        <family val="2"/>
        <scheme val="minor"/>
      </rPr>
      <t>If yes</t>
    </r>
    <r>
      <rPr>
        <sz val="11"/>
        <color theme="1"/>
        <rFont val="Calibri"/>
        <family val="2"/>
        <scheme val="minor"/>
      </rPr>
      <t>, please provide the name of the Union Gas/Enbridge program below:</t>
    </r>
  </si>
  <si>
    <t>2b</t>
  </si>
  <si>
    <t>This proposed program or pilot will include collaboration with one or more gas distributors:</t>
  </si>
  <si>
    <t>Please explain why you are not collaborating with a gas distributor and provide a detailed description of the efforts by your LDC to collaborate:</t>
  </si>
  <si>
    <t>If no, please answer question 2b</t>
  </si>
  <si>
    <t>(Please skip to question 3)</t>
  </si>
  <si>
    <r>
      <t xml:space="preserve">Are projected participation levels reasonable and substantiated?                                                                                                                      </t>
    </r>
    <r>
      <rPr>
        <sz val="9"/>
        <color theme="1"/>
        <rFont val="Calibri"/>
        <family val="2"/>
        <scheme val="minor"/>
      </rPr>
      <t>(based on either a) market penetration by a similar program in the LDC's service territory, b) market penetration by a similar program in another similar (economically, climate) jurisdiction, and/or c) primary market research with residents/businesses in the LDC's service territory)</t>
    </r>
  </si>
  <si>
    <t>Total (# )</t>
  </si>
  <si>
    <r>
      <rPr>
        <b/>
        <i/>
        <vertAlign val="superscript"/>
        <sz val="10.5"/>
        <color theme="1"/>
        <rFont val="Calibri"/>
        <family val="2"/>
        <scheme val="minor"/>
      </rPr>
      <t>1</t>
    </r>
    <r>
      <rPr>
        <b/>
        <i/>
        <sz val="10.5"/>
        <color theme="1"/>
        <rFont val="Calibri"/>
        <family val="2"/>
        <scheme val="minor"/>
      </rPr>
      <t xml:space="preserve">  Total Eligible Population = (Total Population) - [less] (Ineligible buildings, dwellings, customers (can include past participants))</t>
    </r>
  </si>
  <si>
    <t>Description of Assumptions Made</t>
  </si>
  <si>
    <r>
      <t>The proposed program/pilot solution cannot be adequately addressed by existing programs or pilots</t>
    </r>
    <r>
      <rPr>
        <sz val="9"/>
        <color theme="1"/>
        <rFont val="Calibri"/>
        <family val="2"/>
        <scheme val="minor"/>
      </rPr>
      <t xml:space="preserve">                                                                                                                                                                            (element(s) of an existing program/pilot have to be changed to accommodate specific LDC territory needs (target market, incentive, delivery model) or existing program cannot be changed quickly enough to take advantage of a market opportunity)</t>
    </r>
  </si>
  <si>
    <r>
      <t xml:space="preserve">Please include your calculations for the eligible population total below (All steps in your calculation from total population to eligible population):                                                                                                                                                                                                                </t>
    </r>
    <r>
      <rPr>
        <i/>
        <sz val="11"/>
        <color theme="1"/>
        <rFont val="Calibri"/>
        <family val="2"/>
        <scheme val="minor"/>
      </rPr>
      <t>For example, if I'm offering a smart thermostat program my calculation would start with all residential households AND remove those without central heating and/or cooling AND remove those without a Wi-Fi connection AND remove those who already have a smart thermostat (either by natural purchasing or past program/pilot participation)</t>
    </r>
  </si>
  <si>
    <r>
      <rPr>
        <b/>
        <vertAlign val="superscript"/>
        <sz val="11"/>
        <color theme="1"/>
        <rFont val="Calibri"/>
        <family val="2"/>
        <scheme val="minor"/>
      </rPr>
      <t>1</t>
    </r>
    <r>
      <rPr>
        <b/>
        <sz val="11"/>
        <color theme="1"/>
        <rFont val="Calibri"/>
        <family val="2"/>
        <scheme val="minor"/>
      </rPr>
      <t xml:space="preserve"> If further detail is needed to substantiate the total projected # of measures in this program or pilot, please use the space below:</t>
    </r>
  </si>
  <si>
    <t>Quantity of projected measures per project</t>
  </si>
  <si>
    <t>Deemed Savings - uses savings values for program-supported measures with well-known and documented savings values.</t>
  </si>
  <si>
    <t>Custom M&amp;V - is used when there is high uncertainty and or variability in the potential savings and it requires that gross savings be tracked and estimated on a project-by-project basis.</t>
  </si>
  <si>
    <t>Requirements to consider (as applicable):</t>
  </si>
  <si>
    <t>Program Eligibility Criteria has been met</t>
  </si>
  <si>
    <t>Participant Eligibility has been met</t>
  </si>
  <si>
    <t>Facility Eligibility has been met</t>
  </si>
  <si>
    <t>Project and Measures eligibility met</t>
  </si>
  <si>
    <t>Signed Work Order/Participant Agreements</t>
  </si>
  <si>
    <t xml:space="preserve">Existing Equipment at the Facility verified by means of photo evidence </t>
  </si>
  <si>
    <t>Record Keeping and Data Submission Requirements met</t>
  </si>
  <si>
    <t>Invoicing requirements met</t>
  </si>
  <si>
    <t>Equipment replaced is disposed of or decommissioned (certificate) as required</t>
  </si>
  <si>
    <t>[INSERT Other as required]</t>
  </si>
  <si>
    <r>
      <t xml:space="preserve">[Add an </t>
    </r>
    <r>
      <rPr>
        <b/>
        <i/>
        <sz val="11"/>
        <color theme="1"/>
        <rFont val="Calibri"/>
        <family val="2"/>
        <scheme val="minor"/>
      </rPr>
      <t>'x'</t>
    </r>
    <r>
      <rPr>
        <i/>
        <sz val="11"/>
        <color theme="1"/>
        <rFont val="Calibri"/>
        <family val="2"/>
        <scheme val="minor"/>
      </rPr>
      <t xml:space="preserve"> next to each measure to indicate if it is a prescriptive or custom measure.</t>
    </r>
    <r>
      <rPr>
        <b/>
        <i/>
        <sz val="11"/>
        <color theme="1"/>
        <rFont val="Calibri"/>
        <family val="2"/>
        <scheme val="minor"/>
      </rPr>
      <t xml:space="preserve"> If you have made any changes in the Cost Effectiveness tool to prescriptive measures, they MUST be considered custom and listed as such.</t>
    </r>
    <r>
      <rPr>
        <i/>
        <sz val="11"/>
        <color theme="1"/>
        <rFont val="Calibri"/>
        <family val="2"/>
        <scheme val="minor"/>
      </rPr>
      <t>]</t>
    </r>
  </si>
  <si>
    <t>Number of participants</t>
  </si>
  <si>
    <t>Gross Energy Savings</t>
  </si>
  <si>
    <t>Fixed Costs</t>
  </si>
  <si>
    <t>Variable Costs</t>
  </si>
  <si>
    <t>Net-to-gross ratio</t>
  </si>
  <si>
    <t>Is the milestone chart complete?</t>
  </si>
  <si>
    <t>Eligible cost criteria met</t>
  </si>
  <si>
    <t>Are custom measure assumptions reasonable? (based on similar jurisdictions and/or primary market research)</t>
  </si>
  <si>
    <t>Is the budget complete (matches CE tool)?</t>
  </si>
  <si>
    <t>Is all measure information fully complete in this section (matches CE Tool)?</t>
  </si>
  <si>
    <t>Is all custom measure information fully complete in this section (matches CE Tool)?</t>
  </si>
  <si>
    <r>
      <t xml:space="preserve">Please describe the primary stakeholder/customer engagement/market research you have conducted to substantiate projected program or pilot participation below ("concept" testing research to determine if/how many customers would be interested in participating in this program/pilot):                                                                                                                                                                                                                        </t>
    </r>
    <r>
      <rPr>
        <b/>
        <i/>
        <sz val="9.5"/>
        <color theme="1"/>
        <rFont val="Calibri"/>
        <family val="2"/>
        <scheme val="minor"/>
      </rPr>
      <t xml:space="preserve">     </t>
    </r>
    <r>
      <rPr>
        <b/>
        <i/>
        <sz val="11"/>
        <color theme="1"/>
        <rFont val="Calibri"/>
        <family val="2"/>
        <scheme val="minor"/>
      </rPr>
      <t>(Include: who conducted the research, methodology used, sample size and key findings)</t>
    </r>
  </si>
  <si>
    <t>Include rationale for choosing approach</t>
  </si>
  <si>
    <t>Are costs included in the budget reasonable and substantiated? (based on historic costs, costs in similar jurisdictions, quotes and/or competitive procurements)</t>
  </si>
  <si>
    <t>Is the program/pilot cost effective? (TRC &amp; PAC &gt; 1.0)</t>
  </si>
  <si>
    <t>Please complete the table below by including projected totals for all eligible measures included in the proposed program or pilot (add rows as necessary). Please substantiate projections (with sources):</t>
  </si>
  <si>
    <t>Things to keep in mind when completing this business case template:</t>
  </si>
  <si>
    <t xml:space="preserve">Article 8 </t>
  </si>
  <si>
    <t>PARTICIPANT AGREEMENTS</t>
  </si>
  <si>
    <t>Article 9</t>
  </si>
  <si>
    <t>EVALUATION, MEASUREMENTS AND VERIFICATION AND REPORTING REQUIREMENTS</t>
  </si>
  <si>
    <t>Article 10</t>
  </si>
  <si>
    <t>RECORDS AND AUDITS</t>
  </si>
  <si>
    <t>Rebate</t>
  </si>
  <si>
    <t>Instant Discount</t>
  </si>
  <si>
    <t>Upstream</t>
  </si>
  <si>
    <t>Midstream</t>
  </si>
  <si>
    <t>For ease of review purposes, if applicable, please indicate below which pilot this province-wide/regional/local program is based on:</t>
  </si>
  <si>
    <t>IESO Review Note: If a pilot is not cost-effective, please add "NA" below</t>
  </si>
  <si>
    <t>CE TOOL ATTACHED</t>
  </si>
  <si>
    <r>
      <rPr>
        <b/>
        <sz val="11"/>
        <color theme="1"/>
        <rFont val="Calibri"/>
        <family val="2"/>
        <scheme val="minor"/>
      </rPr>
      <t>[Innovation Fund pilots only]</t>
    </r>
    <r>
      <rPr>
        <sz val="11"/>
        <color theme="1"/>
        <rFont val="Calibri"/>
        <family val="2"/>
        <scheme val="minor"/>
      </rPr>
      <t xml:space="preserve"> If the proposed pilot has a TRC and/or PAC &lt; 1.0, please demonstrate below how the pilot can become cost-effective on a larger scale:</t>
    </r>
  </si>
  <si>
    <t>Audit/Assessment/Energy Report (Benchmarking)</t>
  </si>
  <si>
    <t>Please provide cost justifications below (i.e. quoted costs, any calculations, competitively procured?, etc.)</t>
  </si>
  <si>
    <t>Please complete all sections that apply to your program/pilot (sections not applicable to programs or pilots are highlighted)</t>
  </si>
  <si>
    <t>Recommended: Pre-consultation with IESO EM+V to develop EM+V plan (ensure all elements of the program/pilot can be evaluated)</t>
  </si>
  <si>
    <r>
      <rPr>
        <b/>
        <u/>
        <sz val="11"/>
        <color theme="1"/>
        <rFont val="Calibri"/>
        <family val="2"/>
        <scheme val="minor"/>
      </rPr>
      <t>Attachments Needed</t>
    </r>
    <r>
      <rPr>
        <sz val="11"/>
        <color theme="1"/>
        <rFont val="Calibri"/>
        <family val="2"/>
        <scheme val="minor"/>
      </rPr>
      <t>: Cost Effectiveness Tool, Program Rules (province-wide only), Central Services Gantt Chart, Central Service Statement of Work</t>
    </r>
  </si>
  <si>
    <t>Program design pre-consultation:</t>
  </si>
  <si>
    <t>(If you are re-submitting a business case, please ensure the name is identical to your earlier submission)</t>
  </si>
  <si>
    <t>Are the Gantt Chart and Statement of Work attached and complete?</t>
  </si>
  <si>
    <t>Value-Added Central Services</t>
  </si>
  <si>
    <r>
      <t xml:space="preserve">Value-Added Central Services </t>
    </r>
    <r>
      <rPr>
        <b/>
        <sz val="8"/>
        <color theme="1"/>
        <rFont val="Calibri"/>
        <family val="2"/>
        <scheme val="minor"/>
      </rPr>
      <t>(only province-wide/regional/local)</t>
    </r>
  </si>
  <si>
    <t>Is the information below regarding province-wide central services and/or value-added central services complete?</t>
  </si>
  <si>
    <r>
      <t xml:space="preserve">Please complete the table below to indicate whether the proposed program (or program change) requires new or changes to province-wide central services and/or value-added central services: </t>
    </r>
    <r>
      <rPr>
        <sz val="10"/>
        <color theme="1"/>
        <rFont val="Calibri"/>
        <family val="2"/>
        <scheme val="minor"/>
      </rPr>
      <t>(Add "NA" if services are not needed)</t>
    </r>
  </si>
  <si>
    <t>If the proposed program requires province-wide central services and/or value-added central services, please:</t>
  </si>
  <si>
    <t>"NA" if province-wide central services and/or value-added central services not requested</t>
  </si>
  <si>
    <t>Are the timelines included in the Gantt Chart reasonable (i.e. enough lead time to deploy additional province-wide or value-added central services)</t>
  </si>
  <si>
    <t>SCOPE OF WORK ATTACHED</t>
  </si>
  <si>
    <t>WORK BACK STRUCTURE ATTACHED</t>
  </si>
  <si>
    <t>[ATTACHMENT REQUIRED - Appendix A] Please attach a completed copy of the Activity Timeline (Gantt Chart) for the province-wide central services and/or value-added central services you have requested:</t>
  </si>
  <si>
    <t>[ATTACHMENT REQUIRED - Appendix B] Please attach a completed copy of the  Scope of Work for the Value-Added Central Services you have requested:</t>
  </si>
  <si>
    <t xml:space="preserve">Business Case Template: Conservation Programs &amp; Pilots </t>
  </si>
  <si>
    <t>Optional:  completing request for program design pre-consultation from the IESO</t>
  </si>
  <si>
    <t>PROGRAM RULES ATTACHED</t>
  </si>
  <si>
    <t>Legal Terms</t>
  </si>
  <si>
    <t>Local/Regional Program Rules</t>
  </si>
  <si>
    <r>
      <t>Legal Terms (</t>
    </r>
    <r>
      <rPr>
        <b/>
        <u/>
        <sz val="16"/>
        <color rgb="FF00B050"/>
        <rFont val="Calibri"/>
        <family val="2"/>
        <scheme val="minor"/>
      </rPr>
      <t>Regional/Local Programs ONLY</t>
    </r>
    <r>
      <rPr>
        <b/>
        <sz val="16"/>
        <color theme="1"/>
        <rFont val="Calibri"/>
        <family val="2"/>
        <scheme val="minor"/>
      </rPr>
      <t>)</t>
    </r>
  </si>
  <si>
    <t>Tab 6, s. 2a</t>
  </si>
  <si>
    <t>Tab 7, ss. 1(a) and (b)</t>
  </si>
  <si>
    <t>Tab 7, s. 7</t>
  </si>
  <si>
    <t>Tab 12</t>
  </si>
  <si>
    <t>Tab 12, ss. 3(a), 3(b) and 4</t>
  </si>
  <si>
    <t>Gas collaboration</t>
  </si>
  <si>
    <t>Participant and Facility Eligibility Criteria</t>
  </si>
  <si>
    <t>Participant Enrolment</t>
  </si>
  <si>
    <t>Eligible Measures</t>
  </si>
  <si>
    <t xml:space="preserve">The following sections will not for part of any Program Rules, and for clarity may not be referred to in determining whether the LDC has met the Program requirements, is eligible for funding or payment or whether savings may count towards the CDM Target. </t>
  </si>
  <si>
    <t>Tab 1</t>
  </si>
  <si>
    <t>Tab 2</t>
  </si>
  <si>
    <t>Tab 3</t>
  </si>
  <si>
    <t>Tab 4</t>
  </si>
  <si>
    <t>Tab 5</t>
  </si>
  <si>
    <t>Tab 6</t>
  </si>
  <si>
    <t>Tab 7</t>
  </si>
  <si>
    <t>Tab 8</t>
  </si>
  <si>
    <t>Tab 9</t>
  </si>
  <si>
    <t>Tab 10</t>
  </si>
  <si>
    <t>Tab 11</t>
  </si>
  <si>
    <t>Tab 13</t>
  </si>
  <si>
    <t>Tab 14</t>
  </si>
  <si>
    <t>Tab 15</t>
  </si>
  <si>
    <t>This business case is submitted pursuant to the Energy Conservation Agreement (ECA), and if accepted (at the IESO's sole discretion) will be subject to it. Please review the ECA to ensure your proposal meets the ECA requirements, including:</t>
  </si>
  <si>
    <t xml:space="preserve">Article 4 </t>
  </si>
  <si>
    <t>FUNDING AND PERFORMANCE INCENTIVES</t>
  </si>
  <si>
    <t>Schedule F</t>
  </si>
  <si>
    <t>Schedule D</t>
  </si>
  <si>
    <t>COST EFFECTIVENESS FOR PURPOSES OF ARTICLE 5</t>
  </si>
  <si>
    <t>PARTICIPANT AGREEMENT PROVISIONS</t>
  </si>
  <si>
    <t>EM&amp;V REQUIREMENTS</t>
  </si>
  <si>
    <t>Schedule G</t>
  </si>
  <si>
    <r>
      <t>Please list the eligibility criteria for the Facility to participate in the program or pilot: (</t>
    </r>
    <r>
      <rPr>
        <i/>
        <sz val="11"/>
        <color theme="1"/>
        <rFont val="Calibri"/>
        <family val="2"/>
        <scheme val="minor"/>
      </rPr>
      <t>a program rule</t>
    </r>
    <r>
      <rPr>
        <sz val="11"/>
        <color theme="1"/>
        <rFont val="Calibri"/>
        <family val="2"/>
        <scheme val="minor"/>
      </rPr>
      <t>)</t>
    </r>
  </si>
  <si>
    <r>
      <t xml:space="preserve">The LDC will collaborate will Union Gas/Enbridge as follows: (a </t>
    </r>
    <r>
      <rPr>
        <i/>
        <sz val="11"/>
        <color theme="1"/>
        <rFont val="Calibri"/>
        <family val="2"/>
        <scheme val="minor"/>
      </rPr>
      <t>program rule</t>
    </r>
    <r>
      <rPr>
        <sz val="11"/>
        <color theme="1"/>
        <rFont val="Calibri"/>
        <family val="2"/>
        <scheme val="minor"/>
      </rPr>
      <t>)</t>
    </r>
  </si>
  <si>
    <r>
      <t xml:space="preserve">The LDC will enroll Participants as follows: (a </t>
    </r>
    <r>
      <rPr>
        <i/>
        <sz val="11"/>
        <color theme="1"/>
        <rFont val="Calibri"/>
        <family val="2"/>
        <scheme val="minor"/>
      </rPr>
      <t>program rule</t>
    </r>
    <r>
      <rPr>
        <sz val="11"/>
        <color theme="1"/>
        <rFont val="Calibri"/>
        <family val="2"/>
        <scheme val="minor"/>
      </rPr>
      <t>)</t>
    </r>
  </si>
  <si>
    <r>
      <t xml:space="preserve">The measures in column D are eligible for installation under this Program or Pilot (a </t>
    </r>
    <r>
      <rPr>
        <i/>
        <sz val="11"/>
        <color theme="1"/>
        <rFont val="Calibri"/>
        <family val="2"/>
        <scheme val="minor"/>
      </rPr>
      <t>program rule</t>
    </r>
    <r>
      <rPr>
        <sz val="11"/>
        <color theme="1"/>
        <rFont val="Calibri"/>
        <family val="2"/>
        <scheme val="minor"/>
      </rPr>
      <t>)</t>
    </r>
  </si>
  <si>
    <t>3c</t>
  </si>
  <si>
    <r>
      <t>The LDC will meet the minimum reporting requirements for any program will be available to the IESO for evaluation purposes: (</t>
    </r>
    <r>
      <rPr>
        <i/>
        <sz val="11"/>
        <color theme="1"/>
        <rFont val="Calibri"/>
        <family val="2"/>
        <scheme val="minor"/>
      </rPr>
      <t>a program rule</t>
    </r>
    <r>
      <rPr>
        <sz val="11"/>
        <color theme="1"/>
        <rFont val="Calibri"/>
        <family val="2"/>
        <scheme val="minor"/>
      </rPr>
      <t>)</t>
    </r>
  </si>
  <si>
    <r>
      <t>Please complete the Quality Assurance and Quality Control table below. The LDC will collect the following items to ensure they are in place for potential compliance checks: (</t>
    </r>
    <r>
      <rPr>
        <i/>
        <sz val="11"/>
        <color theme="1"/>
        <rFont val="Calibri"/>
        <family val="2"/>
        <scheme val="minor"/>
      </rPr>
      <t>a program rule</t>
    </r>
    <r>
      <rPr>
        <sz val="11"/>
        <color theme="1"/>
        <rFont val="Calibri"/>
        <family val="2"/>
        <scheme val="minor"/>
      </rPr>
      <t>)</t>
    </r>
  </si>
  <si>
    <r>
      <t>If no, please state the reasons why: (</t>
    </r>
    <r>
      <rPr>
        <i/>
        <sz val="11"/>
        <color theme="1"/>
        <rFont val="Calibri"/>
        <family val="2"/>
        <scheme val="minor"/>
      </rPr>
      <t>a program rule</t>
    </r>
    <r>
      <rPr>
        <sz val="11"/>
        <color theme="1"/>
        <rFont val="Calibri"/>
        <family val="2"/>
        <scheme val="minor"/>
      </rPr>
      <t>)</t>
    </r>
  </si>
  <si>
    <r>
      <t>Value-Added Central Services and Province-wide Central Services (</t>
    </r>
    <r>
      <rPr>
        <b/>
        <u/>
        <sz val="16"/>
        <color rgb="FF00B050"/>
        <rFont val="Calibri"/>
        <family val="2"/>
        <scheme val="minor"/>
      </rPr>
      <t>Province-wide/Regional/Local Programs</t>
    </r>
    <r>
      <rPr>
        <b/>
        <sz val="16"/>
        <color theme="1"/>
        <rFont val="Calibri"/>
        <family val="2"/>
        <scheme val="minor"/>
      </rPr>
      <t>)</t>
    </r>
  </si>
  <si>
    <t>Measurement &amp; Verification (Data Collection and QA/QC)</t>
  </si>
  <si>
    <t>Similar Pilot or Program Concepts in Ontario</t>
  </si>
  <si>
    <t>Gas &amp; Water Collaboration (other than s. 2a)</t>
  </si>
  <si>
    <t>Definitions</t>
  </si>
  <si>
    <t xml:space="preserve">Measurement &amp; Verification </t>
  </si>
  <si>
    <r>
      <t>Section 12: LDC Questions (please complete all grey sections below) (</t>
    </r>
    <r>
      <rPr>
        <b/>
        <i/>
        <u/>
        <sz val="12"/>
        <color theme="1"/>
        <rFont val="Calibri"/>
        <family val="2"/>
        <scheme val="minor"/>
      </rPr>
      <t>entire tab is a program rule</t>
    </r>
    <r>
      <rPr>
        <b/>
        <u/>
        <sz val="12"/>
        <color theme="1"/>
        <rFont val="Calibri"/>
        <family val="2"/>
        <scheme val="minor"/>
      </rPr>
      <t>)</t>
    </r>
  </si>
  <si>
    <t xml:space="preserve">Have best efforts been made by the LDC to collaborate with gas distributors in the design of this program or pilot? (Select "NA" if no impact on gas). If no, please provide documentation to support efforts (meeting notes, email communications). </t>
  </si>
  <si>
    <t>(If yes, it is required that best efforts be made to collaborate with Union Gas/Enbridge on this proposed pilot/program)</t>
  </si>
  <si>
    <t xml:space="preserve">Are custom measure assumptions fully substantiated? (based on independent 3rd party evaluation, measurement and verification results from similar jurisdictions or other independently funded and statistically significant verified results) </t>
  </si>
  <si>
    <r>
      <t>Is the delivery model chosen appropriate for this program/pilot concept</t>
    </r>
    <r>
      <rPr>
        <sz val="9"/>
        <color theme="1"/>
        <rFont val="Calibri"/>
        <family val="2"/>
        <scheme val="minor"/>
      </rPr>
      <t>?                                                                                                                                                ( i.e. the delivery model has been proven effective in Ontario or other similar jurisdictions)</t>
    </r>
  </si>
  <si>
    <t>Is the quantity of projected measures reasonable compared to the projected number of program/pilot participants? (Based on results from Ontario or similar jurisdictions and/or primary market research)</t>
  </si>
  <si>
    <r>
      <t>Please list the eligibility criteria to be a Participant: (</t>
    </r>
    <r>
      <rPr>
        <i/>
        <sz val="11"/>
        <color theme="1"/>
        <rFont val="Calibri"/>
        <family val="2"/>
        <scheme val="minor"/>
      </rPr>
      <t>a program rule</t>
    </r>
    <r>
      <rPr>
        <sz val="11"/>
        <color theme="1"/>
        <rFont val="Calibri"/>
        <family val="2"/>
        <scheme val="minor"/>
      </rPr>
      <t>)</t>
    </r>
  </si>
  <si>
    <t xml:space="preserve">Tab 8, s. 1b </t>
  </si>
  <si>
    <t>DATA AND REPORTING REQUIREMENT RULES</t>
  </si>
  <si>
    <t>SETTLEMENT INFORMATION REQUIREMENTS RULES</t>
  </si>
  <si>
    <t>PAY FOR PERFORMANCE RULES</t>
  </si>
  <si>
    <t>The LDC agrees that it will be bound by the Measurement and Verification Plan and QA/QC requirements produced by the IESO based on this section 12 (Measurement &amp; Verification)</t>
  </si>
  <si>
    <t>RULES</t>
  </si>
  <si>
    <t xml:space="preserve">http://www.powerauthority.on.ca/opa-conservation/conservation-information-hub/evaluation-measurement-verification/reports </t>
  </si>
  <si>
    <t>Risk Analysis</t>
  </si>
  <si>
    <r>
      <t>Risk Analysis (</t>
    </r>
    <r>
      <rPr>
        <b/>
        <sz val="16"/>
        <color rgb="FF00B050"/>
        <rFont val="Calibri"/>
        <family val="2"/>
        <scheme val="minor"/>
      </rPr>
      <t>SKIP SECTION</t>
    </r>
    <r>
      <rPr>
        <b/>
        <sz val="16"/>
        <color theme="1"/>
        <rFont val="Calibri"/>
        <family val="2"/>
        <scheme val="minor"/>
      </rPr>
      <t xml:space="preserve"> for </t>
    </r>
    <r>
      <rPr>
        <b/>
        <sz val="16"/>
        <color rgb="FF00B050"/>
        <rFont val="Calibri"/>
        <family val="2"/>
        <scheme val="minor"/>
      </rPr>
      <t>Pay for Performance</t>
    </r>
    <r>
      <rPr>
        <b/>
        <sz val="16"/>
        <color theme="1"/>
        <rFont val="Calibri"/>
        <family val="2"/>
        <scheme val="minor"/>
      </rPr>
      <t xml:space="preserve"> Programs/Pilots)</t>
    </r>
  </si>
  <si>
    <r>
      <t>Participant Agreement (</t>
    </r>
    <r>
      <rPr>
        <b/>
        <u/>
        <sz val="16"/>
        <color rgb="FF00B050"/>
        <rFont val="Calibri"/>
        <family val="2"/>
        <scheme val="minor"/>
      </rPr>
      <t>ONLY if additional terms are necessary beyond ECA</t>
    </r>
    <r>
      <rPr>
        <b/>
        <sz val="16"/>
        <color theme="1"/>
        <rFont val="Calibri"/>
        <family val="2"/>
        <scheme val="minor"/>
      </rPr>
      <t>)</t>
    </r>
  </si>
  <si>
    <t>Participant Agreement</t>
  </si>
  <si>
    <t>Substantiating figures in the business case: please be sure to use the sources in the "Available Resources" tab, primary market research, program evaluation results from other similar jurisdictions, and/or peer reviewed journal articles</t>
  </si>
  <si>
    <r>
      <rPr>
        <b/>
        <i/>
        <vertAlign val="superscript"/>
        <sz val="10.5"/>
        <color theme="1"/>
        <rFont val="Calibri"/>
        <family val="2"/>
        <scheme val="minor"/>
      </rPr>
      <t>2</t>
    </r>
    <r>
      <rPr>
        <b/>
        <i/>
        <sz val="10.5"/>
        <color theme="1"/>
        <rFont val="Calibri"/>
        <family val="2"/>
        <scheme val="minor"/>
      </rPr>
      <t xml:space="preserve"> See "Available Resources" tab for a list of data sources (this could include Stats Can, MPAC, billing data, etc.)</t>
    </r>
  </si>
  <si>
    <t>Project Eligibility Requirements</t>
  </si>
  <si>
    <t>Section 16: LDC Questions (please complete all grey sections below)</t>
  </si>
  <si>
    <t>(The design of certain programs may require additional terms. For example, opt-out social benchmarking pilots required additional privacy terms in participant agreements. If you are unsure if this program/pilot requires additional terms and would like assistance from the IESO, please complete the pre-consultation form.)</t>
  </si>
  <si>
    <t>Are additional participant agreement terms included below (not covered in ECA) if the program/pilot requires additional terms?</t>
  </si>
  <si>
    <t>Only if necessary based on design of program/pilot</t>
  </si>
  <si>
    <t>[MT/Legal]</t>
  </si>
  <si>
    <t>Eligible Measures:</t>
  </si>
  <si>
    <t>Participant Incentives paid in accordance to program rules</t>
  </si>
  <si>
    <t>Participant Incentives</t>
  </si>
  <si>
    <r>
      <t xml:space="preserve">Please describe the program/pilot objective below (or objective for a program change):                                                                                                                                                </t>
    </r>
    <r>
      <rPr>
        <i/>
        <sz val="11"/>
        <color theme="1"/>
        <rFont val="Calibri"/>
        <family val="2"/>
        <scheme val="minor"/>
      </rPr>
      <t xml:space="preserve">            This is a description of the program/pilot "intervention" including targeted technology/behaviour change and Participant Incentives (and any equipment decommissioning)</t>
    </r>
  </si>
  <si>
    <t>Are Participant Incentives reasonable and substantiated? (Based on results from Ontario or similar jurisdictions and/or primary market research)</t>
  </si>
  <si>
    <t>Please complete the table below to document and substantiate the Participant Incentives for your proposed program per measure:</t>
  </si>
  <si>
    <r>
      <t>Please list all information sources, market research</t>
    </r>
    <r>
      <rPr>
        <b/>
        <vertAlign val="superscript"/>
        <sz val="11"/>
        <color theme="1"/>
        <rFont val="Calibri"/>
        <family val="2"/>
        <scheme val="minor"/>
      </rPr>
      <t>1</t>
    </r>
    <r>
      <rPr>
        <b/>
        <sz val="11"/>
        <color theme="1"/>
        <rFont val="Calibri"/>
        <family val="2"/>
        <scheme val="minor"/>
      </rPr>
      <t xml:space="preserve"> and assumptions made to arrive at the Participant Incentives</t>
    </r>
  </si>
  <si>
    <r>
      <rPr>
        <vertAlign val="superscript"/>
        <sz val="9"/>
        <color theme="1"/>
        <rFont val="Calibri"/>
        <family val="2"/>
        <scheme val="minor"/>
      </rPr>
      <t>1</t>
    </r>
    <r>
      <rPr>
        <sz val="9"/>
        <color theme="1"/>
        <rFont val="Calibri"/>
        <family val="2"/>
        <scheme val="minor"/>
      </rPr>
      <t xml:space="preserve"> If market research was conducted to design Participant Incentives, please include who conducted the research, the methodology, sample size and key findings</t>
    </r>
  </si>
  <si>
    <t xml:space="preserve">Central Services </t>
  </si>
  <si>
    <t>Central Services (other than s. 1)</t>
  </si>
  <si>
    <t>Tab 14, s. 1</t>
  </si>
  <si>
    <t>Tab 8, s. 2</t>
  </si>
  <si>
    <t>Participant Incentives only</t>
  </si>
  <si>
    <t xml:space="preserve">Cost Effectiveness </t>
  </si>
  <si>
    <r>
      <t xml:space="preserve">Please describe any additional Project eligibility requirements beyond the list of measures included in 1a:                                                                 (Project Eligibility Requirement: The Project must be at a Distribution Connected Facility) </t>
    </r>
    <r>
      <rPr>
        <i/>
        <sz val="11"/>
        <color theme="1"/>
        <rFont val="Calibri"/>
        <family val="2"/>
        <scheme val="minor"/>
      </rPr>
      <t>(a program rule)</t>
    </r>
  </si>
  <si>
    <r>
      <t>Participant Incentive (Per Unit</t>
    </r>
    <r>
      <rPr>
        <sz val="11"/>
        <color theme="1"/>
        <rFont val="Calibri"/>
        <family val="2"/>
        <scheme val="minor"/>
      </rPr>
      <t xml:space="preserve">)                                           </t>
    </r>
    <r>
      <rPr>
        <i/>
        <sz val="11"/>
        <color theme="1"/>
        <rFont val="Calibri"/>
        <family val="2"/>
        <scheme val="minor"/>
      </rPr>
      <t>(a program rule)</t>
    </r>
  </si>
  <si>
    <r>
      <t xml:space="preserve">Proposed Budget                 </t>
    </r>
    <r>
      <rPr>
        <i/>
        <sz val="11"/>
        <color theme="1"/>
        <rFont val="Calibri"/>
        <family val="2"/>
        <scheme val="minor"/>
      </rPr>
      <t>(a program rule)</t>
    </r>
  </si>
  <si>
    <t>Are costs included in the P4P cost table reasonable and substantiated? (based on historic costs, costs in similar jurisdictions, quotes and/or competitive procurements)</t>
  </si>
  <si>
    <t>Please refer to the Conservation First (2015-2020) toolkit for the Pay-for-Performance Rules:</t>
  </si>
  <si>
    <r>
      <rPr>
        <b/>
        <sz val="11"/>
        <color theme="1"/>
        <rFont val="Calibri"/>
        <family val="2"/>
        <scheme val="minor"/>
      </rPr>
      <t>[Pay for Performance only]</t>
    </r>
    <r>
      <rPr>
        <sz val="11"/>
        <color theme="1"/>
        <rFont val="Calibri"/>
        <family val="2"/>
        <scheme val="minor"/>
      </rPr>
      <t xml:space="preserve"> Please indicate below which Pay for Performance Option you have selected by adding an "x" in one grey box: (</t>
    </r>
    <r>
      <rPr>
        <i/>
        <sz val="11"/>
        <color theme="1"/>
        <rFont val="Calibri"/>
        <family val="2"/>
        <scheme val="minor"/>
      </rPr>
      <t>a program rule</t>
    </r>
    <r>
      <rPr>
        <sz val="11"/>
        <color theme="1"/>
        <rFont val="Calibri"/>
        <family val="2"/>
        <scheme val="minor"/>
      </rPr>
      <t>)</t>
    </r>
  </si>
  <si>
    <t>Option 1</t>
  </si>
  <si>
    <t>Option 2</t>
  </si>
  <si>
    <t>Option 3</t>
  </si>
  <si>
    <t>Rate/kWh</t>
  </si>
  <si>
    <t>Administration Financing Cost</t>
  </si>
  <si>
    <t>Administration Tax or Payments in Lieu</t>
  </si>
  <si>
    <t>Incentives from IESO (P4P Revenue)</t>
  </si>
  <si>
    <t>Totals</t>
  </si>
  <si>
    <t>Components:</t>
  </si>
  <si>
    <t>Participant Incentives paid (for P4P)</t>
  </si>
  <si>
    <t>Tab 9, s. 1</t>
  </si>
  <si>
    <t>Tab 9, s. 3</t>
  </si>
  <si>
    <t>P4P Option</t>
  </si>
  <si>
    <t>Tab 9, s. 3a</t>
  </si>
  <si>
    <t>Important Note: The list of Eligible Measures below should include all: widgets, audits, energy assessments, energy reports, operations and maintenance, etc.</t>
  </si>
  <si>
    <r>
      <t xml:space="preserve">This section will allow the IESO to substantiate all inputs in the cost effectiveness tool. Please base on your inputs in the CE tool.                                                                                                                                                                                                                                                          </t>
    </r>
    <r>
      <rPr>
        <i/>
        <sz val="10"/>
        <color theme="1"/>
        <rFont val="Calibri"/>
        <family val="2"/>
        <scheme val="minor"/>
      </rPr>
      <t>(CE TOOL = Cost Effectiveness Tool in LDC Tool Kit -http://www.ieso.ca/Pages/Conservation/Conservation-First-Framework/LDC-Tool-Kit.aspx)</t>
    </r>
  </si>
  <si>
    <t xml:space="preserve">Additionally subject to the following Rules and Guidelines: </t>
  </si>
  <si>
    <t>GUIDELINE</t>
  </si>
  <si>
    <t>ELIGIBLE PROGRAM DELIVERY EXPENSES GUIDELINE</t>
  </si>
  <si>
    <t>EVALUATION GUIDELINE</t>
  </si>
  <si>
    <t>Available: IESO Training for business case template completion</t>
  </si>
  <si>
    <t>If this proposed Program is accepted by the IESO (at its sole discretion), the following sections only, will be Local/Regional Program Rules for the purposes of the Energy Conservation Agreement.  The LDC shall do all things necessary to deliver the Program as described in the table below.</t>
  </si>
  <si>
    <t>Measures focused on peak demand reductions</t>
  </si>
  <si>
    <t>Minor changes to existing province-wide programs</t>
  </si>
  <si>
    <t>(Add an "x" to the category that applies to this submission in grey section below)</t>
  </si>
  <si>
    <r>
      <t xml:space="preserve">% of LDC CFF Budget                                                     </t>
    </r>
    <r>
      <rPr>
        <b/>
        <i/>
        <sz val="9"/>
        <color theme="1"/>
        <rFont val="Calibri"/>
        <family val="2"/>
        <scheme val="minor"/>
      </rPr>
      <t>(local/regional programs only)</t>
    </r>
  </si>
  <si>
    <r>
      <t xml:space="preserve">% of LDC CFF Target                                               </t>
    </r>
    <r>
      <rPr>
        <b/>
        <i/>
        <sz val="9"/>
        <color theme="1"/>
        <rFont val="Calibri"/>
        <family val="2"/>
        <scheme val="minor"/>
      </rPr>
      <t xml:space="preserve">      (local/regional programs only)</t>
    </r>
  </si>
  <si>
    <r>
      <rPr>
        <b/>
        <u/>
        <sz val="11"/>
        <color theme="1"/>
        <rFont val="Calibri"/>
        <family val="2"/>
        <scheme val="minor"/>
      </rPr>
      <t>Annual Operating Hours:</t>
    </r>
    <r>
      <rPr>
        <u/>
        <sz val="11"/>
        <color theme="1"/>
        <rFont val="Calibri"/>
        <family val="2"/>
        <scheme val="minor"/>
      </rPr>
      <t xml:space="preserve"> </t>
    </r>
    <r>
      <rPr>
        <sz val="11"/>
        <color theme="1"/>
        <rFont val="Calibri"/>
        <family val="2"/>
        <scheme val="minor"/>
      </rPr>
      <t>Please indicate below the load profile selected for each custom measure with a justification for this choice.</t>
    </r>
  </si>
  <si>
    <r>
      <rPr>
        <b/>
        <u/>
        <sz val="11"/>
        <color theme="1"/>
        <rFont val="Calibri"/>
        <family val="2"/>
        <scheme val="minor"/>
      </rPr>
      <t>Load Profile:</t>
    </r>
    <r>
      <rPr>
        <u/>
        <sz val="11"/>
        <color theme="1"/>
        <rFont val="Calibri"/>
        <family val="2"/>
        <scheme val="minor"/>
      </rPr>
      <t xml:space="preserve"> </t>
    </r>
    <r>
      <rPr>
        <sz val="11"/>
        <color theme="1"/>
        <rFont val="Calibri"/>
        <family val="2"/>
        <scheme val="minor"/>
      </rPr>
      <t>Please indicate below the annual operating hours for each custom measure with a justification for this choice.</t>
    </r>
  </si>
  <si>
    <t>Total (2016-2020)</t>
  </si>
  <si>
    <r>
      <rPr>
        <i/>
        <vertAlign val="superscript"/>
        <sz val="9"/>
        <color theme="1"/>
        <rFont val="Calibri"/>
        <family val="2"/>
        <scheme val="minor"/>
      </rPr>
      <t>1</t>
    </r>
    <r>
      <rPr>
        <i/>
        <sz val="9"/>
        <color theme="1"/>
        <rFont val="Calibri"/>
        <family val="2"/>
        <scheme val="minor"/>
      </rPr>
      <t xml:space="preserve"> </t>
    </r>
    <r>
      <rPr>
        <b/>
        <i/>
        <sz val="9"/>
        <color theme="1"/>
        <rFont val="Calibri"/>
        <family val="2"/>
        <scheme val="minor"/>
      </rPr>
      <t>Examples of ineligible costs in Retrofit</t>
    </r>
    <r>
      <rPr>
        <i/>
        <sz val="9"/>
        <color theme="1"/>
        <rFont val="Calibri"/>
        <family val="2"/>
        <scheme val="minor"/>
      </rPr>
      <t>: costs of the Participant’s labour, service, administration or overhead that are not incurred by a third party; financing costs; insurance costs; costs associated with post-installation work related to equipment maintenance or repair (unless this is a benefit of the program or pilot and included in cost effectiveness calculations); costs of spare parts, spare equipment or other inventories; costs of purchase or lease of tools for equipment installation; HST; and any costs already covered by funding or grants from the  energy ratepayers or taxpayers in the Province of Ontario, (unless funding principally directed to Social Housing Providers and if such funding, when combined with the Participant Incentive, does not exceed the Project cost) or rebates from manufacturers, wholesalers or other supply chain participants.</t>
    </r>
  </si>
  <si>
    <t>Is this proposed program or pilot noticeably and substantively different than all province-wide programs, approved or in-market local/regional programs and pilots in Ontario?</t>
  </si>
  <si>
    <r>
      <t xml:space="preserve">Please choose one of the options in the table below indicating the Measurement &amp; Verification approach for the proposed program or pilot: </t>
    </r>
    <r>
      <rPr>
        <sz val="9"/>
        <rFont val="Calibri"/>
        <family val="2"/>
        <scheme val="minor"/>
      </rPr>
      <t>(if you are unsure of the appropriate evaluation approach to choose, please complete the IESO pre-consultation form to consult with IESO EM&amp;V).</t>
    </r>
  </si>
  <si>
    <r>
      <rPr>
        <sz val="11"/>
        <color theme="1"/>
        <rFont val="Calibri"/>
        <family val="2"/>
        <scheme val="minor"/>
      </rPr>
      <t xml:space="preserve">This section will allow IESO to create an evaluation methodology based on your program design and the information below (data collection plan, measuring the base line and energy efficient case)             </t>
    </r>
    <r>
      <rPr>
        <b/>
        <sz val="11"/>
        <color theme="1"/>
        <rFont val="Calibri"/>
        <family val="2"/>
        <scheme val="minor"/>
      </rPr>
      <t xml:space="preserve">                                                                                                                                                     NOTE: a pre-consultation with IESO EM&amp;V (by request) </t>
    </r>
    <r>
      <rPr>
        <b/>
        <u/>
        <sz val="11"/>
        <color theme="1"/>
        <rFont val="Calibri"/>
        <family val="2"/>
        <scheme val="minor"/>
      </rPr>
      <t>before</t>
    </r>
    <r>
      <rPr>
        <b/>
        <sz val="11"/>
        <color theme="1"/>
        <rFont val="Calibri"/>
        <family val="2"/>
        <scheme val="minor"/>
      </rPr>
      <t xml:space="preserve"> designing your program is highly recommended.</t>
    </r>
  </si>
  <si>
    <t>If timelines in the milestone chart above are changed, an Exception Report must be submitted to the IESO with new timelines outlined.</t>
  </si>
  <si>
    <t>Please mark an "x" in appropriate box below.</t>
  </si>
  <si>
    <t>(go to question 2)</t>
  </si>
  <si>
    <t xml:space="preserve">Yes </t>
  </si>
  <si>
    <t xml:space="preserve">If yes, name of program: </t>
  </si>
  <si>
    <t>If yes, define changes:</t>
  </si>
  <si>
    <r>
      <t>List of Eligible Measures (</t>
    </r>
    <r>
      <rPr>
        <b/>
        <i/>
        <u/>
        <sz val="11"/>
        <color theme="1"/>
        <rFont val="Calibri"/>
        <family val="2"/>
        <scheme val="minor"/>
      </rPr>
      <t>"Column C + D"</t>
    </r>
    <r>
      <rPr>
        <b/>
        <u/>
        <sz val="11"/>
        <color theme="1"/>
        <rFont val="Calibri"/>
        <family val="2"/>
        <scheme val="minor"/>
      </rPr>
      <t>):</t>
    </r>
  </si>
  <si>
    <t xml:space="preserve">Participant Agreement </t>
  </si>
  <si>
    <t xml:space="preserve">Tab 16 </t>
  </si>
  <si>
    <t>Appendix A</t>
  </si>
  <si>
    <t>Appendix B</t>
  </si>
  <si>
    <t>Market Characterization (other than s. 1a, s. 1b and 7)</t>
  </si>
  <si>
    <t>Program Budget (Central Services Costs only)</t>
  </si>
  <si>
    <t>Budget (other than s. 1 (Central Services Costs), s. 3, s. 3a)</t>
  </si>
  <si>
    <t>Tab 8, s. 1a (column C + D)</t>
  </si>
  <si>
    <t>For Program Design:</t>
  </si>
  <si>
    <t>Are all ineligible program costs outlined?</t>
  </si>
  <si>
    <t xml:space="preserve">P4P Rate </t>
  </si>
  <si>
    <t>Tab 9, s. 2a</t>
  </si>
  <si>
    <t>Ineligible costs</t>
  </si>
  <si>
    <r>
      <t>Please describe below any ineligible costs associated with this program or pilot</t>
    </r>
    <r>
      <rPr>
        <vertAlign val="superscript"/>
        <sz val="11"/>
        <color theme="1"/>
        <rFont val="Calibri"/>
        <family val="2"/>
        <scheme val="minor"/>
      </rPr>
      <t>1</t>
    </r>
    <r>
      <rPr>
        <sz val="11"/>
        <color theme="1"/>
        <rFont val="Calibri"/>
        <family val="2"/>
        <scheme val="minor"/>
      </rPr>
      <t xml:space="preserve">: </t>
    </r>
    <r>
      <rPr>
        <i/>
        <sz val="11"/>
        <color theme="1"/>
        <rFont val="Calibri"/>
        <family val="2"/>
        <scheme val="minor"/>
      </rPr>
      <t>(a program rule)</t>
    </r>
  </si>
  <si>
    <t>Incentive Setting Guideline (coming soon)</t>
  </si>
  <si>
    <t>For Market Characterization:</t>
  </si>
  <si>
    <t>Source</t>
  </si>
  <si>
    <t>Location</t>
  </si>
  <si>
    <t>Description</t>
  </si>
  <si>
    <t>For Savings Assumptions:</t>
  </si>
  <si>
    <t>IESO Market Research</t>
  </si>
  <si>
    <t>IESO Measures &amp; Assumptions List (MAL)</t>
  </si>
  <si>
    <t>Design Lights Consortium (DLC): Qualified Products List</t>
  </si>
  <si>
    <t xml:space="preserve">https://www.designlights.org/QPL </t>
  </si>
  <si>
    <t xml:space="preserve">http://www.powerauthority.on.ca/opa-conservation/conservation-information-hub/evaluation-measurement-verification/measures-assumptions-lists </t>
  </si>
  <si>
    <t xml:space="preserve">https://www12.statcan.gc.ca/census-recensement/2011/dp-pd/index-eng.cfm </t>
  </si>
  <si>
    <t xml:space="preserve">http://www.ontarioenergyboard.ca/OEB/Industry/Rules+and+Requirements/Reporting+and+Record+Keeping+Requirements/Yearbook+of+Distributors </t>
  </si>
  <si>
    <t>OEB Yearbooks</t>
  </si>
  <si>
    <t>2016 IESO Achievable Potential Study (coming soon)</t>
  </si>
  <si>
    <t xml:space="preserve">http://www.ieso.ca/Pages/Conservation/Conservation-First-Framework/Program-Rules.aspx </t>
  </si>
  <si>
    <t>Program Rules - Province-Wide/Regional/Local</t>
  </si>
  <si>
    <t xml:space="preserve">http://www.powerauthority.on.ca/sites/default/files/page/Conservation-Fund-Portfolio-May-2015.pdf </t>
  </si>
  <si>
    <t xml:space="preserve">http://www.ieso.ca/Pages/Conservation/Conservation-First-Framework/LDC-Tool-Kit.aspx </t>
  </si>
  <si>
    <t xml:space="preserve">http://www.neep.org/resources </t>
  </si>
  <si>
    <t xml:space="preserve">http://neea.org/resource-center </t>
  </si>
  <si>
    <t xml:space="preserve">http://aceee.org/ </t>
  </si>
  <si>
    <t>ACEEE (American Council for an Energy-Efficient Economy)</t>
  </si>
  <si>
    <t>NEEP (Northeast Energy Efficiency Partnerships)</t>
  </si>
  <si>
    <t>NEEA (The Northwest Energy Efficiency Alliance)</t>
  </si>
  <si>
    <t>LDC Innovation Fund Approved Business Cases</t>
  </si>
  <si>
    <t>Location for all LDC Innovation Fund approved business cases.</t>
  </si>
  <si>
    <t>Program Rules for all approved province-wide/regional/local programs are saved here.</t>
  </si>
  <si>
    <r>
      <t>Location for save</t>
    </r>
    <r>
      <rPr>
        <sz val="9"/>
        <color theme="1"/>
        <rFont val="Calibri"/>
        <family val="2"/>
        <scheme val="minor"/>
      </rPr>
      <t>ON</t>
    </r>
    <r>
      <rPr>
        <sz val="11"/>
        <color theme="1"/>
        <rFont val="Calibri"/>
        <family val="2"/>
        <scheme val="minor"/>
      </rPr>
      <t>energy customer satisfaction research results (quarterly)</t>
    </r>
  </si>
  <si>
    <t>Local/Regional Program Business Cases</t>
  </si>
  <si>
    <t>Location for all approved local and regional program business cases.</t>
  </si>
  <si>
    <t>Conservation Fund - Summary of Pilot Projects</t>
  </si>
  <si>
    <t xml:space="preserve">A summary of all Conservation Fund pilots. For further detail on a pilot, contact LDC.Support@ieso.ca </t>
  </si>
  <si>
    <t>E Source</t>
  </si>
  <si>
    <t>ACEEE, NEEP and NEEA are great sources for technology information, program design and program evaluations from other jurisdictions. (Please do use caution when citing results from other jurisdictions to substantiate CE tool inputs in your business case. Make certain that the sample size in the evaluation is robust enough and that the jurisdiction is similar to Ontario economically and in terms of weather patterns.)</t>
  </si>
  <si>
    <t>There is a Pay-for-Performance guideline available is you are considering this funding mechanism for your program or pilot.</t>
  </si>
  <si>
    <t>Pay-for-Performance (P4P) Guideline</t>
  </si>
  <si>
    <t>Coming soon! A document will soon be available to guide incentive setting for programs and pilots.</t>
  </si>
  <si>
    <t>Coming soon!</t>
  </si>
  <si>
    <t>(Extranet) LDC Innovation Pilots &gt;&gt; Documents &gt;&gt; Approved Business Cases</t>
  </si>
  <si>
    <t>(Extranet) Conservation First 2015-2020 &gt;&gt; Documents &gt;&gt; Approved Local, Regional, Program Business Cases</t>
  </si>
  <si>
    <t>(Extranet) Market Research &gt;&gt; Documents &gt;&gt; Save on Energy Customer Satisfaction</t>
  </si>
  <si>
    <t xml:space="preserve">(Extranet) Conservation First 2015-2020 &gt;&gt; Achievable Potential Study &gt;&gt; Documents </t>
  </si>
  <si>
    <t>MPAC Profiles: Individual reports available for each LDC territory profiling the properties in your territory. (if you have not executed a sub-license agreement, you will not see your report on the Extranet. Please contact LDC.Support@ieso.ca for access)</t>
  </si>
  <si>
    <t>MPAC data (Property profile by LDC territory)</t>
  </si>
  <si>
    <t>IESO Program Evaluations</t>
  </si>
  <si>
    <t xml:space="preserve">Location of evaluation reports conducted and prepared by independent third party evaluation contractors. The reports consist of programs evaluated by the EM&amp;V group at the IESO. Most of these reports present energy and demand savings as well as recommendations for program improvements.
</t>
  </si>
  <si>
    <t>The IESO Prescriptive Measures and Assumptions List (“Prescriptive List”) is a collection of electricity conservation measures which present deemed energy and demand savings using prescriptive input assumptions (PIAs).</t>
  </si>
  <si>
    <t>Serves efficiency programs and the lighting industry by maintaining the leading public list of high quality, high efficiency LED products for the commercial sector.</t>
  </si>
  <si>
    <t xml:space="preserve">https://www.ontario.ca/data/energy-use-and-greenhouse-gas-emissions-broader-public-sector </t>
  </si>
  <si>
    <t>Greater Public Sector Buildings Database</t>
  </si>
  <si>
    <t>The Yearbooks of Electricity Distributors and Yearbooks of Natural Gas Distributors provide interested parties and the general public with financial and operational information collected from distributors. Information presented in the Yearbooks is compiled from data submitted through the Reporting and Record-Keeping Requirements (RRR).</t>
  </si>
  <si>
    <t>Shows the amount of energy used and greenhouse gases (GHG) emitted for the Broader Public Sector, i.e., municipalities, municipal service boards, school boards, universities, colleges and hospitals.</t>
  </si>
  <si>
    <t xml:space="preserve">The segmentation shows, for each sector and sub-sector, the number of locations and square footage as well as the extent of participation in Save on Energy programs. </t>
  </si>
  <si>
    <t>Segmentation of Ontario Business Market</t>
  </si>
  <si>
    <t>Stats Can - 2011 Census Data</t>
  </si>
  <si>
    <t>Stats Can is a good starting point when characterizing the market for a program or pilot</t>
  </si>
  <si>
    <t>(Extranet) Your LDC Folder &gt;&gt; Documents &gt;&gt; Market Research &gt;&gt; 2015 &gt;&gt; "MPAC2015_LDCName.xlsx"</t>
  </si>
  <si>
    <t>N/A</t>
  </si>
  <si>
    <r>
      <t>Attachments</t>
    </r>
    <r>
      <rPr>
        <b/>
        <i/>
        <sz val="9"/>
        <color theme="1"/>
        <rFont val="Calibri"/>
        <family val="2"/>
        <scheme val="minor"/>
      </rPr>
      <t xml:space="preserve">                                                                            (check for all relevant attachments: CE Tool, Program Rules (province-wide), Central Services Gantt Chart and Scope of Work (if requested))</t>
    </r>
  </si>
  <si>
    <t>(Extranet) Conservation First 2015-2020&gt;&gt; Other Tools and Resources &gt;&gt; LDC Sales and Marketing &gt;&gt; LDC Sales Tools &gt;&gt; "IESO List of Ontario Businesses 2016 Update.xlsm"</t>
  </si>
  <si>
    <t>Note: The IESO will not approve an electric only program in an area where a similar gas program is being delivered unless the LDC can demonstrate their best efforts to broker a coordinated program with gas utilities have not yielded results. If any collaboration issues arise and you think it would be beneficial to involve the IESO, please complete the pre-consultation form and submit to LDC.Support@ieso.ca.</t>
  </si>
  <si>
    <t>Scope of Work Template for Central Services</t>
  </si>
  <si>
    <t>Work Back Structure for Central Services</t>
  </si>
  <si>
    <r>
      <t xml:space="preserve">Expected KWh savings                                                              </t>
    </r>
    <r>
      <rPr>
        <b/>
        <i/>
        <sz val="9"/>
        <color theme="1"/>
        <rFont val="Calibri"/>
        <family val="2"/>
        <scheme val="minor"/>
      </rPr>
      <t xml:space="preserve"> (the results in the "Plan" tab of the CE Tool)</t>
    </r>
  </si>
  <si>
    <r>
      <rPr>
        <sz val="11"/>
        <rFont val="Calibri"/>
        <family val="2"/>
        <scheme val="minor"/>
      </rPr>
      <t>Form available on the LDC Tool Kit page (send to LDC.Support@ieso.ca):</t>
    </r>
    <r>
      <rPr>
        <sz val="11"/>
        <color theme="1"/>
        <rFont val="Calibri"/>
        <family val="2"/>
        <scheme val="minor"/>
      </rPr>
      <t xml:space="preserve"> </t>
    </r>
  </si>
  <si>
    <t>If yes, is this proposed local/regional program in any way different from the already approved local/regional program?</t>
  </si>
  <si>
    <t>If yes, have the LDC(s) who have an already approved local or regional program similar to this program been notified of the changes you are proposing?</t>
  </si>
  <si>
    <t>If yes, are all LDCs in agreement?</t>
  </si>
  <si>
    <r>
      <rPr>
        <b/>
        <sz val="11"/>
        <color theme="1"/>
        <rFont val="Calibri"/>
        <family val="2"/>
        <scheme val="minor"/>
      </rPr>
      <t>[1 a-c: Local/Regional programs only]</t>
    </r>
    <r>
      <rPr>
        <sz val="11"/>
        <color theme="1"/>
        <rFont val="Calibri"/>
        <family val="2"/>
        <scheme val="minor"/>
      </rPr>
      <t xml:space="preserve"> Is this proposed local or regional program an adaptation of an already approved local or regional program in another LDC's territory?</t>
    </r>
  </si>
  <si>
    <t>Please complete the budget table below based on the inputs for this program/pilot in the Cost Effectiveness Tool:</t>
  </si>
  <si>
    <r>
      <t xml:space="preserve">Central Services Cost                                                           (province-wide/ local/regional only)                  </t>
    </r>
    <r>
      <rPr>
        <b/>
        <i/>
        <sz val="9"/>
        <color theme="1"/>
        <rFont val="Calibri"/>
        <family val="2"/>
        <scheme val="minor"/>
      </rPr>
      <t>(a program rule)</t>
    </r>
  </si>
  <si>
    <r>
      <rPr>
        <b/>
        <sz val="11"/>
        <color theme="1"/>
        <rFont val="Calibri"/>
        <family val="2"/>
        <scheme val="minor"/>
      </rPr>
      <t>[Pay for Performance only]</t>
    </r>
    <r>
      <rPr>
        <sz val="11"/>
        <color theme="1"/>
        <rFont val="Calibri"/>
        <family val="2"/>
        <scheme val="minor"/>
      </rPr>
      <t xml:space="preserve"> Please complete the table below to outline the Pay-for-Performance Rate breakdown for this proposed program/pilot: (</t>
    </r>
    <r>
      <rPr>
        <i/>
        <sz val="11"/>
        <color theme="1"/>
        <rFont val="Calibri"/>
        <family val="2"/>
        <scheme val="minor"/>
      </rPr>
      <t>a program rule - P4P rate only</t>
    </r>
    <r>
      <rPr>
        <sz val="11"/>
        <color theme="1"/>
        <rFont val="Calibri"/>
        <family val="2"/>
        <scheme val="minor"/>
      </rPr>
      <t>)</t>
    </r>
  </si>
  <si>
    <r>
      <t xml:space="preserve">Please include below any additional participant agreement terms not covered in the Energy Conservation Agreement (ECA): </t>
    </r>
    <r>
      <rPr>
        <i/>
        <sz val="11"/>
        <color theme="1"/>
        <rFont val="Calibri"/>
        <family val="2"/>
        <scheme val="minor"/>
      </rPr>
      <t>(a program rule)</t>
    </r>
  </si>
  <si>
    <t xml:space="preserve">Tab 17 </t>
  </si>
  <si>
    <t xml:space="preserve">Definitions </t>
  </si>
  <si>
    <t xml:space="preserve">See: </t>
  </si>
  <si>
    <t xml:space="preserve">http://www.ieso.ca/Pages/Conservation/Conservation-First-Framework/LDC-Tool-Kit.aspx    </t>
  </si>
  <si>
    <t>Section 17: LDC Questions (please complete all grey sections below)</t>
  </si>
  <si>
    <t>"NA" if province-wide</t>
  </si>
  <si>
    <t>Tab 8a, s. 6</t>
  </si>
  <si>
    <t>Custom Measure(s) Description</t>
  </si>
  <si>
    <t>Energy Efficiency Measures (other than s. 1a (column C+D), s. 1b &amp; s.2)</t>
  </si>
  <si>
    <t>Tab 8a</t>
  </si>
  <si>
    <t>EE Measures - Custom (other than s. 6)</t>
  </si>
  <si>
    <r>
      <t xml:space="preserve">Please include below any additional definitions not already defined in this business case template. If you have changed a definition for this program or pilot from an already published definition in the Energy Conservation Agreement (ECA) or a set of Program Rules, please indicate the change below with reference to the original definition.  </t>
    </r>
    <r>
      <rPr>
        <i/>
        <sz val="11"/>
        <color theme="1"/>
        <rFont val="Calibri"/>
        <family val="2"/>
        <scheme val="minor"/>
      </rPr>
      <t>(a program rule)</t>
    </r>
  </si>
  <si>
    <t>[MT/PPS-if P4P or Central Services]</t>
  </si>
  <si>
    <t>The LDC has undertaken stakeholder/customer engagement or market research to determine viability of the program? (Pilot concept viability can be based on pilot results from other similar jurisdictions.)</t>
  </si>
  <si>
    <t>Not applicable to Province-wide</t>
  </si>
  <si>
    <r>
      <t xml:space="preserve">Definitions:  </t>
    </r>
    <r>
      <rPr>
        <b/>
        <sz val="16"/>
        <color rgb="FF00B050"/>
        <rFont val="Calibri"/>
        <family val="2"/>
        <scheme val="minor"/>
      </rPr>
      <t>(NOT applicable to Province-Wide programs)</t>
    </r>
  </si>
  <si>
    <t>Are the new/amended program rules comprehensive?</t>
  </si>
  <si>
    <t xml:space="preserve">Please submit this completed business case to: CDMplans@ieso.ca </t>
  </si>
  <si>
    <t>For province-wide program rules, please pre-consult with IESO legal (form in the Tool Kit) to ensure that all parties are in agreement with rule changes.</t>
  </si>
  <si>
    <t>Powered by:</t>
  </si>
  <si>
    <t>https://www.esource.com/</t>
  </si>
  <si>
    <t>Regional/Local programs only (program rules)</t>
  </si>
  <si>
    <t>Are additional definitions defined below acceptable to IESO legal?</t>
  </si>
  <si>
    <t xml:space="preserve">E Source is a resource made available to all LDCs. This is a good place to start for a jurisdiction scan of similar program offerings in North America. (Please do use caution when citing results from other jurisdictions to substantiate CE tool inputs in your business case. Make certain that the sample size in the evaluation is robust enough and that the jurisdiction is similar to Ontario economically and in terms of weather patterns.) If you are having trouble creating an E Source account, please contact, carolyn_doyle@esource.com </t>
  </si>
  <si>
    <t>Add space and rows as needed throughout the document in text boxes and tables</t>
  </si>
  <si>
    <t>All review criteria at the top of each tab have to be deemed satisfactory (if applicable to your program/pilot) for the business case to be approved by the IESO.</t>
  </si>
  <si>
    <t>Any change made to this program while in-market that has an impact on the program rules ("Legal Terms" tab) will require a re-submission of this business case for approval. Changes to pilots will be captured in the mid-point and final reports discussed in the "Project Milestones" tab. (Changes in budget that exceed the contracted total will need to go through a contract amendment process.)</t>
  </si>
  <si>
    <t>Any change made (even a small one!) to a prescriptive measure on the Measures &amp; Assumptions List automatically categorizes that measure as a custom measure and requires necessary documentation.</t>
  </si>
  <si>
    <t xml:space="preserve"> ADD RESULT ("Approved", "Not approved" or "Re-submit")</t>
  </si>
  <si>
    <t>Please add attachments as required to substantiate the figures you have included in your business case. If you do add an attachment, please add a note under the appropriate question in this template.</t>
  </si>
  <si>
    <t>If your in-market date changes after your program or pilot has been approved, please notify LDC.Support@ieso.ca with the title "Change to Business Case"</t>
  </si>
  <si>
    <r>
      <t xml:space="preserve">Projected Participation (# of RTUs):                                                                                                                                                                                                         </t>
    </r>
    <r>
      <rPr>
        <b/>
        <i/>
        <sz val="11"/>
        <color theme="1"/>
        <rFont val="Calibri"/>
        <family val="2"/>
        <scheme val="minor"/>
      </rPr>
      <t xml:space="preserve">                     </t>
    </r>
    <r>
      <rPr>
        <b/>
        <i/>
        <sz val="9"/>
        <color theme="1"/>
        <rFont val="Calibri"/>
        <family val="2"/>
        <scheme val="minor"/>
      </rPr>
      <t xml:space="preserve">      (based on the % of the eligible market who has indicated they would be interested in participating in this proposed program/pilot and/or historical participation in a similar program/pilot and/or participation levels from a similar jurisdiction (economically and climate))</t>
    </r>
  </si>
  <si>
    <t>Base Case (kWh/Ton)</t>
  </si>
  <si>
    <t>Base Case (kW/Ton)</t>
  </si>
  <si>
    <t>x</t>
  </si>
  <si>
    <t>Matt Jones</t>
  </si>
  <si>
    <t>yes</t>
  </si>
  <si>
    <t>Ventilation on Demand Program from Enbridge is the natural extension of this Smart wifi thermostat program.  No conflict, great up sell opportunity for certain types of architypes.</t>
  </si>
  <si>
    <t>n/a</t>
  </si>
  <si>
    <t>416.542.3069</t>
  </si>
  <si>
    <t>MJones2@TorontoHydro.com</t>
  </si>
  <si>
    <t>Toronto Hydro Electric Systems Limited</t>
  </si>
  <si>
    <t>Total</t>
  </si>
  <si>
    <t>Lessons learned from TH pilots</t>
  </si>
  <si>
    <t xml:space="preserve">Assumes 20% of eligible customers will participate in base program; 4% in Occ Sensors; and 1% Vent on Demand.  </t>
  </si>
  <si>
    <t>Note: most costs are variable, therefore any incr or decrease will not materially impact CE results (TH takes the performance risk)</t>
  </si>
  <si>
    <t>Delivery Funder</t>
  </si>
  <si>
    <t>Co-Marketer</t>
  </si>
  <si>
    <t>Mid-Stream delivery agent</t>
  </si>
  <si>
    <t>Delivery Agent</t>
  </si>
  <si>
    <t>Contract counterparty for all agreements</t>
  </si>
  <si>
    <t>Integrator (optional)</t>
  </si>
  <si>
    <t>Intermediary between TH and contractor</t>
  </si>
  <si>
    <t>Under contract with TH to deliver program through Trade Ally network.</t>
  </si>
  <si>
    <t>Manufacturer (Roof Top)</t>
  </si>
  <si>
    <t>Suppliers will need to have their product qualify for eligibility in Smart-RT</t>
  </si>
  <si>
    <t>Smart Thermostat Supplier</t>
  </si>
  <si>
    <t>20% of market as previously noted</t>
  </si>
  <si>
    <t>20% of Participants</t>
  </si>
  <si>
    <t>maximum incremental upgrade cost rebated for installation of CO2 sensors and fan controller.</t>
  </si>
  <si>
    <t>Maximum anticipated cost of assessment and Smart Thermostat (market pricing)</t>
  </si>
  <si>
    <t>sole purpose of unit is for space conditioning</t>
  </si>
  <si>
    <t>generally accepted life expectancy of thermostat</t>
  </si>
  <si>
    <t>generally accepted life expectancy of sensors</t>
  </si>
  <si>
    <t>generally accepted life expectancy of primary equipment</t>
  </si>
  <si>
    <t>Engineering Calculations based on mix of RTU units and fan sizes.  Savings are 2% cooling and 9 hours/wk of fan runtime reduction due to more precise controller.</t>
  </si>
  <si>
    <t>Incremental savings based on Engineering Calculation for additional set-up of temperatures offered by more precise control. 3% more cooling savings and 3 more hours per week of fan runtime savings.</t>
  </si>
  <si>
    <t>Incremental savings based on Engineering Calculation for appropriate space ventilation. Conservative 18% average speed reduction in fan system as well as the associated cooling savings.  Applicable to larger RTU.</t>
  </si>
  <si>
    <t>No gas savings attributed to program to enable Enbridge to add-on - avoids double counting savings between utilities</t>
  </si>
  <si>
    <t xml:space="preserve">Market pricing </t>
  </si>
  <si>
    <t xml:space="preserve">Toronto Hydro estimate of time. </t>
  </si>
  <si>
    <t xml:space="preserve">Toronto Hydro estimate of expected marketing spend. </t>
  </si>
  <si>
    <t xml:space="preserve">4% for measurement and verification </t>
  </si>
  <si>
    <t>Estimate of $100 per assessment for customers who do not proceed to repair rooftop unity.  Assumes 40% of customer will not proceed (excessively high to ensure budget is sufficient).</t>
  </si>
  <si>
    <t>Oakville Hydro</t>
  </si>
  <si>
    <t>optional</t>
  </si>
  <si>
    <t>LDC may choose to contract or internalize</t>
  </si>
  <si>
    <t>Distributor</t>
  </si>
  <si>
    <t>Contract with TH (or Integrator) to deliver program to customers</t>
  </si>
  <si>
    <r>
      <t xml:space="preserve">see </t>
    </r>
    <r>
      <rPr>
        <i/>
        <sz val="11"/>
        <color theme="1"/>
        <rFont val="Calibri"/>
        <family val="2"/>
        <scheme val="minor"/>
      </rPr>
      <t>RTU Assumptions Worksheet</t>
    </r>
    <r>
      <rPr>
        <sz val="11"/>
        <color theme="1"/>
        <rFont val="Calibri"/>
        <family val="2"/>
        <scheme val="minor"/>
      </rPr>
      <t xml:space="preserve"> for details</t>
    </r>
  </si>
  <si>
    <t>maximum incremental upgrade cost rebated for installation of occupancy sensors. (estimate of labour and material for 4,000ft2 of space)</t>
  </si>
  <si>
    <t>78 hrs/week was selected as lowest of typical small office; restaurant, retail store or small factory.  Facilities with higher run times will see higher savings.</t>
  </si>
  <si>
    <t>Incremental cost based on gridsaver and advanced rooftop control pilots</t>
  </si>
  <si>
    <t>None needed</t>
  </si>
  <si>
    <t>Assessor needs to visit every site and can generate the savings from pre-established engineering calculations.</t>
  </si>
  <si>
    <t>for DCV only</t>
  </si>
  <si>
    <t>NA</t>
  </si>
  <si>
    <t>addition of demand controlled ventilation system</t>
  </si>
  <si>
    <t>Participation levels drop below 6,400 (point at which CE is 1.0)</t>
  </si>
  <si>
    <t>Tracking ongoing participation levels - if less than 50% of forecast (tracking to 8,000 units), reduce overhead spend or renegotiate delivery contract to mitigate cost.</t>
  </si>
  <si>
    <t>Average runtime of packaged units is significantly less than business case assumption.</t>
  </si>
  <si>
    <t>Costs increase beyond budget.</t>
  </si>
  <si>
    <t xml:space="preserve">Toronto Hydro directly manages these costs.  </t>
  </si>
  <si>
    <t>Assessment not delivering anticipated Participation levels.</t>
  </si>
  <si>
    <t>EM&amp;V contractor discovers a high percentage of free riders</t>
  </si>
  <si>
    <t>Life Expectancy of Equipment</t>
  </si>
  <si>
    <t>Equipment chronically fails prematurely</t>
  </si>
  <si>
    <t xml:space="preserve">Program is still cost effective at a 4 year life expectancy.  Warranty is typically 3 years for theses products. </t>
  </si>
  <si>
    <t>PROGRAM YEAR</t>
  </si>
  <si>
    <t>SECTOR</t>
  </si>
  <si>
    <t>PROGRAM</t>
  </si>
  <si>
    <t>LDC Labour</t>
  </si>
  <si>
    <t>2017 Sub-Total</t>
  </si>
  <si>
    <t>2018 Sub-Total</t>
  </si>
  <si>
    <t>2019 Sub-Total</t>
  </si>
  <si>
    <t>2020 Sub-Total</t>
  </si>
  <si>
    <t>Non-Residential</t>
  </si>
  <si>
    <t>Smart RT</t>
  </si>
  <si>
    <t>Budget Result Summary</t>
  </si>
  <si>
    <t>Incentives</t>
  </si>
  <si>
    <t>Program Admin</t>
  </si>
  <si>
    <t>LDC Variable Costs</t>
  </si>
  <si>
    <t>Central Service Costs</t>
  </si>
  <si>
    <t>Smart RT for Small and Mid-Size Business</t>
  </si>
  <si>
    <t>MOU for co-marketing Ventilation on Demand with SmartRT</t>
  </si>
  <si>
    <t>Toronto Hydro independent study of roof top units. Based on extrapolation of new Roof Top unit sold in Ontario.</t>
  </si>
  <si>
    <t>Average roof-top units are replaced every 25 years.  Toronto has higher share of larger units than rest of Ontario. (see RTU Assumption Worksheet tab for full analysis)</t>
  </si>
  <si>
    <r>
      <t>Total Eligible Population</t>
    </r>
    <r>
      <rPr>
        <b/>
        <vertAlign val="superscript"/>
        <sz val="11"/>
        <color theme="1"/>
        <rFont val="Calibri"/>
        <family val="2"/>
        <scheme val="minor"/>
      </rPr>
      <t xml:space="preserve"> </t>
    </r>
    <r>
      <rPr>
        <b/>
        <sz val="11"/>
        <color theme="1"/>
        <rFont val="Calibri"/>
        <family val="2"/>
        <scheme val="minor"/>
      </rPr>
      <t xml:space="preserve">(Participants at the project level):                        </t>
    </r>
  </si>
  <si>
    <t>web enabled smart thermostat</t>
  </si>
  <si>
    <t>addition of occupancy sensor control</t>
  </si>
  <si>
    <t>15% of larger units</t>
  </si>
  <si>
    <t>PSP-Business-Commercial-Space_Cooling_&amp;_Heating</t>
  </si>
  <si>
    <t>New Roof Top Unit</t>
  </si>
  <si>
    <t>Smart thermostat provides better control of roof top unit to actual operating hours and precise temperature control.  Run time hours will be reduced on the fan and cooling temperature will be more efficiently control.  Only web enabled smart thermostats approved by the LDC are eligible - allowing customer remotely add overtime hours when needed (vs. pre-programmed)</t>
  </si>
  <si>
    <t>Added to the Smart Thermostat, CO2 control of ventilation (i.e. outside air) into the space allows for the roof top unit to be controlled in the most efficient manner.  Addition of economizer control and variable speed fan (vsd, ecm or 2-speed) will dramatically reduce energy consumption. Target market are units &gt;7T (consistent with ASHRAE advanced RTU study)</t>
  </si>
  <si>
    <t>Functional roof top unit of varying sizes 4T and higher. Fan operates continuously during occupied hours (with buffer before and after hours) and when a call for heat/cool in unoccupied hours. Heating and Cooling controlled by manual thermostat with drifting and hunting.</t>
  </si>
  <si>
    <t>Based on efficient new roof-top unit &gt;4T</t>
  </si>
  <si>
    <t>Average new roof top unit operates at &gt;1kW/T based on most manufacturers data sheets (e.g.. Carrier weathermaster).</t>
  </si>
  <si>
    <t>Fans at low static pressure are typically sized 0.25bHP/Ton (.2kW/T) per manufactures data sheets (e.g.. Carrier Weathermaster)</t>
  </si>
  <si>
    <t>Occupancy sensor add on - integrated into the thermostat or as a control input to the thermostat controller provides precise control of the roof top unit.  This allows for the space temperature to be set-up or set-back when the facility is unoccupied during normal working hours (e.g. lunch break in an office).</t>
  </si>
  <si>
    <t>Estimate based on slight improvement from Retrofit Program NTG - higher degree of LDC influence on new programs</t>
  </si>
  <si>
    <t>Increase eligibility to higher tonnage units - will result in higher per unit savings (as equipment consumes proportionately higher energy)</t>
  </si>
  <si>
    <t>Contractor to be on performance management plan.  Ultimately Toronto Hydro would prefer to have contractor assume all risk for assessments.</t>
  </si>
  <si>
    <t>Unlikely to happen for this new program.  CE is &gt;3.0 so there is significant room for change to NTG</t>
  </si>
  <si>
    <t xml:space="preserve">Assessor will be equipped with data gathering device to collect pertinent M&amp;V information for baseline and as operated.  Data to be collected will included at a minimum, runtime hours (before and after), fan HP (or bHP), qty of compressors; total compressor input (Tonnes or MMBtu); conditioned space area and use.   </t>
  </si>
  <si>
    <t>Additional data collection to include qty of sensors; min on time setting; anticipated vacancy rate during unoccupied periods.</t>
  </si>
  <si>
    <t xml:space="preserve">Historical energy data will be collected. Data for a period of 12 months following retrofit will be collected through the Smart web enabled thermostat to verify actual energy savings.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</si>
</sst>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44" formatCode="_-&quot;$&quot;* #,##0.00_-;\-&quot;$&quot;* #,##0.00_-;_-&quot;$&quot;* &quot;-&quot;??_-;_-@_-"/>
    <numFmt numFmtId="43" formatCode="_-* #,##0.00_-;\-* #,##0.00_-;_-* &quot;-&quot;??_-;_-@_-"/>
    <numFmt numFmtId="164" formatCode="[$-1009]d\-mmm\-yy;@"/>
    <numFmt numFmtId="165" formatCode="[$-409]d\-mmm\-yy;@"/>
    <numFmt numFmtId="166" formatCode="_-* #,##0_-;\-* #,##0_-;_-* &quot;-&quot;??_-;_-@_-"/>
    <numFmt numFmtId="167" formatCode="_-&quot;$&quot;* #,##0_-;\-&quot;$&quot;* #,##0_-;_-&quot;$&quot;* &quot;-&quot;??_-;_-@_-"/>
    <numFmt numFmtId="168" formatCode="_-&quot;$&quot;* #,##0.000_-;\-&quot;$&quot;* #,##0.000_-;_-&quot;$&quot;* &quot;-&quot;??_-;_-@_-"/>
    <numFmt numFmtId="169" formatCode="0.0%"/>
    <numFmt numFmtId="170" formatCode="_(&quot;$&quot;* #,##0_);_(&quot;$&quot;* \(#,##0\);_(&quot;$&quot;* &quot;-&quot;??_);_(@_)"/>
  </numFmts>
  <fonts count="109">
    <font>
      <sz val="11"/>
      <color theme="1"/>
      <name val="Calibri"/>
      <family val="2"/>
      <scheme val="minor"/>
    </font>
    <font>
      <sz val="11"/>
      <color rgb="FFFF0000"/>
      <name val="Calibri"/>
      <family val="2"/>
      <scheme val="minor"/>
    </font>
    <font>
      <b/>
      <sz val="11"/>
      <color theme="1"/>
      <name val="Calibri"/>
      <family val="2"/>
      <scheme val="minor"/>
    </font>
    <font>
      <b/>
      <sz val="18"/>
      <color theme="1"/>
      <name val="Calibri"/>
      <family val="2"/>
      <scheme val="minor"/>
    </font>
    <font>
      <b/>
      <sz val="16"/>
      <color theme="1"/>
      <name val="Calibri"/>
      <family val="2"/>
      <scheme val="minor"/>
    </font>
    <font>
      <b/>
      <sz val="16"/>
      <color rgb="FFFF0000"/>
      <name val="Calibri"/>
      <family val="2"/>
      <scheme val="minor"/>
    </font>
    <font>
      <sz val="14"/>
      <color theme="1"/>
      <name val="Calibri"/>
      <family val="2"/>
      <scheme val="minor"/>
    </font>
    <font>
      <b/>
      <u/>
      <sz val="11"/>
      <color theme="1"/>
      <name val="Calibri"/>
      <family val="2"/>
      <scheme val="minor"/>
    </font>
    <font>
      <i/>
      <sz val="11"/>
      <color theme="1"/>
      <name val="Calibri"/>
      <family val="2"/>
      <scheme val="minor"/>
    </font>
    <font>
      <i/>
      <sz val="11"/>
      <color rgb="FFFF0000"/>
      <name val="Calibri"/>
      <family val="2"/>
      <scheme val="minor"/>
    </font>
    <font>
      <b/>
      <u/>
      <sz val="12"/>
      <color theme="1"/>
      <name val="Calibri"/>
      <family val="2"/>
      <scheme val="minor"/>
    </font>
    <font>
      <b/>
      <u/>
      <sz val="16"/>
      <color rgb="FF00B050"/>
      <name val="Calibri"/>
      <family val="2"/>
      <scheme val="minor"/>
    </font>
    <font>
      <i/>
      <sz val="10"/>
      <color theme="1"/>
      <name val="Calibri"/>
      <family val="2"/>
      <scheme val="minor"/>
    </font>
    <font>
      <sz val="11"/>
      <color rgb="FF000000"/>
      <name val="Calibri"/>
      <family val="2"/>
      <scheme val="minor"/>
    </font>
    <font>
      <u/>
      <sz val="10"/>
      <color theme="1"/>
      <name val="Calibri"/>
      <family val="2"/>
      <scheme val="minor"/>
    </font>
    <font>
      <sz val="10"/>
      <color theme="1"/>
      <name val="Calibri"/>
      <family val="2"/>
      <scheme val="minor"/>
    </font>
    <font>
      <sz val="7"/>
      <color rgb="FF000000"/>
      <name val="Calibri"/>
      <family val="2"/>
      <scheme val="minor"/>
    </font>
    <font>
      <sz val="10"/>
      <color rgb="FF000000"/>
      <name val="Calibri"/>
      <family val="2"/>
      <scheme val="minor"/>
    </font>
    <font>
      <sz val="9"/>
      <color theme="1"/>
      <name val="Calibri"/>
      <family val="2"/>
      <scheme val="minor"/>
    </font>
    <font>
      <i/>
      <sz val="9"/>
      <color theme="1"/>
      <name val="Calibri"/>
      <family val="2"/>
      <scheme val="minor"/>
    </font>
    <font>
      <b/>
      <i/>
      <sz val="11"/>
      <color theme="1"/>
      <name val="Calibri"/>
      <family val="2"/>
      <scheme val="minor"/>
    </font>
    <font>
      <b/>
      <i/>
      <sz val="10"/>
      <color theme="1"/>
      <name val="Calibri"/>
      <family val="2"/>
      <scheme val="minor"/>
    </font>
    <font>
      <u/>
      <sz val="11"/>
      <color theme="10"/>
      <name val="Calibri"/>
      <family val="2"/>
      <scheme val="minor"/>
    </font>
    <font>
      <vertAlign val="superscript"/>
      <sz val="9"/>
      <color theme="1"/>
      <name val="Calibri"/>
      <family val="2"/>
      <scheme val="minor"/>
    </font>
    <font>
      <b/>
      <u/>
      <sz val="11"/>
      <color theme="9"/>
      <name val="Calibri"/>
      <family val="2"/>
      <scheme val="minor"/>
    </font>
    <font>
      <b/>
      <vertAlign val="superscript"/>
      <sz val="11"/>
      <color theme="1"/>
      <name val="Calibri"/>
      <family val="2"/>
      <scheme val="minor"/>
    </font>
    <font>
      <b/>
      <sz val="8"/>
      <color theme="1"/>
      <name val="Calibri"/>
      <family val="2"/>
      <scheme val="minor"/>
    </font>
    <font>
      <u/>
      <sz val="11"/>
      <color theme="1"/>
      <name val="Calibri"/>
      <family val="2"/>
      <scheme val="minor"/>
    </font>
    <font>
      <b/>
      <sz val="11"/>
      <color rgb="FF7030A0"/>
      <name val="Calibri"/>
      <family val="2"/>
      <scheme val="minor"/>
    </font>
    <font>
      <b/>
      <sz val="11"/>
      <color theme="4" tint="-0.249977111117893"/>
      <name val="Calibri"/>
      <family val="2"/>
      <scheme val="minor"/>
    </font>
    <font>
      <b/>
      <sz val="12"/>
      <color theme="1"/>
      <name val="Calibri"/>
      <family val="2"/>
      <scheme val="minor"/>
    </font>
    <font>
      <sz val="16"/>
      <color theme="1"/>
      <name val="Calibri"/>
      <family val="2"/>
      <scheme val="minor"/>
    </font>
    <font>
      <b/>
      <sz val="11"/>
      <name val="Calibri"/>
      <family val="2"/>
      <scheme val="minor"/>
    </font>
    <font>
      <b/>
      <sz val="9"/>
      <color theme="1"/>
      <name val="Calibri"/>
      <family val="2"/>
      <scheme val="minor"/>
    </font>
    <font>
      <b/>
      <vertAlign val="superscript"/>
      <sz val="9"/>
      <color theme="1"/>
      <name val="Calibri"/>
      <family val="2"/>
      <scheme val="minor"/>
    </font>
    <font>
      <b/>
      <sz val="14"/>
      <color theme="1"/>
      <name val="Calibri"/>
      <family val="2"/>
      <scheme val="minor"/>
    </font>
    <font>
      <b/>
      <u/>
      <sz val="14"/>
      <color theme="1"/>
      <name val="Calibri"/>
      <family val="2"/>
      <scheme val="minor"/>
    </font>
    <font>
      <u/>
      <sz val="11"/>
      <color rgb="FFFF0000"/>
      <name val="Calibri"/>
      <family val="2"/>
      <scheme val="minor"/>
    </font>
    <font>
      <b/>
      <u/>
      <sz val="11"/>
      <color rgb="FFFF0000"/>
      <name val="Calibri"/>
      <family val="2"/>
      <scheme val="minor"/>
    </font>
    <font>
      <b/>
      <u/>
      <sz val="12"/>
      <color rgb="FFFF0000"/>
      <name val="Calibri"/>
      <family val="2"/>
      <scheme val="minor"/>
    </font>
    <font>
      <b/>
      <i/>
      <u/>
      <sz val="11"/>
      <color theme="1"/>
      <name val="Calibri"/>
      <family val="2"/>
      <scheme val="minor"/>
    </font>
    <font>
      <b/>
      <i/>
      <sz val="10.5"/>
      <color theme="1"/>
      <name val="Calibri"/>
      <family val="2"/>
      <scheme val="minor"/>
    </font>
    <font>
      <b/>
      <i/>
      <vertAlign val="superscript"/>
      <sz val="10.5"/>
      <color theme="1"/>
      <name val="Calibri"/>
      <family val="2"/>
      <scheme val="minor"/>
    </font>
    <font>
      <b/>
      <i/>
      <sz val="9"/>
      <color theme="1"/>
      <name val="Calibri"/>
      <family val="2"/>
      <scheme val="minor"/>
    </font>
    <font>
      <sz val="11"/>
      <name val="Calibri"/>
      <family val="2"/>
      <scheme val="minor"/>
    </font>
    <font>
      <i/>
      <sz val="11"/>
      <name val="Calibri"/>
      <family val="2"/>
      <scheme val="minor"/>
    </font>
    <font>
      <b/>
      <i/>
      <sz val="9.5"/>
      <color theme="1"/>
      <name val="Calibri"/>
      <family val="2"/>
      <scheme val="minor"/>
    </font>
    <font>
      <b/>
      <sz val="11"/>
      <color theme="9" tint="-0.249977111117893"/>
      <name val="Calibri"/>
      <family val="2"/>
      <scheme val="minor"/>
    </font>
    <font>
      <b/>
      <sz val="16"/>
      <color rgb="FF00B050"/>
      <name val="Calibri"/>
      <family val="2"/>
      <scheme val="minor"/>
    </font>
    <font>
      <sz val="11"/>
      <color rgb="FF002060"/>
      <name val="Calibri"/>
      <family val="2"/>
      <scheme val="minor"/>
    </font>
    <font>
      <b/>
      <i/>
      <u/>
      <sz val="11"/>
      <color rgb="FFFF0000"/>
      <name val="Calibri"/>
      <family val="2"/>
      <scheme val="minor"/>
    </font>
    <font>
      <sz val="9"/>
      <color theme="1"/>
      <name val="Verdana"/>
      <family val="2"/>
    </font>
    <font>
      <b/>
      <i/>
      <u/>
      <sz val="12"/>
      <color theme="1"/>
      <name val="Calibri"/>
      <family val="2"/>
      <scheme val="minor"/>
    </font>
    <font>
      <i/>
      <sz val="12"/>
      <color theme="1"/>
      <name val="Calibri"/>
      <family val="2"/>
      <scheme val="minor"/>
    </font>
    <font>
      <sz val="9"/>
      <name val="Verdana"/>
      <family val="2"/>
    </font>
    <font>
      <vertAlign val="superscript"/>
      <sz val="11"/>
      <color theme="1"/>
      <name val="Calibri"/>
      <family val="2"/>
      <scheme val="minor"/>
    </font>
    <font>
      <i/>
      <vertAlign val="superscript"/>
      <sz val="9"/>
      <color theme="1"/>
      <name val="Calibri"/>
      <family val="2"/>
      <scheme val="minor"/>
    </font>
    <font>
      <sz val="9"/>
      <name val="Calibri"/>
      <family val="2"/>
      <scheme val="minor"/>
    </font>
    <font>
      <b/>
      <sz val="14"/>
      <color rgb="FF00B050"/>
      <name val="Calibri"/>
      <family val="2"/>
      <scheme val="minor"/>
    </font>
    <font>
      <sz val="18"/>
      <name val="Calibri"/>
      <family val="2"/>
      <scheme val="minor"/>
    </font>
    <font>
      <b/>
      <sz val="10"/>
      <color theme="1"/>
      <name val="Calibri"/>
      <family val="2"/>
      <scheme val="minor"/>
    </font>
    <font>
      <sz val="11"/>
      <color theme="1"/>
      <name val="Calibri"/>
      <family val="2"/>
      <scheme val="minor"/>
    </font>
    <font>
      <sz val="10"/>
      <name val="Arial"/>
      <family val="2"/>
    </font>
    <font>
      <b/>
      <sz val="10"/>
      <name val="Arial"/>
      <family val="2"/>
    </font>
    <font>
      <sz val="10"/>
      <color indexed="8"/>
      <name val="Arial"/>
      <family val="2"/>
    </font>
    <font>
      <sz val="11"/>
      <color indexed="8"/>
      <name val="Calibri"/>
      <family val="2"/>
    </font>
    <font>
      <sz val="11"/>
      <color indexed="9"/>
      <name val="Calibri"/>
      <family val="2"/>
    </font>
    <font>
      <sz val="11"/>
      <color indexed="10"/>
      <name val="Calibri"/>
      <family val="2"/>
    </font>
    <font>
      <sz val="11"/>
      <color indexed="20"/>
      <name val="Calibri"/>
      <family val="2"/>
    </font>
    <font>
      <b/>
      <sz val="11"/>
      <color indexed="52"/>
      <name val="Calibri"/>
      <family val="2"/>
    </font>
    <font>
      <sz val="11"/>
      <color indexed="52"/>
      <name val="Calibri"/>
      <family val="2"/>
    </font>
    <font>
      <b/>
      <sz val="11"/>
      <color indexed="9"/>
      <name val="Calibri"/>
      <family val="2"/>
    </font>
    <font>
      <sz val="12"/>
      <name val="Goudy Old Style"/>
      <family val="1"/>
    </font>
    <font>
      <sz val="12"/>
      <name val="Arial"/>
      <family val="2"/>
    </font>
    <font>
      <sz val="12"/>
      <color indexed="8"/>
      <name val="Arial"/>
      <family val="2"/>
    </font>
    <font>
      <sz val="8"/>
      <name val="Arial"/>
      <family val="2"/>
    </font>
    <font>
      <sz val="11"/>
      <color indexed="62"/>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u/>
      <sz val="11"/>
      <color indexed="12"/>
      <name val="Calibri"/>
      <family val="2"/>
    </font>
    <font>
      <u/>
      <sz val="10"/>
      <color indexed="12"/>
      <name val="Arial"/>
      <family val="2"/>
    </font>
    <font>
      <sz val="11"/>
      <color indexed="60"/>
      <name val="Calibri"/>
      <family val="2"/>
    </font>
    <font>
      <sz val="8"/>
      <name val="Courier"/>
      <family val="3"/>
    </font>
    <font>
      <sz val="10"/>
      <name val="MS Sans Serif"/>
      <family val="2"/>
    </font>
    <font>
      <b/>
      <sz val="11"/>
      <color indexed="63"/>
      <name val="Calibri"/>
      <family val="2"/>
    </font>
    <font>
      <sz val="11"/>
      <name val="돋움"/>
      <family val="3"/>
      <charset val="129"/>
    </font>
    <font>
      <b/>
      <sz val="15"/>
      <name val="Arial"/>
      <family val="2"/>
    </font>
    <font>
      <b/>
      <sz val="18"/>
      <color indexed="56"/>
      <name val="Cambria"/>
      <family val="2"/>
    </font>
    <font>
      <b/>
      <sz val="11"/>
      <color indexed="8"/>
      <name val="Calibri"/>
      <family val="2"/>
    </font>
    <font>
      <sz val="10"/>
      <name val="Verdana"/>
      <family val="2"/>
    </font>
    <font>
      <b/>
      <sz val="10"/>
      <color rgb="FFFFFFFF"/>
      <name val="Arial"/>
      <family val="2"/>
    </font>
    <font>
      <u/>
      <sz val="10"/>
      <color theme="10"/>
      <name val="Arial"/>
      <family val="2"/>
    </font>
    <font>
      <sz val="11"/>
      <color rgb="FF1F497D"/>
      <name val="Calibri"/>
      <family val="2"/>
      <scheme val="minor"/>
    </font>
    <font>
      <b/>
      <sz val="11"/>
      <color theme="0"/>
      <name val="Calibri"/>
      <family val="2"/>
      <scheme val="minor"/>
    </font>
    <font>
      <sz val="11"/>
      <color theme="0"/>
      <name val="Calibri"/>
      <family val="2"/>
      <scheme val="minor"/>
    </font>
    <font>
      <sz val="18"/>
      <color theme="1"/>
      <name val="Calibri"/>
      <family val="2"/>
      <scheme val="minor"/>
    </font>
    <font>
      <b/>
      <i/>
      <sz val="11"/>
      <color theme="0"/>
      <name val="Calibri"/>
      <family val="2"/>
      <scheme val="minor"/>
    </font>
    <font>
      <sz val="11"/>
      <color theme="0" tint="-0.14999847407452621"/>
      <name val="Calibri"/>
      <family val="2"/>
      <scheme val="minor"/>
    </font>
    <font>
      <sz val="9"/>
      <color indexed="81"/>
      <name val="Tahoma"/>
      <family val="2"/>
    </font>
    <font>
      <b/>
      <sz val="9"/>
      <color indexed="81"/>
      <name val="Tahoma"/>
      <family val="2"/>
    </font>
    <font>
      <b/>
      <sz val="10"/>
      <color theme="0"/>
      <name val="Arial"/>
      <family val="2"/>
    </font>
    <font>
      <sz val="10"/>
      <color rgb="FF0000FF"/>
      <name val="Arial"/>
      <family val="2"/>
    </font>
    <font>
      <b/>
      <sz val="10"/>
      <color rgb="FF000000"/>
      <name val="Arial"/>
      <family val="2"/>
    </font>
    <font>
      <b/>
      <sz val="16"/>
      <color theme="0"/>
      <name val="Calibri"/>
      <family val="2"/>
      <scheme val="minor"/>
    </font>
    <font>
      <sz val="10"/>
      <color theme="0"/>
      <name val="Arial"/>
      <family val="2"/>
    </font>
    <font>
      <sz val="10"/>
      <color theme="1"/>
      <name val="Arial"/>
      <family val="2"/>
    </font>
  </fonts>
  <fills count="51">
    <fill>
      <patternFill patternType="none"/>
    </fill>
    <fill>
      <patternFill patternType="gray125"/>
    </fill>
    <fill>
      <patternFill patternType="solid">
        <fgColor theme="3" tint="0.79998168889431442"/>
        <bgColor indexed="64"/>
      </patternFill>
    </fill>
    <fill>
      <patternFill patternType="solid">
        <fgColor theme="0" tint="-0.14999847407452621"/>
        <bgColor indexed="64"/>
      </patternFill>
    </fill>
    <fill>
      <patternFill patternType="solid">
        <fgColor theme="3" tint="0.39997558519241921"/>
        <bgColor indexed="64"/>
      </patternFill>
    </fill>
    <fill>
      <patternFill patternType="solid">
        <fgColor theme="2" tint="-9.9978637043366805E-2"/>
        <bgColor indexed="64"/>
      </patternFill>
    </fill>
    <fill>
      <patternFill patternType="solid">
        <fgColor theme="4" tint="0.79998168889431442"/>
        <bgColor indexed="64"/>
      </patternFill>
    </fill>
    <fill>
      <patternFill patternType="solid">
        <fgColor rgb="FFFFFF00"/>
        <bgColor indexed="64"/>
      </patternFill>
    </fill>
    <fill>
      <patternFill patternType="solid">
        <fgColor rgb="FF00B050"/>
        <bgColor indexed="64"/>
      </patternFill>
    </fill>
    <fill>
      <patternFill patternType="solid">
        <fgColor indexed="9"/>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6"/>
      </patternFill>
    </fill>
    <fill>
      <patternFill patternType="solid">
        <fgColor indexed="43"/>
      </patternFill>
    </fill>
    <fill>
      <patternFill patternType="solid">
        <fgColor indexed="63"/>
        <bgColor indexed="64"/>
      </patternFill>
    </fill>
    <fill>
      <patternFill patternType="solid">
        <fgColor indexed="62"/>
        <bgColor indexed="64"/>
      </patternFill>
    </fill>
    <fill>
      <patternFill patternType="solid">
        <fgColor theme="0"/>
        <bgColor indexed="64"/>
      </patternFill>
    </fill>
    <fill>
      <patternFill patternType="solid">
        <fgColor rgb="FF16365C"/>
        <bgColor rgb="FF000000"/>
      </patternFill>
    </fill>
    <fill>
      <patternFill patternType="solid">
        <fgColor theme="1" tint="0.34998626667073579"/>
        <bgColor indexed="64"/>
      </patternFill>
    </fill>
    <fill>
      <patternFill patternType="solid">
        <fgColor theme="5" tint="0.59999389629810485"/>
        <bgColor indexed="65"/>
      </patternFill>
    </fill>
    <fill>
      <patternFill patternType="solid">
        <fgColor theme="6" tint="0.79998168889431442"/>
        <bgColor indexed="65"/>
      </patternFill>
    </fill>
    <fill>
      <patternFill patternType="solid">
        <fgColor theme="7"/>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7" tint="0.79998168889431442"/>
        <bgColor indexed="64"/>
      </patternFill>
    </fill>
    <fill>
      <patternFill patternType="solid">
        <fgColor theme="9" tint="0.79998168889431442"/>
        <bgColor indexed="64"/>
      </patternFill>
    </fill>
    <fill>
      <patternFill patternType="solid">
        <fgColor rgb="FF16365C"/>
        <bgColor indexed="64"/>
      </patternFill>
    </fill>
    <fill>
      <patternFill patternType="solid">
        <fgColor rgb="FFFFFF99"/>
        <bgColor indexed="64"/>
      </patternFill>
    </fill>
    <fill>
      <patternFill patternType="solid">
        <fgColor rgb="FFC4D79B"/>
        <bgColor indexed="64"/>
      </patternFill>
    </fill>
    <fill>
      <patternFill patternType="solid">
        <fgColor theme="6" tint="0.39997558519241921"/>
        <bgColor indexed="64"/>
      </patternFill>
    </fill>
    <fill>
      <patternFill patternType="solid">
        <fgColor theme="0"/>
        <bgColor rgb="FF000000"/>
      </patternFill>
    </fill>
    <fill>
      <patternFill patternType="solid">
        <fgColor rgb="FFFFFFFF"/>
        <bgColor indexed="64"/>
      </patternFill>
    </fill>
  </fills>
  <borders count="101">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indexed="64"/>
      </left>
      <right style="medium">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thin">
        <color indexed="64"/>
      </top>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auto="1"/>
      </top>
      <bottom style="thin">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style="thin">
        <color auto="1"/>
      </top>
      <bottom style="thin">
        <color indexed="64"/>
      </bottom>
      <diagonal/>
    </border>
    <border>
      <left/>
      <right/>
      <top style="thin">
        <color auto="1"/>
      </top>
      <bottom style="thin">
        <color indexed="64"/>
      </bottom>
      <diagonal/>
    </border>
    <border>
      <left/>
      <right style="thin">
        <color indexed="64"/>
      </right>
      <top style="thin">
        <color auto="1"/>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597">
    <xf numFmtId="0" fontId="0" fillId="0" borderId="0"/>
    <xf numFmtId="0" fontId="22" fillId="0" borderId="0" applyNumberFormat="0" applyFill="0" applyBorder="0" applyAlignment="0" applyProtection="0"/>
    <xf numFmtId="165" fontId="62" fillId="0" borderId="0"/>
    <xf numFmtId="44" fontId="62" fillId="0" borderId="0" applyFont="0" applyFill="0" applyBorder="0" applyAlignment="0" applyProtection="0"/>
    <xf numFmtId="43" fontId="62" fillId="0" borderId="0" applyFont="0" applyFill="0" applyBorder="0" applyAlignment="0" applyProtection="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0"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165" fontId="62" fillId="0" borderId="0"/>
    <xf numFmtId="0" fontId="61" fillId="0" borderId="0"/>
    <xf numFmtId="0" fontId="61" fillId="0" borderId="0"/>
    <xf numFmtId="9" fontId="61" fillId="0" borderId="0" applyFont="0" applyFill="0" applyBorder="0" applyAlignment="0" applyProtection="0"/>
    <xf numFmtId="0" fontId="62" fillId="0" borderId="0"/>
    <xf numFmtId="0" fontId="64" fillId="0" borderId="0"/>
    <xf numFmtId="0" fontId="65" fillId="10" borderId="0" applyNumberFormat="0" applyBorder="0" applyAlignment="0" applyProtection="0"/>
    <xf numFmtId="0" fontId="65" fillId="11" borderId="0" applyNumberFormat="0" applyBorder="0" applyAlignment="0" applyProtection="0"/>
    <xf numFmtId="0" fontId="65" fillId="12" borderId="0" applyNumberFormat="0" applyBorder="0" applyAlignment="0" applyProtection="0"/>
    <xf numFmtId="0" fontId="65" fillId="13" borderId="0" applyNumberFormat="0" applyBorder="0" applyAlignment="0" applyProtection="0"/>
    <xf numFmtId="0" fontId="65" fillId="14" borderId="0" applyNumberFormat="0" applyBorder="0" applyAlignment="0" applyProtection="0"/>
    <xf numFmtId="0" fontId="65" fillId="15" borderId="0" applyNumberFormat="0" applyBorder="0" applyAlignment="0" applyProtection="0"/>
    <xf numFmtId="0" fontId="65" fillId="10" borderId="0" applyNumberFormat="0" applyBorder="0" applyAlignment="0" applyProtection="0"/>
    <xf numFmtId="0" fontId="65" fillId="11" borderId="0" applyNumberFormat="0" applyBorder="0" applyAlignment="0" applyProtection="0"/>
    <xf numFmtId="0" fontId="65" fillId="12" borderId="0" applyNumberFormat="0" applyBorder="0" applyAlignment="0" applyProtection="0"/>
    <xf numFmtId="0" fontId="65" fillId="13" borderId="0" applyNumberFormat="0" applyBorder="0" applyAlignment="0" applyProtection="0"/>
    <xf numFmtId="0" fontId="65" fillId="14" borderId="0" applyNumberFormat="0" applyBorder="0" applyAlignment="0" applyProtection="0"/>
    <xf numFmtId="0" fontId="65" fillId="15" borderId="0" applyNumberFormat="0" applyBorder="0" applyAlignment="0" applyProtection="0"/>
    <xf numFmtId="0" fontId="65" fillId="16" borderId="0" applyNumberFormat="0" applyBorder="0" applyAlignment="0" applyProtection="0"/>
    <xf numFmtId="0" fontId="65" fillId="17" borderId="0" applyNumberFormat="0" applyBorder="0" applyAlignment="0" applyProtection="0"/>
    <xf numFmtId="0" fontId="65" fillId="18" borderId="0" applyNumberFormat="0" applyBorder="0" applyAlignment="0" applyProtection="0"/>
    <xf numFmtId="0" fontId="65" fillId="13" borderId="0" applyNumberFormat="0" applyBorder="0" applyAlignment="0" applyProtection="0"/>
    <xf numFmtId="0" fontId="65" fillId="16" borderId="0" applyNumberFormat="0" applyBorder="0" applyAlignment="0" applyProtection="0"/>
    <xf numFmtId="0" fontId="65" fillId="19" borderId="0" applyNumberFormat="0" applyBorder="0" applyAlignment="0" applyProtection="0"/>
    <xf numFmtId="0" fontId="65" fillId="16" borderId="0" applyNumberFormat="0" applyBorder="0" applyAlignment="0" applyProtection="0"/>
    <xf numFmtId="0" fontId="65" fillId="17" borderId="0" applyNumberFormat="0" applyBorder="0" applyAlignment="0" applyProtection="0"/>
    <xf numFmtId="0" fontId="65" fillId="18" borderId="0" applyNumberFormat="0" applyBorder="0" applyAlignment="0" applyProtection="0"/>
    <xf numFmtId="0" fontId="65" fillId="13" borderId="0" applyNumberFormat="0" applyBorder="0" applyAlignment="0" applyProtection="0"/>
    <xf numFmtId="0" fontId="65" fillId="16" borderId="0" applyNumberFormat="0" applyBorder="0" applyAlignment="0" applyProtection="0"/>
    <xf numFmtId="0" fontId="65" fillId="19" borderId="0" applyNumberFormat="0" applyBorder="0" applyAlignment="0" applyProtection="0"/>
    <xf numFmtId="0" fontId="66" fillId="20" borderId="0" applyNumberFormat="0" applyBorder="0" applyAlignment="0" applyProtection="0"/>
    <xf numFmtId="0" fontId="66" fillId="17" borderId="0" applyNumberFormat="0" applyBorder="0" applyAlignment="0" applyProtection="0"/>
    <xf numFmtId="0" fontId="66" fillId="18" borderId="0" applyNumberFormat="0" applyBorder="0" applyAlignment="0" applyProtection="0"/>
    <xf numFmtId="0" fontId="66" fillId="21" borderId="0" applyNumberFormat="0" applyBorder="0" applyAlignment="0" applyProtection="0"/>
    <xf numFmtId="0" fontId="66" fillId="22" borderId="0" applyNumberFormat="0" applyBorder="0" applyAlignment="0" applyProtection="0"/>
    <xf numFmtId="0" fontId="66" fillId="23" borderId="0" applyNumberFormat="0" applyBorder="0" applyAlignment="0" applyProtection="0"/>
    <xf numFmtId="0" fontId="66" fillId="20" borderId="0" applyNumberFormat="0" applyBorder="0" applyAlignment="0" applyProtection="0"/>
    <xf numFmtId="0" fontId="66" fillId="17" borderId="0" applyNumberFormat="0" applyBorder="0" applyAlignment="0" applyProtection="0"/>
    <xf numFmtId="0" fontId="66" fillId="18" borderId="0" applyNumberFormat="0" applyBorder="0" applyAlignment="0" applyProtection="0"/>
    <xf numFmtId="0" fontId="66" fillId="21" borderId="0" applyNumberFormat="0" applyBorder="0" applyAlignment="0" applyProtection="0"/>
    <xf numFmtId="0" fontId="66" fillId="22" borderId="0" applyNumberFormat="0" applyBorder="0" applyAlignment="0" applyProtection="0"/>
    <xf numFmtId="0" fontId="66" fillId="23" borderId="0" applyNumberFormat="0" applyBorder="0" applyAlignment="0" applyProtection="0"/>
    <xf numFmtId="0" fontId="66" fillId="24" borderId="0" applyNumberFormat="0" applyBorder="0" applyAlignment="0" applyProtection="0"/>
    <xf numFmtId="0" fontId="66" fillId="25" borderId="0" applyNumberFormat="0" applyBorder="0" applyAlignment="0" applyProtection="0"/>
    <xf numFmtId="0" fontId="66" fillId="26" borderId="0" applyNumberFormat="0" applyBorder="0" applyAlignment="0" applyProtection="0"/>
    <xf numFmtId="0" fontId="66" fillId="21" borderId="0" applyNumberFormat="0" applyBorder="0" applyAlignment="0" applyProtection="0"/>
    <xf numFmtId="0" fontId="66" fillId="22" borderId="0" applyNumberFormat="0" applyBorder="0" applyAlignment="0" applyProtection="0"/>
    <xf numFmtId="0" fontId="66" fillId="27" borderId="0" applyNumberFormat="0" applyBorder="0" applyAlignment="0" applyProtection="0"/>
    <xf numFmtId="0" fontId="67" fillId="0" borderId="0" applyNumberFormat="0" applyFill="0" applyBorder="0" applyAlignment="0" applyProtection="0"/>
    <xf numFmtId="0" fontId="68" fillId="11" borderId="0" applyNumberFormat="0" applyBorder="0" applyAlignment="0" applyProtection="0"/>
    <xf numFmtId="0" fontId="69" fillId="28" borderId="55" applyNumberFormat="0" applyAlignment="0" applyProtection="0"/>
    <xf numFmtId="0" fontId="69" fillId="28" borderId="55" applyNumberFormat="0" applyAlignment="0" applyProtection="0"/>
    <xf numFmtId="0" fontId="69" fillId="28" borderId="55" applyNumberFormat="0" applyAlignment="0" applyProtection="0"/>
    <xf numFmtId="0" fontId="69" fillId="28" borderId="55" applyNumberFormat="0" applyAlignment="0" applyProtection="0"/>
    <xf numFmtId="0" fontId="70" fillId="0" borderId="56" applyNumberFormat="0" applyFill="0" applyAlignment="0" applyProtection="0"/>
    <xf numFmtId="0" fontId="71" fillId="29" borderId="57"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2" fillId="0" borderId="0" applyFont="0" applyFill="0" applyBorder="0" applyAlignment="0" applyProtection="0"/>
    <xf numFmtId="43" fontId="62"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73"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74" fillId="0" borderId="0" applyFont="0" applyFill="0" applyBorder="0" applyAlignment="0" applyProtection="0"/>
    <xf numFmtId="43" fontId="62" fillId="0" borderId="0" applyFont="0" applyFill="0" applyBorder="0" applyAlignment="0" applyProtection="0"/>
    <xf numFmtId="43" fontId="61" fillId="0" borderId="0" applyFont="0" applyFill="0" applyBorder="0" applyAlignment="0" applyProtection="0"/>
    <xf numFmtId="43" fontId="75" fillId="0" borderId="0" applyFont="0" applyFill="0" applyBorder="0" applyAlignment="0" applyProtection="0"/>
    <xf numFmtId="43" fontId="74" fillId="0" borderId="0" applyFont="0" applyFill="0" applyBorder="0" applyAlignment="0" applyProtection="0"/>
    <xf numFmtId="43" fontId="75" fillId="0" borderId="0" applyFont="0" applyFill="0" applyBorder="0" applyAlignment="0" applyProtection="0"/>
    <xf numFmtId="0" fontId="62" fillId="30" borderId="58" applyNumberFormat="0" applyFont="0" applyAlignment="0" applyProtection="0"/>
    <xf numFmtId="44" fontId="62" fillId="0" borderId="0" applyFont="0" applyFill="0" applyBorder="0" applyAlignment="0" applyProtection="0"/>
    <xf numFmtId="44" fontId="62" fillId="0" borderId="0" applyFont="0" applyFill="0" applyBorder="0" applyAlignment="0" applyProtection="0"/>
    <xf numFmtId="44" fontId="74"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75"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0" fontId="76" fillId="15" borderId="55" applyNumberFormat="0" applyAlignment="0" applyProtection="0"/>
    <xf numFmtId="0" fontId="77" fillId="0" borderId="0" applyNumberFormat="0" applyFill="0" applyBorder="0" applyAlignment="0" applyProtection="0"/>
    <xf numFmtId="0" fontId="78" fillId="12" borderId="0" applyNumberFormat="0" applyBorder="0" applyAlignment="0" applyProtection="0"/>
    <xf numFmtId="0" fontId="79" fillId="0" borderId="59" applyNumberFormat="0" applyFill="0" applyAlignment="0" applyProtection="0"/>
    <xf numFmtId="0" fontId="80" fillId="0" borderId="60" applyNumberFormat="0" applyFill="0" applyAlignment="0" applyProtection="0"/>
    <xf numFmtId="0" fontId="81" fillId="0" borderId="61" applyNumberFormat="0" applyFill="0" applyAlignment="0" applyProtection="0"/>
    <xf numFmtId="0" fontId="81" fillId="0" borderId="0" applyNumberFormat="0" applyFill="0" applyBorder="0" applyAlignment="0" applyProtection="0"/>
    <xf numFmtId="0" fontId="82" fillId="0" borderId="0" applyNumberFormat="0" applyFill="0" applyBorder="0" applyAlignment="0" applyProtection="0">
      <alignment vertical="top"/>
      <protection locked="0"/>
    </xf>
    <xf numFmtId="0" fontId="22" fillId="0" borderId="0" applyNumberFormat="0" applyFill="0" applyBorder="0" applyAlignment="0" applyProtection="0"/>
    <xf numFmtId="0" fontId="83" fillId="0" borderId="0" applyNumberFormat="0" applyFill="0" applyBorder="0" applyAlignment="0" applyProtection="0">
      <alignment vertical="top"/>
      <protection locked="0"/>
    </xf>
    <xf numFmtId="0" fontId="82" fillId="0" borderId="0" applyNumberFormat="0" applyFill="0" applyBorder="0" applyAlignment="0" applyProtection="0">
      <alignment vertical="top"/>
      <protection locked="0"/>
    </xf>
    <xf numFmtId="0" fontId="82" fillId="0" borderId="0" applyNumberFormat="0" applyFill="0" applyBorder="0" applyAlignment="0" applyProtection="0">
      <alignment vertical="top"/>
      <protection locked="0"/>
    </xf>
    <xf numFmtId="0" fontId="76" fillId="15" borderId="55" applyNumberFormat="0" applyAlignment="0" applyProtection="0"/>
    <xf numFmtId="0" fontId="76" fillId="15" borderId="55" applyNumberFormat="0" applyAlignment="0" applyProtection="0"/>
    <xf numFmtId="0" fontId="76" fillId="15" borderId="55" applyNumberFormat="0" applyAlignment="0" applyProtection="0"/>
    <xf numFmtId="0" fontId="70" fillId="0" borderId="56" applyNumberFormat="0" applyFill="0" applyAlignment="0" applyProtection="0"/>
    <xf numFmtId="0" fontId="84" fillId="31" borderId="0" applyNumberFormat="0" applyBorder="0" applyAlignment="0" applyProtection="0"/>
    <xf numFmtId="0" fontId="62" fillId="0" borderId="1"/>
    <xf numFmtId="0" fontId="62" fillId="0" borderId="0"/>
    <xf numFmtId="0" fontId="64" fillId="0" borderId="0"/>
    <xf numFmtId="0" fontId="62" fillId="0" borderId="1"/>
    <xf numFmtId="0" fontId="62" fillId="0" borderId="0"/>
    <xf numFmtId="0" fontId="61" fillId="0" borderId="0"/>
    <xf numFmtId="0" fontId="62" fillId="0" borderId="0"/>
    <xf numFmtId="0" fontId="61" fillId="0" borderId="0"/>
    <xf numFmtId="0" fontId="61" fillId="0" borderId="0"/>
    <xf numFmtId="0" fontId="64" fillId="0" borderId="0"/>
    <xf numFmtId="165" fontId="62" fillId="0" borderId="0"/>
    <xf numFmtId="0" fontId="73" fillId="0" borderId="0"/>
    <xf numFmtId="165" fontId="62" fillId="0" borderId="0"/>
    <xf numFmtId="0" fontId="65" fillId="0" borderId="0"/>
    <xf numFmtId="0" fontId="85" fillId="0" borderId="0"/>
    <xf numFmtId="0" fontId="62" fillId="0" borderId="0"/>
    <xf numFmtId="165" fontId="62" fillId="0" borderId="0"/>
    <xf numFmtId="0" fontId="62" fillId="0" borderId="0"/>
    <xf numFmtId="0" fontId="86" fillId="0" borderId="0"/>
    <xf numFmtId="0" fontId="85" fillId="0" borderId="0"/>
    <xf numFmtId="0" fontId="86" fillId="0" borderId="0"/>
    <xf numFmtId="0" fontId="73" fillId="0" borderId="0"/>
    <xf numFmtId="0" fontId="85" fillId="0" borderId="0"/>
    <xf numFmtId="0" fontId="62" fillId="0" borderId="0"/>
    <xf numFmtId="0" fontId="61" fillId="0" borderId="0"/>
    <xf numFmtId="0" fontId="62" fillId="0" borderId="0"/>
    <xf numFmtId="165" fontId="62" fillId="0" borderId="0"/>
    <xf numFmtId="0" fontId="61" fillId="0" borderId="0"/>
    <xf numFmtId="0" fontId="74" fillId="0" borderId="0"/>
    <xf numFmtId="165" fontId="62" fillId="0" borderId="0"/>
    <xf numFmtId="0" fontId="62" fillId="0" borderId="0"/>
    <xf numFmtId="165" fontId="62" fillId="0" borderId="0"/>
    <xf numFmtId="0" fontId="62" fillId="0" borderId="0"/>
    <xf numFmtId="165" fontId="62" fillId="0" borderId="0"/>
    <xf numFmtId="0" fontId="62" fillId="0" borderId="0"/>
    <xf numFmtId="165" fontId="62" fillId="0" borderId="0"/>
    <xf numFmtId="165" fontId="62" fillId="0" borderId="0"/>
    <xf numFmtId="0" fontId="62" fillId="0" borderId="0"/>
    <xf numFmtId="0" fontId="61" fillId="0" borderId="0"/>
    <xf numFmtId="0" fontId="62" fillId="0" borderId="0"/>
    <xf numFmtId="0" fontId="62" fillId="0" borderId="0"/>
    <xf numFmtId="0" fontId="62" fillId="0" borderId="0"/>
    <xf numFmtId="0" fontId="61" fillId="0" borderId="0"/>
    <xf numFmtId="0" fontId="62" fillId="0" borderId="0"/>
    <xf numFmtId="0" fontId="62" fillId="0" borderId="0"/>
    <xf numFmtId="0" fontId="75" fillId="0" borderId="0"/>
    <xf numFmtId="0" fontId="64" fillId="0" borderId="0"/>
    <xf numFmtId="0" fontId="62" fillId="0" borderId="0"/>
    <xf numFmtId="0" fontId="75" fillId="0" borderId="0"/>
    <xf numFmtId="0" fontId="65" fillId="30" borderId="58" applyNumberFormat="0" applyFont="0" applyAlignment="0" applyProtection="0"/>
    <xf numFmtId="0" fontId="65" fillId="30" borderId="58" applyNumberFormat="0" applyFont="0" applyAlignment="0" applyProtection="0"/>
    <xf numFmtId="0" fontId="65" fillId="30" borderId="58" applyNumberFormat="0" applyFont="0" applyAlignment="0" applyProtection="0"/>
    <xf numFmtId="0" fontId="87" fillId="28" borderId="62" applyNumberFormat="0" applyAlignment="0" applyProtection="0"/>
    <xf numFmtId="0" fontId="87" fillId="28" borderId="62" applyNumberFormat="0" applyAlignment="0" applyProtection="0"/>
    <xf numFmtId="0" fontId="87" fillId="28" borderId="62" applyNumberFormat="0" applyAlignment="0" applyProtection="0"/>
    <xf numFmtId="9" fontId="62" fillId="0" borderId="0" applyFont="0" applyFill="0" applyBorder="0" applyAlignment="0" applyProtection="0"/>
    <xf numFmtId="9" fontId="62" fillId="0" borderId="0" applyFont="0" applyFill="0" applyBorder="0" applyAlignment="0" applyProtection="0"/>
    <xf numFmtId="9" fontId="61" fillId="0" borderId="0" applyFont="0" applyFill="0" applyBorder="0" applyAlignment="0" applyProtection="0"/>
    <xf numFmtId="9" fontId="62" fillId="0" borderId="0" applyFont="0" applyFill="0" applyBorder="0" applyAlignment="0" applyProtection="0"/>
    <xf numFmtId="9" fontId="62" fillId="0" borderId="0" applyFont="0" applyFill="0" applyBorder="0" applyAlignment="0" applyProtection="0"/>
    <xf numFmtId="9" fontId="61" fillId="0" borderId="0" applyFont="0" applyFill="0" applyBorder="0" applyAlignment="0" applyProtection="0"/>
    <xf numFmtId="9" fontId="62" fillId="0" borderId="0" applyFont="0" applyFill="0" applyBorder="0" applyAlignment="0" applyProtection="0"/>
    <xf numFmtId="9" fontId="65" fillId="0" borderId="0" applyFont="0" applyFill="0" applyBorder="0" applyAlignment="0" applyProtection="0"/>
    <xf numFmtId="9" fontId="62" fillId="0" borderId="0" applyFont="0" applyFill="0" applyBorder="0" applyAlignment="0" applyProtection="0"/>
    <xf numFmtId="9" fontId="62" fillId="0" borderId="0" applyFont="0" applyFill="0" applyBorder="0" applyAlignment="0" applyProtection="0"/>
    <xf numFmtId="9" fontId="62" fillId="0" borderId="0" applyFont="0" applyFill="0" applyBorder="0" applyAlignment="0" applyProtection="0"/>
    <xf numFmtId="9" fontId="61" fillId="0" borderId="0" applyFont="0" applyFill="0" applyBorder="0" applyAlignment="0" applyProtection="0"/>
    <xf numFmtId="9" fontId="62" fillId="0" borderId="0" applyFont="0" applyFill="0" applyBorder="0" applyAlignment="0" applyProtection="0"/>
    <xf numFmtId="9" fontId="62" fillId="0" borderId="0" applyFont="0" applyFill="0" applyBorder="0" applyAlignment="0" applyProtection="0"/>
    <xf numFmtId="9" fontId="61" fillId="0" borderId="0" applyFont="0" applyFill="0" applyBorder="0" applyAlignment="0" applyProtection="0"/>
    <xf numFmtId="9" fontId="62"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0" fontId="88" fillId="0" borderId="0"/>
    <xf numFmtId="0" fontId="89" fillId="32" borderId="1" applyNumberFormat="0" applyProtection="0">
      <alignment horizontal="center" vertical="center"/>
    </xf>
    <xf numFmtId="0" fontId="63" fillId="32" borderId="1" applyNumberFormat="0" applyProtection="0">
      <alignment horizontal="center" vertical="center" wrapText="1"/>
    </xf>
    <xf numFmtId="0" fontId="63" fillId="32" borderId="1" applyNumberFormat="0" applyProtection="0">
      <alignment horizontal="center" vertical="center"/>
    </xf>
    <xf numFmtId="0" fontId="63" fillId="32" borderId="1" applyNumberFormat="0" applyProtection="0">
      <alignment horizontal="center" vertical="center" wrapText="1"/>
    </xf>
    <xf numFmtId="0" fontId="62" fillId="9" borderId="1" applyNumberFormat="0" applyProtection="0">
      <alignment horizontal="left" vertical="center"/>
    </xf>
    <xf numFmtId="0" fontId="62" fillId="9" borderId="1" applyNumberFormat="0" applyProtection="0">
      <alignment horizontal="left" vertical="center"/>
    </xf>
    <xf numFmtId="0" fontId="63" fillId="33" borderId="1" applyNumberFormat="0" applyProtection="0">
      <alignment horizontal="left" vertical="center" wrapText="1"/>
    </xf>
    <xf numFmtId="0" fontId="62" fillId="9" borderId="1" applyNumberFormat="0" applyProtection="0">
      <alignment horizontal="left" vertical="center" wrapText="1"/>
    </xf>
    <xf numFmtId="0" fontId="62" fillId="9" borderId="1" applyNumberFormat="0" applyProtection="0">
      <alignment horizontal="left" vertical="center" wrapText="1"/>
    </xf>
    <xf numFmtId="0" fontId="63" fillId="33" borderId="1" applyNumberFormat="0" applyProtection="0">
      <alignment horizontal="left" vertical="center" wrapText="1"/>
    </xf>
    <xf numFmtId="0" fontId="90" fillId="0" borderId="0" applyNumberFormat="0" applyFill="0" applyBorder="0" applyAlignment="0" applyProtection="0"/>
    <xf numFmtId="0" fontId="91" fillId="0" borderId="63" applyNumberFormat="0" applyFill="0" applyAlignment="0" applyProtection="0"/>
    <xf numFmtId="0" fontId="91" fillId="0" borderId="63" applyNumberFormat="0" applyFill="0" applyAlignment="0" applyProtection="0"/>
    <xf numFmtId="0" fontId="91" fillId="0" borderId="63" applyNumberFormat="0" applyFill="0" applyAlignment="0" applyProtection="0"/>
    <xf numFmtId="0" fontId="67" fillId="0" borderId="0" applyNumberFormat="0" applyFill="0" applyBorder="0" applyAlignment="0" applyProtection="0"/>
    <xf numFmtId="0" fontId="62" fillId="0" borderId="0"/>
    <xf numFmtId="9" fontId="62" fillId="0" borderId="0" applyFont="0" applyFill="0" applyBorder="0" applyAlignment="0" applyProtection="0"/>
    <xf numFmtId="0" fontId="61" fillId="0" borderId="0"/>
    <xf numFmtId="9" fontId="61" fillId="0" borderId="0" applyFont="0" applyFill="0" applyBorder="0" applyAlignment="0" applyProtection="0"/>
    <xf numFmtId="0" fontId="61" fillId="0" borderId="0"/>
    <xf numFmtId="0" fontId="92" fillId="0" borderId="0"/>
    <xf numFmtId="43" fontId="61" fillId="0" borderId="0" applyFont="0" applyFill="0" applyBorder="0" applyAlignment="0" applyProtection="0"/>
    <xf numFmtId="0" fontId="61" fillId="0" borderId="0"/>
    <xf numFmtId="165" fontId="94" fillId="0" borderId="0" applyNumberFormat="0" applyFill="0" applyBorder="0" applyAlignment="0" applyProtection="0"/>
    <xf numFmtId="43" fontId="62" fillId="0" borderId="0" applyFont="0" applyFill="0" applyBorder="0" applyAlignment="0" applyProtection="0"/>
    <xf numFmtId="0" fontId="61" fillId="0" borderId="0"/>
    <xf numFmtId="165" fontId="62" fillId="0" borderId="0"/>
    <xf numFmtId="44" fontId="62" fillId="0" borderId="0" applyFont="0" applyFill="0" applyBorder="0" applyAlignment="0" applyProtection="0"/>
    <xf numFmtId="0" fontId="61" fillId="0" borderId="0"/>
    <xf numFmtId="0" fontId="61" fillId="0" borderId="0"/>
    <xf numFmtId="9" fontId="61" fillId="0" borderId="0" applyFont="0" applyFill="0" applyBorder="0" applyAlignment="0" applyProtection="0"/>
    <xf numFmtId="0" fontId="69" fillId="28" borderId="55" applyNumberFormat="0" applyAlignment="0" applyProtection="0"/>
    <xf numFmtId="0" fontId="69" fillId="28" borderId="55" applyNumberFormat="0" applyAlignment="0" applyProtection="0"/>
    <xf numFmtId="0" fontId="69" fillId="28" borderId="55" applyNumberFormat="0" applyAlignment="0" applyProtection="0"/>
    <xf numFmtId="0" fontId="69" fillId="28" borderId="55" applyNumberFormat="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0" fontId="62" fillId="30" borderId="58" applyNumberFormat="0" applyFont="0" applyAlignment="0" applyProtection="0"/>
    <xf numFmtId="0" fontId="76" fillId="15" borderId="55" applyNumberFormat="0" applyAlignment="0" applyProtection="0"/>
    <xf numFmtId="0" fontId="76" fillId="15" borderId="55" applyNumberFormat="0" applyAlignment="0" applyProtection="0"/>
    <xf numFmtId="0" fontId="76" fillId="15" borderId="55" applyNumberFormat="0" applyAlignment="0" applyProtection="0"/>
    <xf numFmtId="0" fontId="76" fillId="15" borderId="55" applyNumberFormat="0" applyAlignment="0" applyProtection="0"/>
    <xf numFmtId="0" fontId="62" fillId="0" borderId="64"/>
    <xf numFmtId="0" fontId="62" fillId="0" borderId="64"/>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5" fillId="30" borderId="58" applyNumberFormat="0" applyFont="0" applyAlignment="0" applyProtection="0"/>
    <xf numFmtId="0" fontId="65" fillId="30" borderId="58" applyNumberFormat="0" applyFont="0" applyAlignment="0" applyProtection="0"/>
    <xf numFmtId="0" fontId="65" fillId="30" borderId="58" applyNumberFormat="0" applyFont="0" applyAlignment="0" applyProtection="0"/>
    <xf numFmtId="0" fontId="87" fillId="28" borderId="62" applyNumberFormat="0" applyAlignment="0" applyProtection="0"/>
    <xf numFmtId="0" fontId="87" fillId="28" borderId="62" applyNumberFormat="0" applyAlignment="0" applyProtection="0"/>
    <xf numFmtId="0" fontId="87" fillId="28" borderId="62" applyNumberFormat="0" applyAlignment="0" applyProtection="0"/>
    <xf numFmtId="9" fontId="61"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0" fontId="89" fillId="32" borderId="64" applyNumberFormat="0" applyProtection="0">
      <alignment horizontal="center" vertical="center"/>
    </xf>
    <xf numFmtId="0" fontId="63" fillId="32" borderId="64" applyNumberFormat="0" applyProtection="0">
      <alignment horizontal="center" vertical="center" wrapText="1"/>
    </xf>
    <xf numFmtId="0" fontId="63" fillId="32" borderId="64" applyNumberFormat="0" applyProtection="0">
      <alignment horizontal="center" vertical="center"/>
    </xf>
    <xf numFmtId="0" fontId="63" fillId="32" borderId="64" applyNumberFormat="0" applyProtection="0">
      <alignment horizontal="center" vertical="center" wrapText="1"/>
    </xf>
    <xf numFmtId="0" fontId="62" fillId="9" borderId="64" applyNumberFormat="0" applyProtection="0">
      <alignment horizontal="left" vertical="center"/>
    </xf>
    <xf numFmtId="0" fontId="62" fillId="9" borderId="64" applyNumberFormat="0" applyProtection="0">
      <alignment horizontal="left" vertical="center"/>
    </xf>
    <xf numFmtId="0" fontId="63" fillId="33" borderId="64" applyNumberFormat="0" applyProtection="0">
      <alignment horizontal="left" vertical="center" wrapText="1"/>
    </xf>
    <xf numFmtId="0" fontId="62" fillId="9" borderId="64" applyNumberFormat="0" applyProtection="0">
      <alignment horizontal="left" vertical="center" wrapText="1"/>
    </xf>
    <xf numFmtId="0" fontId="62" fillId="9" borderId="64" applyNumberFormat="0" applyProtection="0">
      <alignment horizontal="left" vertical="center" wrapText="1"/>
    </xf>
    <xf numFmtId="0" fontId="63" fillId="33" borderId="64" applyNumberFormat="0" applyProtection="0">
      <alignment horizontal="left" vertical="center" wrapText="1"/>
    </xf>
    <xf numFmtId="0" fontId="91" fillId="0" borderId="63" applyNumberFormat="0" applyFill="0" applyAlignment="0" applyProtection="0"/>
    <xf numFmtId="0" fontId="91" fillId="0" borderId="63" applyNumberFormat="0" applyFill="0" applyAlignment="0" applyProtection="0"/>
    <xf numFmtId="0" fontId="91" fillId="0" borderId="63" applyNumberFormat="0" applyFill="0" applyAlignment="0" applyProtection="0"/>
    <xf numFmtId="9" fontId="62" fillId="0" borderId="0" applyFont="0" applyFill="0" applyBorder="0" applyAlignment="0" applyProtection="0"/>
    <xf numFmtId="0" fontId="61" fillId="0" borderId="0"/>
    <xf numFmtId="9" fontId="61" fillId="0" borderId="0" applyFont="0" applyFill="0" applyBorder="0" applyAlignment="0" applyProtection="0"/>
    <xf numFmtId="0" fontId="61" fillId="0" borderId="0"/>
    <xf numFmtId="43" fontId="61" fillId="0" borderId="0" applyFont="0" applyFill="0" applyBorder="0" applyAlignment="0" applyProtection="0"/>
    <xf numFmtId="0" fontId="61" fillId="0" borderId="0"/>
    <xf numFmtId="43" fontId="62" fillId="0" borderId="0" applyFont="0" applyFill="0" applyBorder="0" applyAlignment="0" applyProtection="0"/>
    <xf numFmtId="0" fontId="61" fillId="0" borderId="0"/>
    <xf numFmtId="165" fontId="62" fillId="0" borderId="0"/>
    <xf numFmtId="44" fontId="62" fillId="0" borderId="0" applyFont="0" applyFill="0" applyBorder="0" applyAlignment="0" applyProtection="0"/>
    <xf numFmtId="0" fontId="61" fillId="0" borderId="0"/>
    <xf numFmtId="0" fontId="61" fillId="0" borderId="0"/>
    <xf numFmtId="9"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0" fontId="62" fillId="0" borderId="1"/>
    <xf numFmtId="0" fontId="62" fillId="0" borderId="1"/>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9" fontId="61"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0" fontId="89" fillId="32" borderId="1" applyNumberFormat="0" applyProtection="0">
      <alignment horizontal="center" vertical="center"/>
    </xf>
    <xf numFmtId="0" fontId="63" fillId="32" borderId="1" applyNumberFormat="0" applyProtection="0">
      <alignment horizontal="center" vertical="center" wrapText="1"/>
    </xf>
    <xf numFmtId="0" fontId="63" fillId="32" borderId="1" applyNumberFormat="0" applyProtection="0">
      <alignment horizontal="center" vertical="center"/>
    </xf>
    <xf numFmtId="0" fontId="63" fillId="32" borderId="1" applyNumberFormat="0" applyProtection="0">
      <alignment horizontal="center" vertical="center" wrapText="1"/>
    </xf>
    <xf numFmtId="0" fontId="62" fillId="9" borderId="1" applyNumberFormat="0" applyProtection="0">
      <alignment horizontal="left" vertical="center"/>
    </xf>
    <xf numFmtId="0" fontId="62" fillId="9" borderId="1" applyNumberFormat="0" applyProtection="0">
      <alignment horizontal="left" vertical="center"/>
    </xf>
    <xf numFmtId="0" fontId="63" fillId="33" borderId="1" applyNumberFormat="0" applyProtection="0">
      <alignment horizontal="left" vertical="center" wrapText="1"/>
    </xf>
    <xf numFmtId="0" fontId="62" fillId="9" borderId="1" applyNumberFormat="0" applyProtection="0">
      <alignment horizontal="left" vertical="center" wrapText="1"/>
    </xf>
    <xf numFmtId="0" fontId="62" fillId="9" borderId="1" applyNumberFormat="0" applyProtection="0">
      <alignment horizontal="left" vertical="center" wrapText="1"/>
    </xf>
    <xf numFmtId="0" fontId="63" fillId="33" borderId="1" applyNumberFormat="0" applyProtection="0">
      <alignment horizontal="left" vertical="center" wrapText="1"/>
    </xf>
    <xf numFmtId="9" fontId="62" fillId="0" borderId="0" applyFont="0" applyFill="0" applyBorder="0" applyAlignment="0" applyProtection="0"/>
    <xf numFmtId="0" fontId="61" fillId="0" borderId="0"/>
    <xf numFmtId="9" fontId="61" fillId="0" borderId="0" applyFont="0" applyFill="0" applyBorder="0" applyAlignment="0" applyProtection="0"/>
    <xf numFmtId="0" fontId="61" fillId="0" borderId="0"/>
    <xf numFmtId="43" fontId="61" fillId="0" borderId="0" applyFont="0" applyFill="0" applyBorder="0" applyAlignment="0" applyProtection="0"/>
    <xf numFmtId="0" fontId="61" fillId="0" borderId="0"/>
    <xf numFmtId="43" fontId="62" fillId="0" borderId="0" applyFont="0" applyFill="0" applyBorder="0" applyAlignment="0" applyProtection="0"/>
    <xf numFmtId="0" fontId="61" fillId="0" borderId="0"/>
    <xf numFmtId="0" fontId="61" fillId="0" borderId="0"/>
    <xf numFmtId="0" fontId="61" fillId="0" borderId="0"/>
    <xf numFmtId="9"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0" fontId="62" fillId="0" borderId="1"/>
    <xf numFmtId="0" fontId="62" fillId="0" borderId="1"/>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9" fontId="61"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0" fontId="89" fillId="32" borderId="1" applyNumberFormat="0" applyProtection="0">
      <alignment horizontal="center" vertical="center"/>
    </xf>
    <xf numFmtId="0" fontId="63" fillId="32" borderId="1" applyNumberFormat="0" applyProtection="0">
      <alignment horizontal="center" vertical="center" wrapText="1"/>
    </xf>
    <xf numFmtId="0" fontId="63" fillId="32" borderId="1" applyNumberFormat="0" applyProtection="0">
      <alignment horizontal="center" vertical="center"/>
    </xf>
    <xf numFmtId="0" fontId="63" fillId="32" borderId="1" applyNumberFormat="0" applyProtection="0">
      <alignment horizontal="center" vertical="center" wrapText="1"/>
    </xf>
    <xf numFmtId="0" fontId="62" fillId="9" borderId="1" applyNumberFormat="0" applyProtection="0">
      <alignment horizontal="left" vertical="center"/>
    </xf>
    <xf numFmtId="0" fontId="62" fillId="9" borderId="1" applyNumberFormat="0" applyProtection="0">
      <alignment horizontal="left" vertical="center"/>
    </xf>
    <xf numFmtId="0" fontId="63" fillId="33" borderId="1" applyNumberFormat="0" applyProtection="0">
      <alignment horizontal="left" vertical="center" wrapText="1"/>
    </xf>
    <xf numFmtId="0" fontId="62" fillId="9" borderId="1" applyNumberFormat="0" applyProtection="0">
      <alignment horizontal="left" vertical="center" wrapText="1"/>
    </xf>
    <xf numFmtId="0" fontId="62" fillId="9" borderId="1" applyNumberFormat="0" applyProtection="0">
      <alignment horizontal="left" vertical="center" wrapText="1"/>
    </xf>
    <xf numFmtId="0" fontId="63" fillId="33" borderId="1" applyNumberFormat="0" applyProtection="0">
      <alignment horizontal="left" vertical="center" wrapText="1"/>
    </xf>
    <xf numFmtId="0" fontId="61" fillId="0" borderId="0"/>
    <xf numFmtId="9" fontId="61" fillId="0" borderId="0" applyFont="0" applyFill="0" applyBorder="0" applyAlignment="0" applyProtection="0"/>
    <xf numFmtId="0" fontId="61" fillId="0" borderId="0"/>
    <xf numFmtId="43" fontId="61" fillId="0" borderId="0" applyFont="0" applyFill="0" applyBorder="0" applyAlignment="0" applyProtection="0"/>
    <xf numFmtId="0" fontId="61" fillId="0" borderId="0"/>
    <xf numFmtId="0" fontId="62" fillId="30" borderId="58" applyNumberFormat="0" applyFont="0" applyAlignment="0" applyProtection="0"/>
    <xf numFmtId="0" fontId="65" fillId="30" borderId="58" applyNumberFormat="0" applyFont="0" applyAlignment="0" applyProtection="0"/>
    <xf numFmtId="0" fontId="65" fillId="30" borderId="58" applyNumberFormat="0" applyFont="0" applyAlignment="0" applyProtection="0"/>
    <xf numFmtId="0" fontId="65" fillId="30" borderId="58" applyNumberFormat="0" applyFont="0" applyAlignment="0" applyProtection="0"/>
    <xf numFmtId="0" fontId="63" fillId="32" borderId="1" applyNumberFormat="0" applyProtection="0">
      <alignment horizontal="center" vertical="center" wrapText="1"/>
    </xf>
    <xf numFmtId="0" fontId="89" fillId="32" borderId="1" applyNumberFormat="0" applyProtection="0">
      <alignment horizontal="center" vertical="center"/>
    </xf>
    <xf numFmtId="0" fontId="62" fillId="0" borderId="1"/>
    <xf numFmtId="0" fontId="62" fillId="0" borderId="1"/>
    <xf numFmtId="0" fontId="69" fillId="28" borderId="55" applyNumberFormat="0" applyAlignment="0" applyProtection="0"/>
    <xf numFmtId="0" fontId="69" fillId="28" borderId="55" applyNumberFormat="0" applyAlignment="0" applyProtection="0"/>
    <xf numFmtId="0" fontId="69" fillId="28" borderId="55" applyNumberFormat="0" applyAlignment="0" applyProtection="0"/>
    <xf numFmtId="0" fontId="69" fillId="28" borderId="55" applyNumberFormat="0" applyAlignment="0" applyProtection="0"/>
    <xf numFmtId="0" fontId="62" fillId="30" borderId="58" applyNumberFormat="0" applyFont="0" applyAlignment="0" applyProtection="0"/>
    <xf numFmtId="0" fontId="76" fillId="15" borderId="55" applyNumberFormat="0" applyAlignment="0" applyProtection="0"/>
    <xf numFmtId="0" fontId="76" fillId="15" borderId="55" applyNumberFormat="0" applyAlignment="0" applyProtection="0"/>
    <xf numFmtId="0" fontId="76" fillId="15" borderId="55" applyNumberFormat="0" applyAlignment="0" applyProtection="0"/>
    <xf numFmtId="0" fontId="76" fillId="15" borderId="55" applyNumberFormat="0" applyAlignment="0" applyProtection="0"/>
    <xf numFmtId="0" fontId="65" fillId="30" borderId="58" applyNumberFormat="0" applyFont="0" applyAlignment="0" applyProtection="0"/>
    <xf numFmtId="0" fontId="65" fillId="30" borderId="58" applyNumberFormat="0" applyFont="0" applyAlignment="0" applyProtection="0"/>
    <xf numFmtId="0" fontId="65" fillId="30" borderId="58" applyNumberFormat="0" applyFont="0" applyAlignment="0" applyProtection="0"/>
    <xf numFmtId="0" fontId="87" fillId="28" borderId="62" applyNumberFormat="0" applyAlignment="0" applyProtection="0"/>
    <xf numFmtId="0" fontId="87" fillId="28" borderId="62" applyNumberFormat="0" applyAlignment="0" applyProtection="0"/>
    <xf numFmtId="0" fontId="87" fillId="28" borderId="62" applyNumberFormat="0" applyAlignment="0" applyProtection="0"/>
    <xf numFmtId="0" fontId="91" fillId="0" borderId="63" applyNumberFormat="0" applyFill="0" applyAlignment="0" applyProtection="0"/>
    <xf numFmtId="0" fontId="91" fillId="0" borderId="63" applyNumberFormat="0" applyFill="0" applyAlignment="0" applyProtection="0"/>
    <xf numFmtId="0" fontId="91" fillId="0" borderId="63" applyNumberFormat="0" applyFill="0" applyAlignment="0" applyProtection="0"/>
    <xf numFmtId="0" fontId="63" fillId="32" borderId="1" applyNumberFormat="0" applyProtection="0">
      <alignment horizontal="center" vertical="center"/>
    </xf>
    <xf numFmtId="0" fontId="63" fillId="32" borderId="1" applyNumberFormat="0" applyProtection="0">
      <alignment horizontal="center" vertical="center" wrapText="1"/>
    </xf>
    <xf numFmtId="0" fontId="62" fillId="9" borderId="1" applyNumberFormat="0" applyProtection="0">
      <alignment horizontal="left" vertical="center"/>
    </xf>
    <xf numFmtId="0" fontId="62" fillId="9" borderId="1" applyNumberFormat="0" applyProtection="0">
      <alignment horizontal="left" vertical="center"/>
    </xf>
    <xf numFmtId="0" fontId="63" fillId="33" borderId="1" applyNumberFormat="0" applyProtection="0">
      <alignment horizontal="left" vertical="center" wrapText="1"/>
    </xf>
    <xf numFmtId="0" fontId="62" fillId="9" borderId="1" applyNumberFormat="0" applyProtection="0">
      <alignment horizontal="left" vertical="center" wrapText="1"/>
    </xf>
    <xf numFmtId="0" fontId="62" fillId="9" borderId="1" applyNumberFormat="0" applyProtection="0">
      <alignment horizontal="left" vertical="center" wrapText="1"/>
    </xf>
    <xf numFmtId="0" fontId="63" fillId="33" borderId="1" applyNumberFormat="0" applyProtection="0">
      <alignment horizontal="left" vertical="center" wrapText="1"/>
    </xf>
    <xf numFmtId="0" fontId="62" fillId="30" borderId="58" applyNumberFormat="0" applyFont="0" applyAlignment="0" applyProtection="0"/>
    <xf numFmtId="0" fontId="65" fillId="30" borderId="58" applyNumberFormat="0" applyFont="0" applyAlignment="0" applyProtection="0"/>
    <xf numFmtId="0" fontId="65" fillId="30" borderId="58" applyNumberFormat="0" applyFont="0" applyAlignment="0" applyProtection="0"/>
    <xf numFmtId="0" fontId="65" fillId="30" borderId="58" applyNumberFormat="0" applyFont="0" applyAlignment="0" applyProtection="0"/>
    <xf numFmtId="0" fontId="62" fillId="30" borderId="58" applyNumberFormat="0" applyFont="0" applyAlignment="0" applyProtection="0"/>
    <xf numFmtId="0" fontId="65" fillId="30" borderId="58" applyNumberFormat="0" applyFont="0" applyAlignment="0" applyProtection="0"/>
    <xf numFmtId="0" fontId="65" fillId="30" borderId="58" applyNumberFormat="0" applyFont="0" applyAlignment="0" applyProtection="0"/>
    <xf numFmtId="0" fontId="65" fillId="30" borderId="58" applyNumberFormat="0" applyFont="0" applyAlignment="0" applyProtection="0"/>
    <xf numFmtId="0" fontId="62" fillId="30" borderId="58" applyNumberFormat="0" applyFont="0" applyAlignment="0" applyProtection="0"/>
    <xf numFmtId="0" fontId="65" fillId="30" borderId="58" applyNumberFormat="0" applyFont="0" applyAlignment="0" applyProtection="0"/>
    <xf numFmtId="0" fontId="65" fillId="30" borderId="58" applyNumberFormat="0" applyFont="0" applyAlignment="0" applyProtection="0"/>
    <xf numFmtId="0" fontId="65" fillId="30" borderId="58" applyNumberFormat="0" applyFont="0" applyAlignment="0" applyProtection="0"/>
    <xf numFmtId="0" fontId="69" fillId="28" borderId="55" applyNumberFormat="0" applyAlignment="0" applyProtection="0"/>
    <xf numFmtId="0" fontId="69" fillId="28" borderId="55" applyNumberFormat="0" applyAlignment="0" applyProtection="0"/>
    <xf numFmtId="0" fontId="69" fillId="28" borderId="55" applyNumberFormat="0" applyAlignment="0" applyProtection="0"/>
    <xf numFmtId="0" fontId="69" fillId="28" borderId="55" applyNumberFormat="0" applyAlignment="0" applyProtection="0"/>
    <xf numFmtId="0" fontId="76" fillId="15" borderId="55" applyNumberFormat="0" applyAlignment="0" applyProtection="0"/>
    <xf numFmtId="0" fontId="76" fillId="15" borderId="55" applyNumberFormat="0" applyAlignment="0" applyProtection="0"/>
    <xf numFmtId="0" fontId="76" fillId="15" borderId="55" applyNumberFormat="0" applyAlignment="0" applyProtection="0"/>
    <xf numFmtId="0" fontId="76" fillId="15" borderId="55" applyNumberFormat="0" applyAlignment="0" applyProtection="0"/>
    <xf numFmtId="0" fontId="87" fillId="28" borderId="62" applyNumberFormat="0" applyAlignment="0" applyProtection="0"/>
    <xf numFmtId="0" fontId="87" fillId="28" borderId="62" applyNumberFormat="0" applyAlignment="0" applyProtection="0"/>
    <xf numFmtId="0" fontId="87" fillId="28" borderId="62" applyNumberFormat="0" applyAlignment="0" applyProtection="0"/>
    <xf numFmtId="0" fontId="91" fillId="0" borderId="63" applyNumberFormat="0" applyFill="0" applyAlignment="0" applyProtection="0"/>
    <xf numFmtId="0" fontId="91" fillId="0" borderId="63" applyNumberFormat="0" applyFill="0" applyAlignment="0" applyProtection="0"/>
    <xf numFmtId="0" fontId="91" fillId="0" borderId="63" applyNumberFormat="0" applyFill="0" applyAlignment="0" applyProtection="0"/>
    <xf numFmtId="0" fontId="61" fillId="0" borderId="0"/>
    <xf numFmtId="9" fontId="61" fillId="0" borderId="0" applyFont="0" applyFill="0" applyBorder="0" applyAlignment="0" applyProtection="0"/>
    <xf numFmtId="0" fontId="61" fillId="0" borderId="0"/>
    <xf numFmtId="9" fontId="61" fillId="0" borderId="0" applyFont="0" applyFill="0" applyBorder="0" applyAlignment="0" applyProtection="0"/>
    <xf numFmtId="0" fontId="61" fillId="0" borderId="0"/>
    <xf numFmtId="9" fontId="61" fillId="0" borderId="0" applyFont="0" applyFill="0" applyBorder="0" applyAlignment="0" applyProtection="0"/>
    <xf numFmtId="0" fontId="62" fillId="0" borderId="1"/>
    <xf numFmtId="0" fontId="69" fillId="28" borderId="55" applyNumberFormat="0" applyAlignment="0" applyProtection="0"/>
    <xf numFmtId="0" fontId="69" fillId="28" borderId="55" applyNumberFormat="0" applyAlignment="0" applyProtection="0"/>
    <xf numFmtId="0" fontId="69" fillId="28" borderId="55" applyNumberFormat="0" applyAlignment="0" applyProtection="0"/>
    <xf numFmtId="0" fontId="69" fillId="28" borderId="55" applyNumberFormat="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0" fontId="62" fillId="30" borderId="58" applyNumberFormat="0" applyFont="0" applyAlignment="0" applyProtection="0"/>
    <xf numFmtId="0" fontId="76" fillId="15" borderId="55" applyNumberFormat="0" applyAlignment="0" applyProtection="0"/>
    <xf numFmtId="0" fontId="76" fillId="15" borderId="55" applyNumberFormat="0" applyAlignment="0" applyProtection="0"/>
    <xf numFmtId="0" fontId="76" fillId="15" borderId="55" applyNumberFormat="0" applyAlignment="0" applyProtection="0"/>
    <xf numFmtId="0" fontId="76" fillId="15" borderId="55" applyNumberFormat="0" applyAlignment="0" applyProtection="0"/>
    <xf numFmtId="0" fontId="62" fillId="0" borderId="1"/>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5" fillId="30" borderId="58" applyNumberFormat="0" applyFont="0" applyAlignment="0" applyProtection="0"/>
    <xf numFmtId="0" fontId="65" fillId="30" borderId="58" applyNumberFormat="0" applyFont="0" applyAlignment="0" applyProtection="0"/>
    <xf numFmtId="0" fontId="65" fillId="30" borderId="58" applyNumberFormat="0" applyFont="0" applyAlignment="0" applyProtection="0"/>
    <xf numFmtId="0" fontId="87" fillId="28" borderId="62" applyNumberFormat="0" applyAlignment="0" applyProtection="0"/>
    <xf numFmtId="0" fontId="87" fillId="28" borderId="62" applyNumberFormat="0" applyAlignment="0" applyProtection="0"/>
    <xf numFmtId="0" fontId="87" fillId="28" borderId="62" applyNumberFormat="0" applyAlignment="0" applyProtection="0"/>
    <xf numFmtId="9" fontId="61"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0" fontId="89" fillId="32" borderId="1" applyNumberFormat="0" applyProtection="0">
      <alignment horizontal="center" vertical="center"/>
    </xf>
    <xf numFmtId="0" fontId="63" fillId="32" borderId="1" applyNumberFormat="0" applyProtection="0">
      <alignment horizontal="center" vertical="center" wrapText="1"/>
    </xf>
    <xf numFmtId="0" fontId="63" fillId="32" borderId="1" applyNumberFormat="0" applyProtection="0">
      <alignment horizontal="center" vertical="center"/>
    </xf>
    <xf numFmtId="0" fontId="63" fillId="32" borderId="1" applyNumberFormat="0" applyProtection="0">
      <alignment horizontal="center" vertical="center" wrapText="1"/>
    </xf>
    <xf numFmtId="0" fontId="62" fillId="9" borderId="1" applyNumberFormat="0" applyProtection="0">
      <alignment horizontal="left" vertical="center"/>
    </xf>
    <xf numFmtId="0" fontId="62" fillId="9" borderId="1" applyNumberFormat="0" applyProtection="0">
      <alignment horizontal="left" vertical="center"/>
    </xf>
    <xf numFmtId="0" fontId="63" fillId="33" borderId="1" applyNumberFormat="0" applyProtection="0">
      <alignment horizontal="left" vertical="center" wrapText="1"/>
    </xf>
    <xf numFmtId="0" fontId="62" fillId="9" borderId="1" applyNumberFormat="0" applyProtection="0">
      <alignment horizontal="left" vertical="center" wrapText="1"/>
    </xf>
    <xf numFmtId="0" fontId="62" fillId="9" borderId="1" applyNumberFormat="0" applyProtection="0">
      <alignment horizontal="left" vertical="center" wrapText="1"/>
    </xf>
    <xf numFmtId="0" fontId="63" fillId="33" borderId="1" applyNumberFormat="0" applyProtection="0">
      <alignment horizontal="left" vertical="center" wrapText="1"/>
    </xf>
    <xf numFmtId="0" fontId="91" fillId="0" borderId="63" applyNumberFormat="0" applyFill="0" applyAlignment="0" applyProtection="0"/>
    <xf numFmtId="0" fontId="91" fillId="0" borderId="63" applyNumberFormat="0" applyFill="0" applyAlignment="0" applyProtection="0"/>
    <xf numFmtId="0" fontId="91" fillId="0" borderId="63" applyNumberFormat="0" applyFill="0" applyAlignment="0" applyProtection="0"/>
    <xf numFmtId="0" fontId="65" fillId="30" borderId="70" applyNumberFormat="0" applyFont="0" applyAlignment="0" applyProtection="0"/>
    <xf numFmtId="0" fontId="61" fillId="0" borderId="0"/>
    <xf numFmtId="0" fontId="61" fillId="0" borderId="0"/>
    <xf numFmtId="0" fontId="61" fillId="0" borderId="0"/>
    <xf numFmtId="0" fontId="61" fillId="0" borderId="0"/>
    <xf numFmtId="0" fontId="61" fillId="0" borderId="0"/>
    <xf numFmtId="9"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0" fontId="62" fillId="0" borderId="1"/>
    <xf numFmtId="0" fontId="62" fillId="0" borderId="1"/>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9" fontId="61"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0" fontId="89" fillId="32" borderId="1" applyNumberFormat="0" applyProtection="0">
      <alignment horizontal="center" vertical="center"/>
    </xf>
    <xf numFmtId="0" fontId="63" fillId="32" borderId="1" applyNumberFormat="0" applyProtection="0">
      <alignment horizontal="center" vertical="center" wrapText="1"/>
    </xf>
    <xf numFmtId="0" fontId="63" fillId="32" borderId="1" applyNumberFormat="0" applyProtection="0">
      <alignment horizontal="center" vertical="center"/>
    </xf>
    <xf numFmtId="0" fontId="63" fillId="32" borderId="1" applyNumberFormat="0" applyProtection="0">
      <alignment horizontal="center" vertical="center" wrapText="1"/>
    </xf>
    <xf numFmtId="0" fontId="62" fillId="9" borderId="1" applyNumberFormat="0" applyProtection="0">
      <alignment horizontal="left" vertical="center"/>
    </xf>
    <xf numFmtId="0" fontId="62" fillId="9" borderId="1" applyNumberFormat="0" applyProtection="0">
      <alignment horizontal="left" vertical="center"/>
    </xf>
    <xf numFmtId="0" fontId="63" fillId="33" borderId="1" applyNumberFormat="0" applyProtection="0">
      <alignment horizontal="left" vertical="center" wrapText="1"/>
    </xf>
    <xf numFmtId="0" fontId="62" fillId="9" borderId="1" applyNumberFormat="0" applyProtection="0">
      <alignment horizontal="left" vertical="center" wrapText="1"/>
    </xf>
    <xf numFmtId="0" fontId="62" fillId="9" borderId="1" applyNumberFormat="0" applyProtection="0">
      <alignment horizontal="left" vertical="center" wrapText="1"/>
    </xf>
    <xf numFmtId="0" fontId="63" fillId="33" borderId="1" applyNumberFormat="0" applyProtection="0">
      <alignment horizontal="left" vertical="center" wrapText="1"/>
    </xf>
    <xf numFmtId="0" fontId="61" fillId="0" borderId="0"/>
    <xf numFmtId="9" fontId="61" fillId="0" borderId="0" applyFont="0" applyFill="0" applyBorder="0" applyAlignment="0" applyProtection="0"/>
    <xf numFmtId="0" fontId="61" fillId="0" borderId="0"/>
    <xf numFmtId="43" fontId="61" fillId="0" borderId="0" applyFont="0" applyFill="0" applyBorder="0" applyAlignment="0" applyProtection="0"/>
    <xf numFmtId="0" fontId="61" fillId="0" borderId="0"/>
    <xf numFmtId="0" fontId="61" fillId="0" borderId="0"/>
    <xf numFmtId="0" fontId="61" fillId="0" borderId="0"/>
    <xf numFmtId="0" fontId="61" fillId="0" borderId="0"/>
    <xf numFmtId="9" fontId="61" fillId="0" borderId="0" applyFont="0" applyFill="0" applyBorder="0" applyAlignment="0" applyProtection="0"/>
    <xf numFmtId="0" fontId="69" fillId="28" borderId="55" applyNumberFormat="0" applyAlignment="0" applyProtection="0"/>
    <xf numFmtId="0" fontId="69" fillId="28" borderId="55" applyNumberFormat="0" applyAlignment="0" applyProtection="0"/>
    <xf numFmtId="0" fontId="69" fillId="28" borderId="55" applyNumberFormat="0" applyAlignment="0" applyProtection="0"/>
    <xf numFmtId="0" fontId="69" fillId="28" borderId="55" applyNumberFormat="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0" fontId="62" fillId="30" borderId="58" applyNumberFormat="0" applyFont="0" applyAlignment="0" applyProtection="0"/>
    <xf numFmtId="0" fontId="76" fillId="15" borderId="55" applyNumberFormat="0" applyAlignment="0" applyProtection="0"/>
    <xf numFmtId="0" fontId="76" fillId="15" borderId="55" applyNumberFormat="0" applyAlignment="0" applyProtection="0"/>
    <xf numFmtId="0" fontId="76" fillId="15" borderId="55" applyNumberFormat="0" applyAlignment="0" applyProtection="0"/>
    <xf numFmtId="0" fontId="76" fillId="15" borderId="55" applyNumberFormat="0" applyAlignment="0" applyProtection="0"/>
    <xf numFmtId="0" fontId="62" fillId="0" borderId="1"/>
    <xf numFmtId="0" fontId="62" fillId="0" borderId="1"/>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5" fillId="30" borderId="58" applyNumberFormat="0" applyFont="0" applyAlignment="0" applyProtection="0"/>
    <xf numFmtId="0" fontId="65" fillId="30" borderId="58" applyNumberFormat="0" applyFont="0" applyAlignment="0" applyProtection="0"/>
    <xf numFmtId="0" fontId="65" fillId="30" borderId="58" applyNumberFormat="0" applyFont="0" applyAlignment="0" applyProtection="0"/>
    <xf numFmtId="0" fontId="87" fillId="28" borderId="62" applyNumberFormat="0" applyAlignment="0" applyProtection="0"/>
    <xf numFmtId="0" fontId="87" fillId="28" borderId="62" applyNumberFormat="0" applyAlignment="0" applyProtection="0"/>
    <xf numFmtId="0" fontId="87" fillId="28" borderId="62" applyNumberFormat="0" applyAlignment="0" applyProtection="0"/>
    <xf numFmtId="9" fontId="61"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0" fontId="89" fillId="32" borderId="1" applyNumberFormat="0" applyProtection="0">
      <alignment horizontal="center" vertical="center"/>
    </xf>
    <xf numFmtId="0" fontId="63" fillId="32" borderId="1" applyNumberFormat="0" applyProtection="0">
      <alignment horizontal="center" vertical="center" wrapText="1"/>
    </xf>
    <xf numFmtId="0" fontId="63" fillId="32" borderId="1" applyNumberFormat="0" applyProtection="0">
      <alignment horizontal="center" vertical="center"/>
    </xf>
    <xf numFmtId="0" fontId="63" fillId="32" borderId="1" applyNumberFormat="0" applyProtection="0">
      <alignment horizontal="center" vertical="center" wrapText="1"/>
    </xf>
    <xf numFmtId="0" fontId="62" fillId="9" borderId="1" applyNumberFormat="0" applyProtection="0">
      <alignment horizontal="left" vertical="center"/>
    </xf>
    <xf numFmtId="0" fontId="62" fillId="9" borderId="1" applyNumberFormat="0" applyProtection="0">
      <alignment horizontal="left" vertical="center"/>
    </xf>
    <xf numFmtId="0" fontId="63" fillId="33" borderId="1" applyNumberFormat="0" applyProtection="0">
      <alignment horizontal="left" vertical="center" wrapText="1"/>
    </xf>
    <xf numFmtId="0" fontId="62" fillId="9" borderId="1" applyNumberFormat="0" applyProtection="0">
      <alignment horizontal="left" vertical="center" wrapText="1"/>
    </xf>
    <xf numFmtId="0" fontId="62" fillId="9" borderId="1" applyNumberFormat="0" applyProtection="0">
      <alignment horizontal="left" vertical="center" wrapText="1"/>
    </xf>
    <xf numFmtId="0" fontId="63" fillId="33" borderId="1" applyNumberFormat="0" applyProtection="0">
      <alignment horizontal="left" vertical="center" wrapText="1"/>
    </xf>
    <xf numFmtId="0" fontId="91" fillId="0" borderId="63" applyNumberFormat="0" applyFill="0" applyAlignment="0" applyProtection="0"/>
    <xf numFmtId="0" fontId="91" fillId="0" borderId="63" applyNumberFormat="0" applyFill="0" applyAlignment="0" applyProtection="0"/>
    <xf numFmtId="0" fontId="91" fillId="0" borderId="63" applyNumberFormat="0" applyFill="0" applyAlignment="0" applyProtection="0"/>
    <xf numFmtId="0" fontId="61" fillId="0" borderId="0"/>
    <xf numFmtId="9" fontId="61" fillId="0" borderId="0" applyFont="0" applyFill="0" applyBorder="0" applyAlignment="0" applyProtection="0"/>
    <xf numFmtId="0" fontId="61" fillId="0" borderId="0"/>
    <xf numFmtId="43" fontId="61" fillId="0" borderId="0" applyFont="0" applyFill="0" applyBorder="0" applyAlignment="0" applyProtection="0"/>
    <xf numFmtId="0" fontId="61" fillId="0" borderId="0"/>
    <xf numFmtId="0" fontId="61" fillId="0" borderId="0"/>
    <xf numFmtId="0" fontId="61" fillId="0" borderId="0"/>
    <xf numFmtId="0" fontId="61" fillId="0" borderId="0"/>
    <xf numFmtId="9"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0" fontId="62" fillId="0" borderId="1"/>
    <xf numFmtId="0" fontId="62" fillId="0" borderId="1"/>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9" fontId="61"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0" fontId="89" fillId="32" borderId="1" applyNumberFormat="0" applyProtection="0">
      <alignment horizontal="center" vertical="center"/>
    </xf>
    <xf numFmtId="0" fontId="63" fillId="32" borderId="1" applyNumberFormat="0" applyProtection="0">
      <alignment horizontal="center" vertical="center" wrapText="1"/>
    </xf>
    <xf numFmtId="0" fontId="63" fillId="32" borderId="1" applyNumberFormat="0" applyProtection="0">
      <alignment horizontal="center" vertical="center"/>
    </xf>
    <xf numFmtId="0" fontId="63" fillId="32" borderId="1" applyNumberFormat="0" applyProtection="0">
      <alignment horizontal="center" vertical="center" wrapText="1"/>
    </xf>
    <xf numFmtId="0" fontId="62" fillId="9" borderId="1" applyNumberFormat="0" applyProtection="0">
      <alignment horizontal="left" vertical="center"/>
    </xf>
    <xf numFmtId="0" fontId="62" fillId="9" borderId="1" applyNumberFormat="0" applyProtection="0">
      <alignment horizontal="left" vertical="center"/>
    </xf>
    <xf numFmtId="0" fontId="63" fillId="33" borderId="1" applyNumberFormat="0" applyProtection="0">
      <alignment horizontal="left" vertical="center" wrapText="1"/>
    </xf>
    <xf numFmtId="0" fontId="62" fillId="9" borderId="1" applyNumberFormat="0" applyProtection="0">
      <alignment horizontal="left" vertical="center" wrapText="1"/>
    </xf>
    <xf numFmtId="0" fontId="62" fillId="9" borderId="1" applyNumberFormat="0" applyProtection="0">
      <alignment horizontal="left" vertical="center" wrapText="1"/>
    </xf>
    <xf numFmtId="0" fontId="63" fillId="33" borderId="1" applyNumberFormat="0" applyProtection="0">
      <alignment horizontal="left" vertical="center" wrapText="1"/>
    </xf>
    <xf numFmtId="0" fontId="61" fillId="0" borderId="0"/>
    <xf numFmtId="9" fontId="61" fillId="0" borderId="0" applyFont="0" applyFill="0" applyBorder="0" applyAlignment="0" applyProtection="0"/>
    <xf numFmtId="0" fontId="61" fillId="0" borderId="0"/>
    <xf numFmtId="43" fontId="61" fillId="0" borderId="0" applyFont="0" applyFill="0" applyBorder="0" applyAlignment="0" applyProtection="0"/>
    <xf numFmtId="0" fontId="61" fillId="0" borderId="0"/>
    <xf numFmtId="0" fontId="61" fillId="0" borderId="0"/>
    <xf numFmtId="0" fontId="61" fillId="0" borderId="0"/>
    <xf numFmtId="0" fontId="61" fillId="0" borderId="0"/>
    <xf numFmtId="9"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0" fontId="62" fillId="0" borderId="1"/>
    <xf numFmtId="0" fontId="62" fillId="0" borderId="1"/>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9" fontId="61"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0" fontId="89" fillId="32" borderId="1" applyNumberFormat="0" applyProtection="0">
      <alignment horizontal="center" vertical="center"/>
    </xf>
    <xf numFmtId="0" fontId="63" fillId="32" borderId="1" applyNumberFormat="0" applyProtection="0">
      <alignment horizontal="center" vertical="center" wrapText="1"/>
    </xf>
    <xf numFmtId="0" fontId="63" fillId="32" borderId="1" applyNumberFormat="0" applyProtection="0">
      <alignment horizontal="center" vertical="center"/>
    </xf>
    <xf numFmtId="0" fontId="63" fillId="32" borderId="1" applyNumberFormat="0" applyProtection="0">
      <alignment horizontal="center" vertical="center" wrapText="1"/>
    </xf>
    <xf numFmtId="0" fontId="62" fillId="9" borderId="1" applyNumberFormat="0" applyProtection="0">
      <alignment horizontal="left" vertical="center"/>
    </xf>
    <xf numFmtId="0" fontId="62" fillId="9" borderId="1" applyNumberFormat="0" applyProtection="0">
      <alignment horizontal="left" vertical="center"/>
    </xf>
    <xf numFmtId="0" fontId="63" fillId="33" borderId="1" applyNumberFormat="0" applyProtection="0">
      <alignment horizontal="left" vertical="center" wrapText="1"/>
    </xf>
    <xf numFmtId="0" fontId="62" fillId="9" borderId="1" applyNumberFormat="0" applyProtection="0">
      <alignment horizontal="left" vertical="center" wrapText="1"/>
    </xf>
    <xf numFmtId="0" fontId="62" fillId="9" borderId="1" applyNumberFormat="0" applyProtection="0">
      <alignment horizontal="left" vertical="center" wrapText="1"/>
    </xf>
    <xf numFmtId="0" fontId="63" fillId="33" borderId="1" applyNumberFormat="0" applyProtection="0">
      <alignment horizontal="left" vertical="center" wrapText="1"/>
    </xf>
    <xf numFmtId="0" fontId="61" fillId="0" borderId="0"/>
    <xf numFmtId="9" fontId="61" fillId="0" borderId="0" applyFont="0" applyFill="0" applyBorder="0" applyAlignment="0" applyProtection="0"/>
    <xf numFmtId="0" fontId="61" fillId="0" borderId="0"/>
    <xf numFmtId="43" fontId="61" fillId="0" borderId="0" applyFont="0" applyFill="0" applyBorder="0" applyAlignment="0" applyProtection="0"/>
    <xf numFmtId="0" fontId="61" fillId="0" borderId="0"/>
    <xf numFmtId="0" fontId="62" fillId="30" borderId="58" applyNumberFormat="0" applyFont="0" applyAlignment="0" applyProtection="0"/>
    <xf numFmtId="0" fontId="65" fillId="30" borderId="58" applyNumberFormat="0" applyFont="0" applyAlignment="0" applyProtection="0"/>
    <xf numFmtId="0" fontId="65" fillId="30" borderId="58" applyNumberFormat="0" applyFont="0" applyAlignment="0" applyProtection="0"/>
    <xf numFmtId="0" fontId="65" fillId="30" borderId="58" applyNumberFormat="0" applyFont="0" applyAlignment="0" applyProtection="0"/>
    <xf numFmtId="0" fontId="63" fillId="32" borderId="1" applyNumberFormat="0" applyProtection="0">
      <alignment horizontal="center" vertical="center" wrapText="1"/>
    </xf>
    <xf numFmtId="0" fontId="89" fillId="32" borderId="1" applyNumberFormat="0" applyProtection="0">
      <alignment horizontal="center" vertical="center"/>
    </xf>
    <xf numFmtId="0" fontId="62" fillId="0" borderId="1"/>
    <xf numFmtId="0" fontId="62" fillId="0" borderId="1"/>
    <xf numFmtId="0" fontId="69" fillId="28" borderId="55" applyNumberFormat="0" applyAlignment="0" applyProtection="0"/>
    <xf numFmtId="0" fontId="69" fillId="28" borderId="55" applyNumberFormat="0" applyAlignment="0" applyProtection="0"/>
    <xf numFmtId="0" fontId="69" fillId="28" borderId="55" applyNumberFormat="0" applyAlignment="0" applyProtection="0"/>
    <xf numFmtId="0" fontId="69" fillId="28" borderId="55" applyNumberFormat="0" applyAlignment="0" applyProtection="0"/>
    <xf numFmtId="0" fontId="62" fillId="30" borderId="58" applyNumberFormat="0" applyFont="0" applyAlignment="0" applyProtection="0"/>
    <xf numFmtId="0" fontId="76" fillId="15" borderId="55" applyNumberFormat="0" applyAlignment="0" applyProtection="0"/>
    <xf numFmtId="0" fontId="76" fillId="15" borderId="55" applyNumberFormat="0" applyAlignment="0" applyProtection="0"/>
    <xf numFmtId="0" fontId="76" fillId="15" borderId="55" applyNumberFormat="0" applyAlignment="0" applyProtection="0"/>
    <xf numFmtId="0" fontId="76" fillId="15" borderId="55" applyNumberFormat="0" applyAlignment="0" applyProtection="0"/>
    <xf numFmtId="0" fontId="65" fillId="30" borderId="58" applyNumberFormat="0" applyFont="0" applyAlignment="0" applyProtection="0"/>
    <xf numFmtId="0" fontId="65" fillId="30" borderId="58" applyNumberFormat="0" applyFont="0" applyAlignment="0" applyProtection="0"/>
    <xf numFmtId="0" fontId="65" fillId="30" borderId="58" applyNumberFormat="0" applyFont="0" applyAlignment="0" applyProtection="0"/>
    <xf numFmtId="0" fontId="87" fillId="28" borderId="62" applyNumberFormat="0" applyAlignment="0" applyProtection="0"/>
    <xf numFmtId="0" fontId="87" fillId="28" borderId="62" applyNumberFormat="0" applyAlignment="0" applyProtection="0"/>
    <xf numFmtId="0" fontId="87" fillId="28" borderId="62" applyNumberFormat="0" applyAlignment="0" applyProtection="0"/>
    <xf numFmtId="0" fontId="91" fillId="0" borderId="63" applyNumberFormat="0" applyFill="0" applyAlignment="0" applyProtection="0"/>
    <xf numFmtId="0" fontId="91" fillId="0" borderId="63" applyNumberFormat="0" applyFill="0" applyAlignment="0" applyProtection="0"/>
    <xf numFmtId="0" fontId="91" fillId="0" borderId="63" applyNumberFormat="0" applyFill="0" applyAlignment="0" applyProtection="0"/>
    <xf numFmtId="0" fontId="63" fillId="32" borderId="1" applyNumberFormat="0" applyProtection="0">
      <alignment horizontal="center" vertical="center"/>
    </xf>
    <xf numFmtId="0" fontId="63" fillId="32" borderId="1" applyNumberFormat="0" applyProtection="0">
      <alignment horizontal="center" vertical="center" wrapText="1"/>
    </xf>
    <xf numFmtId="0" fontId="62" fillId="9" borderId="1" applyNumberFormat="0" applyProtection="0">
      <alignment horizontal="left" vertical="center"/>
    </xf>
    <xf numFmtId="0" fontId="62" fillId="9" borderId="1" applyNumberFormat="0" applyProtection="0">
      <alignment horizontal="left" vertical="center"/>
    </xf>
    <xf numFmtId="0" fontId="63" fillId="33" borderId="1" applyNumberFormat="0" applyProtection="0">
      <alignment horizontal="left" vertical="center" wrapText="1"/>
    </xf>
    <xf numFmtId="0" fontId="62" fillId="9" borderId="1" applyNumberFormat="0" applyProtection="0">
      <alignment horizontal="left" vertical="center" wrapText="1"/>
    </xf>
    <xf numFmtId="0" fontId="62" fillId="9" borderId="1" applyNumberFormat="0" applyProtection="0">
      <alignment horizontal="left" vertical="center" wrapText="1"/>
    </xf>
    <xf numFmtId="0" fontId="63" fillId="33" borderId="1" applyNumberFormat="0" applyProtection="0">
      <alignment horizontal="left" vertical="center" wrapText="1"/>
    </xf>
    <xf numFmtId="0" fontId="62" fillId="30" borderId="58" applyNumberFormat="0" applyFont="0" applyAlignment="0" applyProtection="0"/>
    <xf numFmtId="0" fontId="65" fillId="30" borderId="58" applyNumberFormat="0" applyFont="0" applyAlignment="0" applyProtection="0"/>
    <xf numFmtId="0" fontId="65" fillId="30" borderId="58" applyNumberFormat="0" applyFont="0" applyAlignment="0" applyProtection="0"/>
    <xf numFmtId="0" fontId="65" fillId="30" borderId="58" applyNumberFormat="0" applyFont="0" applyAlignment="0" applyProtection="0"/>
    <xf numFmtId="0" fontId="62" fillId="30" borderId="58" applyNumberFormat="0" applyFont="0" applyAlignment="0" applyProtection="0"/>
    <xf numFmtId="0" fontId="65" fillId="30" borderId="58" applyNumberFormat="0" applyFont="0" applyAlignment="0" applyProtection="0"/>
    <xf numFmtId="0" fontId="65" fillId="30" borderId="58" applyNumberFormat="0" applyFont="0" applyAlignment="0" applyProtection="0"/>
    <xf numFmtId="0" fontId="65" fillId="30" borderId="58" applyNumberFormat="0" applyFont="0" applyAlignment="0" applyProtection="0"/>
    <xf numFmtId="0" fontId="62" fillId="30" borderId="58" applyNumberFormat="0" applyFont="0" applyAlignment="0" applyProtection="0"/>
    <xf numFmtId="0" fontId="65" fillId="30" borderId="58" applyNumberFormat="0" applyFont="0" applyAlignment="0" applyProtection="0"/>
    <xf numFmtId="0" fontId="65" fillId="30" borderId="58" applyNumberFormat="0" applyFont="0" applyAlignment="0" applyProtection="0"/>
    <xf numFmtId="0" fontId="65" fillId="30" borderId="58" applyNumberFormat="0" applyFont="0" applyAlignment="0" applyProtection="0"/>
    <xf numFmtId="0" fontId="69" fillId="28" borderId="55" applyNumberFormat="0" applyAlignment="0" applyProtection="0"/>
    <xf numFmtId="0" fontId="69" fillId="28" borderId="55" applyNumberFormat="0" applyAlignment="0" applyProtection="0"/>
    <xf numFmtId="0" fontId="69" fillId="28" borderId="55" applyNumberFormat="0" applyAlignment="0" applyProtection="0"/>
    <xf numFmtId="0" fontId="69" fillId="28" borderId="55" applyNumberFormat="0" applyAlignment="0" applyProtection="0"/>
    <xf numFmtId="0" fontId="76" fillId="15" borderId="55" applyNumberFormat="0" applyAlignment="0" applyProtection="0"/>
    <xf numFmtId="0" fontId="76" fillId="15" borderId="55" applyNumberFormat="0" applyAlignment="0" applyProtection="0"/>
    <xf numFmtId="0" fontId="76" fillId="15" borderId="55" applyNumberFormat="0" applyAlignment="0" applyProtection="0"/>
    <xf numFmtId="0" fontId="76" fillId="15" borderId="55" applyNumberFormat="0" applyAlignment="0" applyProtection="0"/>
    <xf numFmtId="0" fontId="87" fillId="28" borderId="62" applyNumberFormat="0" applyAlignment="0" applyProtection="0"/>
    <xf numFmtId="0" fontId="87" fillId="28" borderId="62" applyNumberFormat="0" applyAlignment="0" applyProtection="0"/>
    <xf numFmtId="0" fontId="87" fillId="28" borderId="62" applyNumberFormat="0" applyAlignment="0" applyProtection="0"/>
    <xf numFmtId="0" fontId="91" fillId="0" borderId="63" applyNumberFormat="0" applyFill="0" applyAlignment="0" applyProtection="0"/>
    <xf numFmtId="0" fontId="91" fillId="0" borderId="63" applyNumberFormat="0" applyFill="0" applyAlignment="0" applyProtection="0"/>
    <xf numFmtId="0" fontId="91" fillId="0" borderId="63" applyNumberFormat="0" applyFill="0" applyAlignment="0" applyProtection="0"/>
    <xf numFmtId="0" fontId="61" fillId="0" borderId="0"/>
    <xf numFmtId="9" fontId="61" fillId="0" borderId="0" applyFont="0" applyFill="0" applyBorder="0" applyAlignment="0" applyProtection="0"/>
    <xf numFmtId="0" fontId="61" fillId="0" borderId="0"/>
    <xf numFmtId="9" fontId="61" fillId="0" borderId="0" applyFont="0" applyFill="0" applyBorder="0" applyAlignment="0" applyProtection="0"/>
    <xf numFmtId="0" fontId="61" fillId="0" borderId="0"/>
    <xf numFmtId="9" fontId="61" fillId="0" borderId="0" applyFont="0" applyFill="0" applyBorder="0" applyAlignment="0" applyProtection="0"/>
    <xf numFmtId="0" fontId="62" fillId="0" borderId="1"/>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0" fontId="62" fillId="0" borderId="1"/>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9" fontId="61"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0" fontId="89" fillId="32" borderId="1" applyNumberFormat="0" applyProtection="0">
      <alignment horizontal="center" vertical="center"/>
    </xf>
    <xf numFmtId="0" fontId="63" fillId="32" borderId="1" applyNumberFormat="0" applyProtection="0">
      <alignment horizontal="center" vertical="center" wrapText="1"/>
    </xf>
    <xf numFmtId="0" fontId="63" fillId="32" borderId="1" applyNumberFormat="0" applyProtection="0">
      <alignment horizontal="center" vertical="center"/>
    </xf>
    <xf numFmtId="0" fontId="63" fillId="32" borderId="1" applyNumberFormat="0" applyProtection="0">
      <alignment horizontal="center" vertical="center" wrapText="1"/>
    </xf>
    <xf numFmtId="0" fontId="62" fillId="9" borderId="1" applyNumberFormat="0" applyProtection="0">
      <alignment horizontal="left" vertical="center"/>
    </xf>
    <xf numFmtId="0" fontId="62" fillId="9" borderId="1" applyNumberFormat="0" applyProtection="0">
      <alignment horizontal="left" vertical="center"/>
    </xf>
    <xf numFmtId="0" fontId="63" fillId="33" borderId="1" applyNumberFormat="0" applyProtection="0">
      <alignment horizontal="left" vertical="center" wrapText="1"/>
    </xf>
    <xf numFmtId="0" fontId="62" fillId="9" borderId="1" applyNumberFormat="0" applyProtection="0">
      <alignment horizontal="left" vertical="center" wrapText="1"/>
    </xf>
    <xf numFmtId="0" fontId="62" fillId="9" borderId="1" applyNumberFormat="0" applyProtection="0">
      <alignment horizontal="left" vertical="center" wrapText="1"/>
    </xf>
    <xf numFmtId="0" fontId="63" fillId="33" borderId="1" applyNumberFormat="0" applyProtection="0">
      <alignment horizontal="left" vertical="center" wrapText="1"/>
    </xf>
    <xf numFmtId="0" fontId="61" fillId="0" borderId="0"/>
    <xf numFmtId="0" fontId="61" fillId="0" borderId="0"/>
    <xf numFmtId="0" fontId="65" fillId="30" borderId="70" applyNumberFormat="0" applyFont="0" applyAlignment="0" applyProtection="0"/>
    <xf numFmtId="0" fontId="76" fillId="15" borderId="69" applyNumberFormat="0" applyAlignment="0" applyProtection="0"/>
    <xf numFmtId="0" fontId="69" fillId="28" borderId="69" applyNumberFormat="0" applyAlignment="0" applyProtection="0"/>
    <xf numFmtId="0" fontId="91" fillId="0" borderId="76" applyNumberFormat="0" applyFill="0" applyAlignment="0" applyProtection="0"/>
    <xf numFmtId="0" fontId="69" fillId="28" borderId="73" applyNumberFormat="0" applyAlignment="0" applyProtection="0"/>
    <xf numFmtId="0" fontId="91" fillId="0" borderId="72" applyNumberFormat="0" applyFill="0" applyAlignment="0" applyProtection="0"/>
    <xf numFmtId="0" fontId="65" fillId="30" borderId="70" applyNumberFormat="0" applyFont="0" applyAlignment="0" applyProtection="0"/>
    <xf numFmtId="0" fontId="62" fillId="30" borderId="70" applyNumberFormat="0" applyFont="0" applyAlignment="0" applyProtection="0"/>
    <xf numFmtId="0" fontId="62" fillId="30" borderId="74" applyNumberFormat="0" applyFont="0" applyAlignment="0" applyProtection="0"/>
    <xf numFmtId="0" fontId="69" fillId="28" borderId="73" applyNumberFormat="0" applyAlignment="0" applyProtection="0"/>
    <xf numFmtId="0" fontId="76" fillId="15" borderId="73" applyNumberFormat="0" applyAlignment="0" applyProtection="0"/>
    <xf numFmtId="0" fontId="91" fillId="0" borderId="72" applyNumberFormat="0" applyFill="0" applyAlignment="0" applyProtection="0"/>
    <xf numFmtId="0" fontId="65" fillId="30" borderId="70" applyNumberFormat="0" applyFont="0" applyAlignment="0" applyProtection="0"/>
    <xf numFmtId="0" fontId="65" fillId="30" borderId="70" applyNumberFormat="0" applyFont="0" applyAlignment="0" applyProtection="0"/>
    <xf numFmtId="0" fontId="76" fillId="15" borderId="69" applyNumberFormat="0" applyAlignment="0" applyProtection="0"/>
    <xf numFmtId="0" fontId="65" fillId="30" borderId="70" applyNumberFormat="0" applyFont="0" applyAlignment="0" applyProtection="0"/>
    <xf numFmtId="0" fontId="76" fillId="15" borderId="69" applyNumberFormat="0" applyAlignment="0" applyProtection="0"/>
    <xf numFmtId="0" fontId="69" fillId="28" borderId="69" applyNumberFormat="0" applyAlignment="0" applyProtection="0"/>
    <xf numFmtId="0" fontId="65" fillId="30" borderId="70" applyNumberFormat="0" applyFont="0" applyAlignment="0" applyProtection="0"/>
    <xf numFmtId="0" fontId="65" fillId="30" borderId="74" applyNumberFormat="0" applyFont="0" applyAlignment="0" applyProtection="0"/>
    <xf numFmtId="0" fontId="87" fillId="28" borderId="71" applyNumberFormat="0" applyAlignment="0" applyProtection="0"/>
    <xf numFmtId="0" fontId="87" fillId="28" borderId="75" applyNumberFormat="0" applyAlignment="0" applyProtection="0"/>
    <xf numFmtId="0" fontId="76" fillId="15" borderId="69" applyNumberFormat="0" applyAlignment="0" applyProtection="0"/>
    <xf numFmtId="0" fontId="65" fillId="30" borderId="70" applyNumberFormat="0" applyFont="0" applyAlignment="0" applyProtection="0"/>
    <xf numFmtId="0" fontId="62" fillId="30" borderId="74" applyNumberFormat="0" applyFont="0" applyAlignment="0" applyProtection="0"/>
    <xf numFmtId="0" fontId="76" fillId="15" borderId="73" applyNumberFormat="0" applyAlignment="0" applyProtection="0"/>
    <xf numFmtId="0" fontId="65" fillId="30" borderId="74" applyNumberFormat="0" applyFont="0" applyAlignment="0" applyProtection="0"/>
    <xf numFmtId="0" fontId="69" fillId="28" borderId="69" applyNumberFormat="0" applyAlignment="0" applyProtection="0"/>
    <xf numFmtId="0" fontId="87" fillId="28" borderId="71" applyNumberFormat="0" applyAlignment="0" applyProtection="0"/>
    <xf numFmtId="0" fontId="87" fillId="28" borderId="71" applyNumberFormat="0" applyAlignment="0" applyProtection="0"/>
    <xf numFmtId="0" fontId="76" fillId="15" borderId="69" applyNumberFormat="0" applyAlignment="0" applyProtection="0"/>
    <xf numFmtId="0" fontId="65" fillId="30" borderId="70" applyNumberFormat="0" applyFont="0" applyAlignment="0" applyProtection="0"/>
    <xf numFmtId="0" fontId="65" fillId="30" borderId="70" applyNumberFormat="0" applyFont="0" applyAlignment="0" applyProtection="0"/>
    <xf numFmtId="0" fontId="62" fillId="30" borderId="70" applyNumberFormat="0" applyFont="0" applyAlignment="0" applyProtection="0"/>
    <xf numFmtId="0" fontId="65" fillId="30" borderId="74" applyNumberFormat="0" applyFont="0" applyAlignment="0" applyProtection="0"/>
    <xf numFmtId="0" fontId="76" fillId="15" borderId="73" applyNumberFormat="0" applyAlignment="0" applyProtection="0"/>
    <xf numFmtId="0" fontId="91" fillId="0" borderId="76" applyNumberFormat="0" applyFill="0" applyAlignment="0" applyProtection="0"/>
    <xf numFmtId="0" fontId="69" fillId="28" borderId="73" applyNumberFormat="0" applyAlignment="0" applyProtection="0"/>
    <xf numFmtId="0" fontId="76" fillId="15" borderId="69" applyNumberFormat="0" applyAlignment="0" applyProtection="0"/>
    <xf numFmtId="0" fontId="76" fillId="15" borderId="69" applyNumberFormat="0" applyAlignment="0" applyProtection="0"/>
    <xf numFmtId="0" fontId="62" fillId="30" borderId="70" applyNumberFormat="0" applyFont="0" applyAlignment="0" applyProtection="0"/>
    <xf numFmtId="0" fontId="91" fillId="0" borderId="72" applyNumberFormat="0" applyFill="0" applyAlignment="0" applyProtection="0"/>
    <xf numFmtId="0" fontId="91" fillId="0" borderId="76" applyNumberFormat="0" applyFill="0" applyAlignment="0" applyProtection="0"/>
    <xf numFmtId="0" fontId="91" fillId="0" borderId="76" applyNumberFormat="0" applyFill="0" applyAlignment="0" applyProtection="0"/>
    <xf numFmtId="0" fontId="87" fillId="28" borderId="75" applyNumberFormat="0" applyAlignment="0" applyProtection="0"/>
    <xf numFmtId="0" fontId="65" fillId="30" borderId="74" applyNumberFormat="0" applyFont="0" applyAlignment="0" applyProtection="0"/>
    <xf numFmtId="0" fontId="76" fillId="15" borderId="69" applyNumberFormat="0" applyAlignment="0" applyProtection="0"/>
    <xf numFmtId="0" fontId="76" fillId="15" borderId="73" applyNumberFormat="0" applyAlignment="0" applyProtection="0"/>
    <xf numFmtId="0" fontId="62" fillId="30" borderId="70" applyNumberFormat="0" applyFont="0" applyAlignment="0" applyProtection="0"/>
    <xf numFmtId="0" fontId="62" fillId="30" borderId="70" applyNumberFormat="0" applyFont="0" applyAlignment="0" applyProtection="0"/>
    <xf numFmtId="0" fontId="69" fillId="28" borderId="69" applyNumberFormat="0" applyAlignment="0" applyProtection="0"/>
    <xf numFmtId="0" fontId="62" fillId="30" borderId="70" applyNumberFormat="0" applyFont="0" applyAlignment="0" applyProtection="0"/>
    <xf numFmtId="0" fontId="87" fillId="28" borderId="71" applyNumberFormat="0" applyAlignment="0" applyProtection="0"/>
    <xf numFmtId="0" fontId="69" fillId="28" borderId="73" applyNumberFormat="0" applyAlignment="0" applyProtection="0"/>
    <xf numFmtId="0" fontId="76" fillId="15" borderId="69" applyNumberFormat="0" applyAlignment="0" applyProtection="0"/>
    <xf numFmtId="0" fontId="65" fillId="30" borderId="70" applyNumberFormat="0" applyFont="0" applyAlignment="0" applyProtection="0"/>
    <xf numFmtId="0" fontId="65" fillId="30" borderId="70" applyNumberFormat="0" applyFont="0" applyAlignment="0" applyProtection="0"/>
    <xf numFmtId="0" fontId="65" fillId="30" borderId="74" applyNumberFormat="0" applyFont="0" applyAlignment="0" applyProtection="0"/>
    <xf numFmtId="0" fontId="91" fillId="0" borderId="72" applyNumberFormat="0" applyFill="0" applyAlignment="0" applyProtection="0"/>
    <xf numFmtId="0" fontId="65" fillId="30" borderId="74" applyNumberFormat="0" applyFont="0" applyAlignment="0" applyProtection="0"/>
    <xf numFmtId="0" fontId="69" fillId="28" borderId="69" applyNumberFormat="0" applyAlignment="0" applyProtection="0"/>
    <xf numFmtId="0" fontId="65" fillId="30" borderId="74" applyNumberFormat="0" applyFont="0" applyAlignment="0" applyProtection="0"/>
    <xf numFmtId="0" fontId="76" fillId="15" borderId="73" applyNumberFormat="0" applyAlignment="0" applyProtection="0"/>
    <xf numFmtId="0" fontId="76" fillId="15" borderId="73" applyNumberFormat="0" applyAlignment="0" applyProtection="0"/>
    <xf numFmtId="0" fontId="65" fillId="30" borderId="74" applyNumberFormat="0" applyFont="0" applyAlignment="0" applyProtection="0"/>
    <xf numFmtId="0" fontId="62" fillId="30" borderId="74" applyNumberFormat="0" applyFont="0" applyAlignment="0" applyProtection="0"/>
    <xf numFmtId="0" fontId="69" fillId="28" borderId="69" applyNumberFormat="0" applyAlignment="0" applyProtection="0"/>
    <xf numFmtId="0" fontId="69" fillId="28" borderId="69" applyNumberFormat="0" applyAlignment="0" applyProtection="0"/>
    <xf numFmtId="0" fontId="69" fillId="28" borderId="69" applyNumberFormat="0" applyAlignment="0" applyProtection="0"/>
    <xf numFmtId="0" fontId="69" fillId="28" borderId="69" applyNumberFormat="0" applyAlignment="0" applyProtection="0"/>
    <xf numFmtId="0" fontId="62" fillId="30" borderId="74" applyNumberFormat="0" applyFont="0" applyAlignment="0" applyProtection="0"/>
    <xf numFmtId="0" fontId="91" fillId="0" borderId="76" applyNumberFormat="0" applyFill="0" applyAlignment="0" applyProtection="0"/>
    <xf numFmtId="0" fontId="69" fillId="28" borderId="73" applyNumberFormat="0" applyAlignment="0" applyProtection="0"/>
    <xf numFmtId="0" fontId="69" fillId="28" borderId="73" applyNumberFormat="0" applyAlignment="0" applyProtection="0"/>
    <xf numFmtId="0" fontId="69" fillId="28" borderId="73" applyNumberFormat="0" applyAlignment="0" applyProtection="0"/>
    <xf numFmtId="0" fontId="76" fillId="15" borderId="73" applyNumberFormat="0" applyAlignment="0" applyProtection="0"/>
    <xf numFmtId="0" fontId="87" fillId="28" borderId="75" applyNumberFormat="0" applyAlignment="0" applyProtection="0"/>
    <xf numFmtId="0" fontId="65" fillId="30" borderId="74" applyNumberFormat="0" applyFont="0" applyAlignment="0" applyProtection="0"/>
    <xf numFmtId="0" fontId="65" fillId="30" borderId="74" applyNumberFormat="0" applyFont="0" applyAlignment="0" applyProtection="0"/>
    <xf numFmtId="0" fontId="76" fillId="15" borderId="73" applyNumberFormat="0" applyAlignment="0" applyProtection="0"/>
    <xf numFmtId="0" fontId="65" fillId="30" borderId="74" applyNumberFormat="0" applyFont="0" applyAlignment="0" applyProtection="0"/>
    <xf numFmtId="0" fontId="69" fillId="28" borderId="73" applyNumberFormat="0" applyAlignment="0" applyProtection="0"/>
    <xf numFmtId="0" fontId="91" fillId="0" borderId="76" applyNumberFormat="0" applyFill="0" applyAlignment="0" applyProtection="0"/>
    <xf numFmtId="0" fontId="65" fillId="30" borderId="74" applyNumberFormat="0" applyFont="0" applyAlignment="0" applyProtection="0"/>
    <xf numFmtId="0" fontId="91" fillId="0" borderId="76" applyNumberFormat="0" applyFill="0" applyAlignment="0" applyProtection="0"/>
    <xf numFmtId="0" fontId="65" fillId="30" borderId="74" applyNumberFormat="0" applyFont="0" applyAlignment="0" applyProtection="0"/>
    <xf numFmtId="0" fontId="65" fillId="30" borderId="74" applyNumberFormat="0" applyFont="0" applyAlignment="0" applyProtection="0"/>
    <xf numFmtId="0" fontId="91" fillId="0" borderId="76" applyNumberFormat="0" applyFill="0" applyAlignment="0" applyProtection="0"/>
    <xf numFmtId="0" fontId="69" fillId="28" borderId="73" applyNumberFormat="0" applyAlignment="0" applyProtection="0"/>
    <xf numFmtId="0" fontId="69" fillId="28" borderId="73" applyNumberFormat="0" applyAlignment="0" applyProtection="0"/>
    <xf numFmtId="0" fontId="69" fillId="28" borderId="73" applyNumberFormat="0" applyAlignment="0" applyProtection="0"/>
    <xf numFmtId="0" fontId="69" fillId="28" borderId="73" applyNumberFormat="0" applyAlignment="0" applyProtection="0"/>
    <xf numFmtId="0" fontId="69" fillId="28" borderId="73" applyNumberFormat="0" applyAlignment="0" applyProtection="0"/>
    <xf numFmtId="0" fontId="91" fillId="0" borderId="76" applyNumberFormat="0" applyFill="0" applyAlignment="0" applyProtection="0"/>
    <xf numFmtId="0" fontId="91" fillId="0" borderId="76" applyNumberFormat="0" applyFill="0" applyAlignment="0" applyProtection="0"/>
    <xf numFmtId="0" fontId="91" fillId="0" borderId="76" applyNumberFormat="0" applyFill="0" applyAlignment="0" applyProtection="0"/>
    <xf numFmtId="0" fontId="69" fillId="28" borderId="73" applyNumberFormat="0" applyAlignment="0" applyProtection="0"/>
    <xf numFmtId="0" fontId="69" fillId="28" borderId="73" applyNumberFormat="0" applyAlignment="0" applyProtection="0"/>
    <xf numFmtId="0" fontId="65" fillId="30" borderId="74" applyNumberFormat="0" applyFont="0" applyAlignment="0" applyProtection="0"/>
    <xf numFmtId="0" fontId="91" fillId="0" borderId="76" applyNumberFormat="0" applyFill="0" applyAlignment="0" applyProtection="0"/>
    <xf numFmtId="0" fontId="76" fillId="15" borderId="73" applyNumberFormat="0" applyAlignment="0" applyProtection="0"/>
    <xf numFmtId="0" fontId="69" fillId="28" borderId="73" applyNumberFormat="0" applyAlignment="0" applyProtection="0"/>
    <xf numFmtId="0" fontId="87" fillId="28" borderId="75" applyNumberFormat="0" applyAlignment="0" applyProtection="0"/>
    <xf numFmtId="0" fontId="65" fillId="30" borderId="74" applyNumberFormat="0" applyFont="0" applyAlignment="0" applyProtection="0"/>
    <xf numFmtId="0" fontId="91" fillId="0" borderId="76" applyNumberFormat="0" applyFill="0" applyAlignment="0" applyProtection="0"/>
    <xf numFmtId="0" fontId="76" fillId="15" borderId="73" applyNumberFormat="0" applyAlignment="0" applyProtection="0"/>
    <xf numFmtId="0" fontId="69" fillId="28" borderId="73" applyNumberFormat="0" applyAlignment="0" applyProtection="0"/>
    <xf numFmtId="0" fontId="87" fillId="28" borderId="71" applyNumberFormat="0" applyAlignment="0" applyProtection="0"/>
    <xf numFmtId="0" fontId="65" fillId="30" borderId="70" applyNumberFormat="0" applyFont="0" applyAlignment="0" applyProtection="0"/>
    <xf numFmtId="0" fontId="65" fillId="30" borderId="70" applyNumberFormat="0" applyFont="0" applyAlignment="0" applyProtection="0"/>
    <xf numFmtId="0" fontId="65" fillId="30" borderId="70" applyNumberFormat="0" applyFont="0" applyAlignment="0" applyProtection="0"/>
    <xf numFmtId="0" fontId="76" fillId="15" borderId="69" applyNumberFormat="0" applyAlignment="0" applyProtection="0"/>
    <xf numFmtId="0" fontId="62" fillId="30" borderId="74" applyNumberFormat="0" applyFont="0" applyAlignment="0" applyProtection="0"/>
    <xf numFmtId="0" fontId="87" fillId="28" borderId="75" applyNumberFormat="0" applyAlignment="0" applyProtection="0"/>
    <xf numFmtId="0" fontId="76" fillId="15" borderId="73" applyNumberFormat="0" applyAlignment="0" applyProtection="0"/>
    <xf numFmtId="0" fontId="87" fillId="28" borderId="75" applyNumberFormat="0" applyAlignment="0" applyProtection="0"/>
    <xf numFmtId="0" fontId="62" fillId="30" borderId="74" applyNumberFormat="0" applyFont="0" applyAlignment="0" applyProtection="0"/>
    <xf numFmtId="0" fontId="65" fillId="30" borderId="74" applyNumberFormat="0" applyFont="0" applyAlignment="0" applyProtection="0"/>
    <xf numFmtId="0" fontId="91" fillId="0" borderId="76" applyNumberFormat="0" applyFill="0" applyAlignment="0" applyProtection="0"/>
    <xf numFmtId="0" fontId="65" fillId="30" borderId="74" applyNumberFormat="0" applyFont="0" applyAlignment="0" applyProtection="0"/>
    <xf numFmtId="0" fontId="87" fillId="28" borderId="71" applyNumberFormat="0" applyAlignment="0" applyProtection="0"/>
    <xf numFmtId="0" fontId="87" fillId="28" borderId="71" applyNumberFormat="0" applyAlignment="0" applyProtection="0"/>
    <xf numFmtId="0" fontId="69" fillId="28" borderId="69" applyNumberFormat="0" applyAlignment="0" applyProtection="0"/>
    <xf numFmtId="0" fontId="69" fillId="28" borderId="69" applyNumberFormat="0" applyAlignment="0" applyProtection="0"/>
    <xf numFmtId="0" fontId="69" fillId="28" borderId="69" applyNumberFormat="0" applyAlignment="0" applyProtection="0"/>
    <xf numFmtId="0" fontId="87" fillId="28" borderId="71" applyNumberFormat="0" applyAlignment="0" applyProtection="0"/>
    <xf numFmtId="0" fontId="76" fillId="15" borderId="69" applyNumberFormat="0" applyAlignment="0" applyProtection="0"/>
    <xf numFmtId="0" fontId="65" fillId="30" borderId="70" applyNumberFormat="0" applyFont="0" applyAlignment="0" applyProtection="0"/>
    <xf numFmtId="0" fontId="65" fillId="30" borderId="70" applyNumberFormat="0" applyFont="0" applyAlignment="0" applyProtection="0"/>
    <xf numFmtId="0" fontId="65" fillId="30" borderId="70" applyNumberFormat="0" applyFont="0" applyAlignment="0" applyProtection="0"/>
    <xf numFmtId="0" fontId="62" fillId="30" borderId="70" applyNumberFormat="0" applyFont="0" applyAlignment="0" applyProtection="0"/>
    <xf numFmtId="0" fontId="65" fillId="30" borderId="70" applyNumberFormat="0" applyFont="0" applyAlignment="0" applyProtection="0"/>
    <xf numFmtId="0" fontId="76" fillId="15" borderId="73" applyNumberFormat="0" applyAlignment="0" applyProtection="0"/>
    <xf numFmtId="0" fontId="76" fillId="15" borderId="69" applyNumberFormat="0" applyAlignment="0" applyProtection="0"/>
    <xf numFmtId="0" fontId="62" fillId="30" borderId="70" applyNumberFormat="0" applyFont="0" applyAlignment="0" applyProtection="0"/>
    <xf numFmtId="0" fontId="62" fillId="30" borderId="70" applyNumberFormat="0" applyFont="0" applyAlignment="0" applyProtection="0"/>
    <xf numFmtId="0" fontId="65" fillId="30" borderId="70" applyNumberFormat="0" applyFont="0" applyAlignment="0" applyProtection="0"/>
    <xf numFmtId="0" fontId="76" fillId="15" borderId="73" applyNumberFormat="0" applyAlignment="0" applyProtection="0"/>
    <xf numFmtId="0" fontId="91" fillId="0" borderId="72" applyNumberFormat="0" applyFill="0" applyAlignment="0" applyProtection="0"/>
    <xf numFmtId="0" fontId="76" fillId="15" borderId="73" applyNumberFormat="0" applyAlignment="0" applyProtection="0"/>
    <xf numFmtId="0" fontId="69" fillId="28" borderId="69" applyNumberFormat="0" applyAlignment="0" applyProtection="0"/>
    <xf numFmtId="0" fontId="91" fillId="0" borderId="72" applyNumberFormat="0" applyFill="0" applyAlignment="0" applyProtection="0"/>
    <xf numFmtId="0" fontId="69" fillId="28" borderId="69" applyNumberFormat="0" applyAlignment="0" applyProtection="0"/>
    <xf numFmtId="0" fontId="87" fillId="28" borderId="75" applyNumberFormat="0" applyAlignment="0" applyProtection="0"/>
    <xf numFmtId="0" fontId="65" fillId="30" borderId="70" applyNumberFormat="0" applyFont="0" applyAlignment="0" applyProtection="0"/>
    <xf numFmtId="0" fontId="87" fillId="28" borderId="71" applyNumberFormat="0" applyAlignment="0" applyProtection="0"/>
    <xf numFmtId="0" fontId="69" fillId="28" borderId="69" applyNumberFormat="0" applyAlignment="0" applyProtection="0"/>
    <xf numFmtId="0" fontId="62" fillId="30" borderId="74" applyNumberFormat="0" applyFont="0" applyAlignment="0" applyProtection="0"/>
    <xf numFmtId="0" fontId="87" fillId="28" borderId="71" applyNumberFormat="0" applyAlignment="0" applyProtection="0"/>
    <xf numFmtId="0" fontId="69" fillId="28" borderId="65" applyNumberFormat="0" applyAlignment="0" applyProtection="0"/>
    <xf numFmtId="0" fontId="69" fillId="28" borderId="65" applyNumberFormat="0" applyAlignment="0" applyProtection="0"/>
    <xf numFmtId="0" fontId="69" fillId="28" borderId="65" applyNumberFormat="0" applyAlignment="0" applyProtection="0"/>
    <xf numFmtId="0" fontId="69" fillId="28" borderId="65" applyNumberFormat="0" applyAlignment="0" applyProtection="0"/>
    <xf numFmtId="0" fontId="91" fillId="0" borderId="76" applyNumberFormat="0" applyFill="0" applyAlignment="0" applyProtection="0"/>
    <xf numFmtId="0" fontId="91" fillId="0" borderId="72" applyNumberFormat="0" applyFill="0" applyAlignment="0" applyProtection="0"/>
    <xf numFmtId="0" fontId="91" fillId="0" borderId="76" applyNumberFormat="0" applyFill="0" applyAlignment="0" applyProtection="0"/>
    <xf numFmtId="0" fontId="76" fillId="15" borderId="69" applyNumberFormat="0" applyAlignment="0" applyProtection="0"/>
    <xf numFmtId="0" fontId="76" fillId="15" borderId="73" applyNumberFormat="0" applyAlignment="0" applyProtection="0"/>
    <xf numFmtId="0" fontId="62" fillId="30" borderId="66" applyNumberFormat="0" applyFont="0" applyAlignment="0" applyProtection="0"/>
    <xf numFmtId="0" fontId="65" fillId="30" borderId="70" applyNumberFormat="0" applyFont="0" applyAlignment="0" applyProtection="0"/>
    <xf numFmtId="0" fontId="76" fillId="15" borderId="65" applyNumberFormat="0" applyAlignment="0" applyProtection="0"/>
    <xf numFmtId="0" fontId="69" fillId="28" borderId="73" applyNumberFormat="0" applyAlignment="0" applyProtection="0"/>
    <xf numFmtId="0" fontId="76" fillId="15" borderId="65" applyNumberFormat="0" applyAlignment="0" applyProtection="0"/>
    <xf numFmtId="0" fontId="76" fillId="15" borderId="65" applyNumberFormat="0" applyAlignment="0" applyProtection="0"/>
    <xf numFmtId="0" fontId="76" fillId="15" borderId="65" applyNumberFormat="0" applyAlignment="0" applyProtection="0"/>
    <xf numFmtId="0" fontId="65" fillId="30" borderId="70" applyNumberFormat="0" applyFont="0" applyAlignment="0" applyProtection="0"/>
    <xf numFmtId="0" fontId="65" fillId="30" borderId="74" applyNumberFormat="0" applyFont="0" applyAlignment="0" applyProtection="0"/>
    <xf numFmtId="0" fontId="76" fillId="15" borderId="69" applyNumberFormat="0" applyAlignment="0" applyProtection="0"/>
    <xf numFmtId="0" fontId="65" fillId="30" borderId="74" applyNumberFormat="0" applyFont="0" applyAlignment="0" applyProtection="0"/>
    <xf numFmtId="0" fontId="69" fillId="28" borderId="73" applyNumberFormat="0" applyAlignment="0" applyProtection="0"/>
    <xf numFmtId="0" fontId="69" fillId="28" borderId="69" applyNumberFormat="0" applyAlignment="0" applyProtection="0"/>
    <xf numFmtId="0" fontId="69" fillId="28" borderId="69" applyNumberFormat="0" applyAlignment="0" applyProtection="0"/>
    <xf numFmtId="0" fontId="87" fillId="28" borderId="71" applyNumberFormat="0" applyAlignment="0" applyProtection="0"/>
    <xf numFmtId="0" fontId="69" fillId="28" borderId="73" applyNumberFormat="0" applyAlignment="0" applyProtection="0"/>
    <xf numFmtId="0" fontId="65" fillId="30" borderId="66" applyNumberFormat="0" applyFont="0" applyAlignment="0" applyProtection="0"/>
    <xf numFmtId="0" fontId="65" fillId="30" borderId="66" applyNumberFormat="0" applyFont="0" applyAlignment="0" applyProtection="0"/>
    <xf numFmtId="0" fontId="65" fillId="30" borderId="66" applyNumberFormat="0" applyFont="0" applyAlignment="0" applyProtection="0"/>
    <xf numFmtId="0" fontId="87" fillId="28" borderId="67" applyNumberFormat="0" applyAlignment="0" applyProtection="0"/>
    <xf numFmtId="0" fontId="87" fillId="28" borderId="67" applyNumberFormat="0" applyAlignment="0" applyProtection="0"/>
    <xf numFmtId="0" fontId="87" fillId="28" borderId="67" applyNumberFormat="0" applyAlignment="0" applyProtection="0"/>
    <xf numFmtId="0" fontId="76" fillId="15" borderId="69" applyNumberFormat="0" applyAlignment="0" applyProtection="0"/>
    <xf numFmtId="0" fontId="91" fillId="0" borderId="72" applyNumberFormat="0" applyFill="0" applyAlignment="0" applyProtection="0"/>
    <xf numFmtId="0" fontId="87" fillId="28" borderId="75" applyNumberFormat="0" applyAlignment="0" applyProtection="0"/>
    <xf numFmtId="0" fontId="91" fillId="0" borderId="76" applyNumberFormat="0" applyFill="0" applyAlignment="0" applyProtection="0"/>
    <xf numFmtId="0" fontId="87" fillId="28" borderId="75" applyNumberFormat="0" applyAlignment="0" applyProtection="0"/>
    <xf numFmtId="0" fontId="76" fillId="15" borderId="69" applyNumberFormat="0" applyAlignment="0" applyProtection="0"/>
    <xf numFmtId="0" fontId="65" fillId="30" borderId="74" applyNumberFormat="0" applyFont="0" applyAlignment="0" applyProtection="0"/>
    <xf numFmtId="0" fontId="91" fillId="0" borderId="68" applyNumberFormat="0" applyFill="0" applyAlignment="0" applyProtection="0"/>
    <xf numFmtId="0" fontId="91" fillId="0" borderId="68" applyNumberFormat="0" applyFill="0" applyAlignment="0" applyProtection="0"/>
    <xf numFmtId="0" fontId="91" fillId="0" borderId="68" applyNumberFormat="0" applyFill="0" applyAlignment="0" applyProtection="0"/>
    <xf numFmtId="0" fontId="69" fillId="28" borderId="69" applyNumberFormat="0" applyAlignment="0" applyProtection="0"/>
    <xf numFmtId="0" fontId="87" fillId="28" borderId="71" applyNumberFormat="0" applyAlignment="0" applyProtection="0"/>
    <xf numFmtId="0" fontId="69" fillId="28" borderId="65" applyNumberFormat="0" applyAlignment="0" applyProtection="0"/>
    <xf numFmtId="0" fontId="69" fillId="28" borderId="65" applyNumberFormat="0" applyAlignment="0" applyProtection="0"/>
    <xf numFmtId="0" fontId="69" fillId="28" borderId="65" applyNumberFormat="0" applyAlignment="0" applyProtection="0"/>
    <xf numFmtId="0" fontId="69" fillId="28" borderId="65" applyNumberFormat="0" applyAlignment="0" applyProtection="0"/>
    <xf numFmtId="0" fontId="62" fillId="30" borderId="74" applyNumberFormat="0" applyFont="0" applyAlignment="0" applyProtection="0"/>
    <xf numFmtId="0" fontId="62" fillId="30" borderId="70" applyNumberFormat="0" applyFont="0" applyAlignment="0" applyProtection="0"/>
    <xf numFmtId="0" fontId="62" fillId="30" borderId="66" applyNumberFormat="0" applyFont="0" applyAlignment="0" applyProtection="0"/>
    <xf numFmtId="0" fontId="76" fillId="15" borderId="65" applyNumberFormat="0" applyAlignment="0" applyProtection="0"/>
    <xf numFmtId="0" fontId="76" fillId="15" borderId="65" applyNumberFormat="0" applyAlignment="0" applyProtection="0"/>
    <xf numFmtId="0" fontId="76" fillId="15" borderId="65" applyNumberFormat="0" applyAlignment="0" applyProtection="0"/>
    <xf numFmtId="0" fontId="76" fillId="15" borderId="65" applyNumberFormat="0" applyAlignment="0" applyProtection="0"/>
    <xf numFmtId="0" fontId="65" fillId="30" borderId="66" applyNumberFormat="0" applyFont="0" applyAlignment="0" applyProtection="0"/>
    <xf numFmtId="0" fontId="65" fillId="30" borderId="66" applyNumberFormat="0" applyFont="0" applyAlignment="0" applyProtection="0"/>
    <xf numFmtId="0" fontId="65" fillId="30" borderId="66" applyNumberFormat="0" applyFont="0" applyAlignment="0" applyProtection="0"/>
    <xf numFmtId="0" fontId="87" fillId="28" borderId="67" applyNumberFormat="0" applyAlignment="0" applyProtection="0"/>
    <xf numFmtId="0" fontId="87" fillId="28" borderId="67" applyNumberFormat="0" applyAlignment="0" applyProtection="0"/>
    <xf numFmtId="0" fontId="87" fillId="28" borderId="67" applyNumberFormat="0" applyAlignment="0" applyProtection="0"/>
    <xf numFmtId="0" fontId="91" fillId="0" borderId="76" applyNumberFormat="0" applyFill="0" applyAlignment="0" applyProtection="0"/>
    <xf numFmtId="0" fontId="91" fillId="0" borderId="72" applyNumberFormat="0" applyFill="0" applyAlignment="0" applyProtection="0"/>
    <xf numFmtId="0" fontId="65" fillId="30" borderId="70" applyNumberFormat="0" applyFont="0" applyAlignment="0" applyProtection="0"/>
    <xf numFmtId="0" fontId="91" fillId="0" borderId="68" applyNumberFormat="0" applyFill="0" applyAlignment="0" applyProtection="0"/>
    <xf numFmtId="0" fontId="91" fillId="0" borderId="68" applyNumberFormat="0" applyFill="0" applyAlignment="0" applyProtection="0"/>
    <xf numFmtId="0" fontId="91" fillId="0" borderId="68" applyNumberFormat="0" applyFill="0" applyAlignment="0" applyProtection="0"/>
    <xf numFmtId="0" fontId="65" fillId="30" borderId="74" applyNumberFormat="0" applyFont="0" applyAlignment="0" applyProtection="0"/>
    <xf numFmtId="0" fontId="65" fillId="30" borderId="74" applyNumberFormat="0" applyFont="0" applyAlignment="0" applyProtection="0"/>
    <xf numFmtId="0" fontId="69" fillId="28" borderId="69" applyNumberFormat="0" applyAlignment="0" applyProtection="0"/>
    <xf numFmtId="0" fontId="65" fillId="30" borderId="74" applyNumberFormat="0" applyFont="0" applyAlignment="0" applyProtection="0"/>
    <xf numFmtId="0" fontId="62" fillId="30" borderId="70" applyNumberFormat="0" applyFont="0" applyAlignment="0" applyProtection="0"/>
    <xf numFmtId="0" fontId="69" fillId="28" borderId="69" applyNumberFormat="0" applyAlignment="0" applyProtection="0"/>
    <xf numFmtId="0" fontId="65" fillId="30" borderId="74" applyNumberFormat="0" applyFont="0" applyAlignment="0" applyProtection="0"/>
    <xf numFmtId="0" fontId="69" fillId="28" borderId="69" applyNumberFormat="0" applyAlignment="0" applyProtection="0"/>
    <xf numFmtId="0" fontId="65" fillId="30" borderId="70" applyNumberFormat="0" applyFont="0" applyAlignment="0" applyProtection="0"/>
    <xf numFmtId="0" fontId="87" fillId="28" borderId="71" applyNumberFormat="0" applyAlignment="0" applyProtection="0"/>
    <xf numFmtId="0" fontId="91" fillId="0" borderId="72" applyNumberFormat="0" applyFill="0" applyAlignment="0" applyProtection="0"/>
    <xf numFmtId="0" fontId="65" fillId="30" borderId="74" applyNumberFormat="0" applyFont="0" applyAlignment="0" applyProtection="0"/>
    <xf numFmtId="0" fontId="91" fillId="0" borderId="72" applyNumberFormat="0" applyFill="0" applyAlignment="0" applyProtection="0"/>
    <xf numFmtId="0" fontId="91" fillId="0" borderId="72" applyNumberFormat="0" applyFill="0" applyAlignment="0" applyProtection="0"/>
    <xf numFmtId="0" fontId="65" fillId="30" borderId="70" applyNumberFormat="0" applyFont="0" applyAlignment="0" applyProtection="0"/>
    <xf numFmtId="0" fontId="76" fillId="15" borderId="73" applyNumberFormat="0" applyAlignment="0" applyProtection="0"/>
    <xf numFmtId="0" fontId="87" fillId="28" borderId="75" applyNumberFormat="0" applyAlignment="0" applyProtection="0"/>
    <xf numFmtId="0" fontId="87" fillId="28" borderId="75" applyNumberFormat="0" applyAlignment="0" applyProtection="0"/>
    <xf numFmtId="0" fontId="87" fillId="28" borderId="75" applyNumberFormat="0" applyAlignment="0" applyProtection="0"/>
    <xf numFmtId="0" fontId="65" fillId="30" borderId="74" applyNumberFormat="0" applyFont="0" applyAlignment="0" applyProtection="0"/>
    <xf numFmtId="0" fontId="62" fillId="30" borderId="66" applyNumberFormat="0" applyFont="0" applyAlignment="0" applyProtection="0"/>
    <xf numFmtId="0" fontId="65" fillId="30" borderId="66" applyNumberFormat="0" applyFont="0" applyAlignment="0" applyProtection="0"/>
    <xf numFmtId="0" fontId="65" fillId="30" borderId="66" applyNumberFormat="0" applyFont="0" applyAlignment="0" applyProtection="0"/>
    <xf numFmtId="0" fontId="65" fillId="30" borderId="66" applyNumberFormat="0" applyFont="0" applyAlignment="0" applyProtection="0"/>
    <xf numFmtId="0" fontId="76" fillId="15" borderId="73" applyNumberFormat="0" applyAlignment="0" applyProtection="0"/>
    <xf numFmtId="0" fontId="69" fillId="28" borderId="65" applyNumberFormat="0" applyAlignment="0" applyProtection="0"/>
    <xf numFmtId="0" fontId="69" fillId="28" borderId="65" applyNumberFormat="0" applyAlignment="0" applyProtection="0"/>
    <xf numFmtId="0" fontId="69" fillId="28" borderId="65" applyNumberFormat="0" applyAlignment="0" applyProtection="0"/>
    <xf numFmtId="0" fontId="69" fillId="28" borderId="65" applyNumberFormat="0" applyAlignment="0" applyProtection="0"/>
    <xf numFmtId="0" fontId="62" fillId="30" borderId="66" applyNumberFormat="0" applyFont="0" applyAlignment="0" applyProtection="0"/>
    <xf numFmtId="0" fontId="76" fillId="15" borderId="65" applyNumberFormat="0" applyAlignment="0" applyProtection="0"/>
    <xf numFmtId="0" fontId="76" fillId="15" borderId="65" applyNumberFormat="0" applyAlignment="0" applyProtection="0"/>
    <xf numFmtId="0" fontId="76" fillId="15" borderId="65" applyNumberFormat="0" applyAlignment="0" applyProtection="0"/>
    <xf numFmtId="0" fontId="76" fillId="15" borderId="65" applyNumberFormat="0" applyAlignment="0" applyProtection="0"/>
    <xf numFmtId="0" fontId="65" fillId="30" borderId="66" applyNumberFormat="0" applyFont="0" applyAlignment="0" applyProtection="0"/>
    <xf numFmtId="0" fontId="65" fillId="30" borderId="66" applyNumberFormat="0" applyFont="0" applyAlignment="0" applyProtection="0"/>
    <xf numFmtId="0" fontId="65" fillId="30" borderId="66" applyNumberFormat="0" applyFont="0" applyAlignment="0" applyProtection="0"/>
    <xf numFmtId="0" fontId="87" fillId="28" borderId="67" applyNumberFormat="0" applyAlignment="0" applyProtection="0"/>
    <xf numFmtId="0" fontId="87" fillId="28" borderId="67" applyNumberFormat="0" applyAlignment="0" applyProtection="0"/>
    <xf numFmtId="0" fontId="87" fillId="28" borderId="67" applyNumberFormat="0" applyAlignment="0" applyProtection="0"/>
    <xf numFmtId="0" fontId="91" fillId="0" borderId="68" applyNumberFormat="0" applyFill="0" applyAlignment="0" applyProtection="0"/>
    <xf numFmtId="0" fontId="91" fillId="0" borderId="68" applyNumberFormat="0" applyFill="0" applyAlignment="0" applyProtection="0"/>
    <xf numFmtId="0" fontId="91" fillId="0" borderId="68" applyNumberFormat="0" applyFill="0" applyAlignment="0" applyProtection="0"/>
    <xf numFmtId="0" fontId="65" fillId="30" borderId="70" applyNumberFormat="0" applyFont="0" applyAlignment="0" applyProtection="0"/>
    <xf numFmtId="0" fontId="65" fillId="30" borderId="74" applyNumberFormat="0" applyFont="0" applyAlignment="0" applyProtection="0"/>
    <xf numFmtId="0" fontId="62" fillId="30" borderId="70" applyNumberFormat="0" applyFont="0" applyAlignment="0" applyProtection="0"/>
    <xf numFmtId="0" fontId="62" fillId="30" borderId="66" applyNumberFormat="0" applyFont="0" applyAlignment="0" applyProtection="0"/>
    <xf numFmtId="0" fontId="65" fillId="30" borderId="66" applyNumberFormat="0" applyFont="0" applyAlignment="0" applyProtection="0"/>
    <xf numFmtId="0" fontId="65" fillId="30" borderId="66" applyNumberFormat="0" applyFont="0" applyAlignment="0" applyProtection="0"/>
    <xf numFmtId="0" fontId="65" fillId="30" borderId="66" applyNumberFormat="0" applyFont="0" applyAlignment="0" applyProtection="0"/>
    <xf numFmtId="0" fontId="62" fillId="30" borderId="66" applyNumberFormat="0" applyFont="0" applyAlignment="0" applyProtection="0"/>
    <xf numFmtId="0" fontId="65" fillId="30" borderId="66" applyNumberFormat="0" applyFont="0" applyAlignment="0" applyProtection="0"/>
    <xf numFmtId="0" fontId="65" fillId="30" borderId="66" applyNumberFormat="0" applyFont="0" applyAlignment="0" applyProtection="0"/>
    <xf numFmtId="0" fontId="65" fillId="30" borderId="66" applyNumberFormat="0" applyFont="0" applyAlignment="0" applyProtection="0"/>
    <xf numFmtId="0" fontId="62" fillId="30" borderId="66" applyNumberFormat="0" applyFont="0" applyAlignment="0" applyProtection="0"/>
    <xf numFmtId="0" fontId="65" fillId="30" borderId="66" applyNumberFormat="0" applyFont="0" applyAlignment="0" applyProtection="0"/>
    <xf numFmtId="0" fontId="65" fillId="30" borderId="66" applyNumberFormat="0" applyFont="0" applyAlignment="0" applyProtection="0"/>
    <xf numFmtId="0" fontId="65" fillId="30" borderId="66" applyNumberFormat="0" applyFont="0" applyAlignment="0" applyProtection="0"/>
    <xf numFmtId="0" fontId="69" fillId="28" borderId="65" applyNumberFormat="0" applyAlignment="0" applyProtection="0"/>
    <xf numFmtId="0" fontId="69" fillId="28" borderId="65" applyNumberFormat="0" applyAlignment="0" applyProtection="0"/>
    <xf numFmtId="0" fontId="69" fillId="28" borderId="65" applyNumberFormat="0" applyAlignment="0" applyProtection="0"/>
    <xf numFmtId="0" fontId="69" fillId="28" borderId="65" applyNumberFormat="0" applyAlignment="0" applyProtection="0"/>
    <xf numFmtId="0" fontId="76" fillId="15" borderId="65" applyNumberFormat="0" applyAlignment="0" applyProtection="0"/>
    <xf numFmtId="0" fontId="76" fillId="15" borderId="65" applyNumberFormat="0" applyAlignment="0" applyProtection="0"/>
    <xf numFmtId="0" fontId="76" fillId="15" borderId="65" applyNumberFormat="0" applyAlignment="0" applyProtection="0"/>
    <xf numFmtId="0" fontId="76" fillId="15" borderId="65" applyNumberFormat="0" applyAlignment="0" applyProtection="0"/>
    <xf numFmtId="0" fontId="87" fillId="28" borderId="67" applyNumberFormat="0" applyAlignment="0" applyProtection="0"/>
    <xf numFmtId="0" fontId="87" fillId="28" borderId="67" applyNumberFormat="0" applyAlignment="0" applyProtection="0"/>
    <xf numFmtId="0" fontId="87" fillId="28" borderId="67" applyNumberFormat="0" applyAlignment="0" applyProtection="0"/>
    <xf numFmtId="0" fontId="91" fillId="0" borderId="68" applyNumberFormat="0" applyFill="0" applyAlignment="0" applyProtection="0"/>
    <xf numFmtId="0" fontId="91" fillId="0" borderId="68" applyNumberFormat="0" applyFill="0" applyAlignment="0" applyProtection="0"/>
    <xf numFmtId="0" fontId="91" fillId="0" borderId="68" applyNumberFormat="0" applyFill="0" applyAlignment="0" applyProtection="0"/>
    <xf numFmtId="0" fontId="87" fillId="28" borderId="75" applyNumberFormat="0" applyAlignment="0" applyProtection="0"/>
    <xf numFmtId="0" fontId="69" fillId="28" borderId="65" applyNumberFormat="0" applyAlignment="0" applyProtection="0"/>
    <xf numFmtId="0" fontId="69" fillId="28" borderId="65" applyNumberFormat="0" applyAlignment="0" applyProtection="0"/>
    <xf numFmtId="0" fontId="69" fillId="28" borderId="65" applyNumberFormat="0" applyAlignment="0" applyProtection="0"/>
    <xf numFmtId="0" fontId="69" fillId="28" borderId="65" applyNumberFormat="0" applyAlignment="0" applyProtection="0"/>
    <xf numFmtId="0" fontId="87" fillId="28" borderId="75" applyNumberFormat="0" applyAlignment="0" applyProtection="0"/>
    <xf numFmtId="0" fontId="69" fillId="28" borderId="69" applyNumberFormat="0" applyAlignment="0" applyProtection="0"/>
    <xf numFmtId="0" fontId="62" fillId="30" borderId="66" applyNumberFormat="0" applyFont="0" applyAlignment="0" applyProtection="0"/>
    <xf numFmtId="0" fontId="76" fillId="15" borderId="65" applyNumberFormat="0" applyAlignment="0" applyProtection="0"/>
    <xf numFmtId="0" fontId="76" fillId="15" borderId="65" applyNumberFormat="0" applyAlignment="0" applyProtection="0"/>
    <xf numFmtId="0" fontId="76" fillId="15" borderId="65" applyNumberFormat="0" applyAlignment="0" applyProtection="0"/>
    <xf numFmtId="0" fontId="76" fillId="15" borderId="65" applyNumberFormat="0" applyAlignment="0" applyProtection="0"/>
    <xf numFmtId="0" fontId="65" fillId="30" borderId="70" applyNumberFormat="0" applyFont="0" applyAlignment="0" applyProtection="0"/>
    <xf numFmtId="0" fontId="65" fillId="30" borderId="70" applyNumberFormat="0" applyFont="0" applyAlignment="0" applyProtection="0"/>
    <xf numFmtId="0" fontId="87" fillId="28" borderId="75" applyNumberFormat="0" applyAlignment="0" applyProtection="0"/>
    <xf numFmtId="0" fontId="65" fillId="30" borderId="66" applyNumberFormat="0" applyFont="0" applyAlignment="0" applyProtection="0"/>
    <xf numFmtId="0" fontId="65" fillId="30" borderId="66" applyNumberFormat="0" applyFont="0" applyAlignment="0" applyProtection="0"/>
    <xf numFmtId="0" fontId="65" fillId="30" borderId="66" applyNumberFormat="0" applyFont="0" applyAlignment="0" applyProtection="0"/>
    <xf numFmtId="0" fontId="87" fillId="28" borderId="67" applyNumberFormat="0" applyAlignment="0" applyProtection="0"/>
    <xf numFmtId="0" fontId="87" fillId="28" borderId="67" applyNumberFormat="0" applyAlignment="0" applyProtection="0"/>
    <xf numFmtId="0" fontId="87" fillId="28" borderId="67" applyNumberFormat="0" applyAlignment="0" applyProtection="0"/>
    <xf numFmtId="0" fontId="65" fillId="30" borderId="70" applyNumberFormat="0" applyFont="0" applyAlignment="0" applyProtection="0"/>
    <xf numFmtId="0" fontId="69" fillId="28" borderId="73" applyNumberFormat="0" applyAlignment="0" applyProtection="0"/>
    <xf numFmtId="0" fontId="65" fillId="30" borderId="74" applyNumberFormat="0" applyFont="0" applyAlignment="0" applyProtection="0"/>
    <xf numFmtId="0" fontId="87" fillId="28" borderId="75" applyNumberFormat="0" applyAlignment="0" applyProtection="0"/>
    <xf numFmtId="0" fontId="91" fillId="0" borderId="72" applyNumberFormat="0" applyFill="0" applyAlignment="0" applyProtection="0"/>
    <xf numFmtId="0" fontId="91" fillId="0" borderId="72" applyNumberFormat="0" applyFill="0" applyAlignment="0" applyProtection="0"/>
    <xf numFmtId="0" fontId="91" fillId="0" borderId="68" applyNumberFormat="0" applyFill="0" applyAlignment="0" applyProtection="0"/>
    <xf numFmtId="0" fontId="91" fillId="0" borderId="68" applyNumberFormat="0" applyFill="0" applyAlignment="0" applyProtection="0"/>
    <xf numFmtId="0" fontId="91" fillId="0" borderId="68" applyNumberFormat="0" applyFill="0" applyAlignment="0" applyProtection="0"/>
    <xf numFmtId="0" fontId="87" fillId="28" borderId="75" applyNumberFormat="0" applyAlignment="0" applyProtection="0"/>
    <xf numFmtId="0" fontId="91" fillId="0" borderId="72" applyNumberFormat="0" applyFill="0" applyAlignment="0" applyProtection="0"/>
    <xf numFmtId="0" fontId="62" fillId="30" borderId="70" applyNumberFormat="0" applyFont="0" applyAlignment="0" applyProtection="0"/>
    <xf numFmtId="0" fontId="76" fillId="15" borderId="69" applyNumberFormat="0" applyAlignment="0" applyProtection="0"/>
    <xf numFmtId="0" fontId="76" fillId="15" borderId="69" applyNumberFormat="0" applyAlignment="0" applyProtection="0"/>
    <xf numFmtId="0" fontId="76" fillId="15" borderId="73" applyNumberFormat="0" applyAlignment="0" applyProtection="0"/>
    <xf numFmtId="0" fontId="76" fillId="15" borderId="73" applyNumberFormat="0" applyAlignment="0" applyProtection="0"/>
    <xf numFmtId="0" fontId="65" fillId="30" borderId="70" applyNumberFormat="0" applyFont="0" applyAlignment="0" applyProtection="0"/>
    <xf numFmtId="0" fontId="65" fillId="30" borderId="74" applyNumberFormat="0" applyFont="0" applyAlignment="0" applyProtection="0"/>
    <xf numFmtId="0" fontId="65" fillId="30" borderId="70" applyNumberFormat="0" applyFont="0" applyAlignment="0" applyProtection="0"/>
    <xf numFmtId="0" fontId="91" fillId="0" borderId="76" applyNumberFormat="0" applyFill="0" applyAlignment="0" applyProtection="0"/>
    <xf numFmtId="0" fontId="91" fillId="0" borderId="72" applyNumberFormat="0" applyFill="0" applyAlignment="0" applyProtection="0"/>
    <xf numFmtId="0" fontId="69" fillId="28" borderId="65" applyNumberFormat="0" applyAlignment="0" applyProtection="0"/>
    <xf numFmtId="0" fontId="69" fillId="28" borderId="65" applyNumberFormat="0" applyAlignment="0" applyProtection="0"/>
    <xf numFmtId="0" fontId="69" fillId="28" borderId="65" applyNumberFormat="0" applyAlignment="0" applyProtection="0"/>
    <xf numFmtId="0" fontId="69" fillId="28" borderId="65" applyNumberFormat="0" applyAlignment="0" applyProtection="0"/>
    <xf numFmtId="0" fontId="62" fillId="30" borderId="74" applyNumberFormat="0" applyFont="0" applyAlignment="0" applyProtection="0"/>
    <xf numFmtId="0" fontId="62" fillId="30" borderId="66" applyNumberFormat="0" applyFont="0" applyAlignment="0" applyProtection="0"/>
    <xf numFmtId="0" fontId="76" fillId="15" borderId="65" applyNumberFormat="0" applyAlignment="0" applyProtection="0"/>
    <xf numFmtId="0" fontId="76" fillId="15" borderId="65" applyNumberFormat="0" applyAlignment="0" applyProtection="0"/>
    <xf numFmtId="0" fontId="76" fillId="15" borderId="65" applyNumberFormat="0" applyAlignment="0" applyProtection="0"/>
    <xf numFmtId="0" fontId="76" fillId="15" borderId="65" applyNumberFormat="0" applyAlignment="0" applyProtection="0"/>
    <xf numFmtId="0" fontId="62" fillId="30" borderId="74" applyNumberFormat="0" applyFont="0" applyAlignment="0" applyProtection="0"/>
    <xf numFmtId="0" fontId="65" fillId="30" borderId="66" applyNumberFormat="0" applyFont="0" applyAlignment="0" applyProtection="0"/>
    <xf numFmtId="0" fontId="65" fillId="30" borderId="66" applyNumberFormat="0" applyFont="0" applyAlignment="0" applyProtection="0"/>
    <xf numFmtId="0" fontId="65" fillId="30" borderId="66" applyNumberFormat="0" applyFont="0" applyAlignment="0" applyProtection="0"/>
    <xf numFmtId="0" fontId="87" fillId="28" borderId="67" applyNumberFormat="0" applyAlignment="0" applyProtection="0"/>
    <xf numFmtId="0" fontId="87" fillId="28" borderId="67" applyNumberFormat="0" applyAlignment="0" applyProtection="0"/>
    <xf numFmtId="0" fontId="87" fillId="28" borderId="67" applyNumberFormat="0" applyAlignment="0" applyProtection="0"/>
    <xf numFmtId="0" fontId="87" fillId="28" borderId="71" applyNumberFormat="0" applyAlignment="0" applyProtection="0"/>
    <xf numFmtId="0" fontId="87" fillId="28" borderId="71" applyNumberFormat="0" applyAlignment="0" applyProtection="0"/>
    <xf numFmtId="0" fontId="76" fillId="15" borderId="73" applyNumberFormat="0" applyAlignment="0" applyProtection="0"/>
    <xf numFmtId="0" fontId="65" fillId="30" borderId="74" applyNumberFormat="0" applyFont="0" applyAlignment="0" applyProtection="0"/>
    <xf numFmtId="0" fontId="87" fillId="28" borderId="71" applyNumberFormat="0" applyAlignment="0" applyProtection="0"/>
    <xf numFmtId="0" fontId="91" fillId="0" borderId="68" applyNumberFormat="0" applyFill="0" applyAlignment="0" applyProtection="0"/>
    <xf numFmtId="0" fontId="91" fillId="0" borderId="68" applyNumberFormat="0" applyFill="0" applyAlignment="0" applyProtection="0"/>
    <xf numFmtId="0" fontId="91" fillId="0" borderId="68" applyNumberFormat="0" applyFill="0" applyAlignment="0" applyProtection="0"/>
    <xf numFmtId="0" fontId="87" fillId="28" borderId="75" applyNumberFormat="0" applyAlignment="0" applyProtection="0"/>
    <xf numFmtId="0" fontId="62" fillId="30" borderId="74" applyNumberFormat="0" applyFont="0" applyAlignment="0" applyProtection="0"/>
    <xf numFmtId="0" fontId="69" fillId="28" borderId="69" applyNumberFormat="0" applyAlignment="0" applyProtection="0"/>
    <xf numFmtId="0" fontId="91" fillId="0" borderId="76" applyNumberFormat="0" applyFill="0" applyAlignment="0" applyProtection="0"/>
    <xf numFmtId="0" fontId="91" fillId="0" borderId="72" applyNumberFormat="0" applyFill="0" applyAlignment="0" applyProtection="0"/>
    <xf numFmtId="0" fontId="69" fillId="28" borderId="69" applyNumberFormat="0" applyAlignment="0" applyProtection="0"/>
    <xf numFmtId="0" fontId="69" fillId="28" borderId="69" applyNumberFormat="0" applyAlignment="0" applyProtection="0"/>
    <xf numFmtId="0" fontId="65" fillId="30" borderId="70" applyNumberFormat="0" applyFont="0" applyAlignment="0" applyProtection="0"/>
    <xf numFmtId="0" fontId="69" fillId="28" borderId="73" applyNumberFormat="0" applyAlignment="0" applyProtection="0"/>
    <xf numFmtId="0" fontId="87" fillId="28" borderId="71" applyNumberFormat="0" applyAlignment="0" applyProtection="0"/>
    <xf numFmtId="0" fontId="91" fillId="0" borderId="72" applyNumberFormat="0" applyFill="0" applyAlignment="0" applyProtection="0"/>
    <xf numFmtId="0" fontId="65" fillId="30" borderId="70" applyNumberFormat="0" applyFont="0" applyAlignment="0" applyProtection="0"/>
    <xf numFmtId="0" fontId="65" fillId="30" borderId="74" applyNumberFormat="0" applyFont="0" applyAlignment="0" applyProtection="0"/>
    <xf numFmtId="0" fontId="65" fillId="30" borderId="70" applyNumberFormat="0" applyFont="0" applyAlignment="0" applyProtection="0"/>
    <xf numFmtId="0" fontId="69" fillId="28" borderId="69" applyNumberFormat="0" applyAlignment="0" applyProtection="0"/>
    <xf numFmtId="0" fontId="87" fillId="28" borderId="71" applyNumberFormat="0" applyAlignment="0" applyProtection="0"/>
    <xf numFmtId="0" fontId="91" fillId="0" borderId="72" applyNumberFormat="0" applyFill="0" applyAlignment="0" applyProtection="0"/>
    <xf numFmtId="0" fontId="76" fillId="15" borderId="73" applyNumberFormat="0" applyAlignment="0" applyProtection="0"/>
    <xf numFmtId="0" fontId="65" fillId="30" borderId="74" applyNumberFormat="0" applyFont="0" applyAlignment="0" applyProtection="0"/>
    <xf numFmtId="0" fontId="69" fillId="28" borderId="69" applyNumberFormat="0" applyAlignment="0" applyProtection="0"/>
    <xf numFmtId="0" fontId="76" fillId="15" borderId="69" applyNumberFormat="0" applyAlignment="0" applyProtection="0"/>
    <xf numFmtId="0" fontId="87" fillId="28" borderId="71" applyNumberFormat="0" applyAlignment="0" applyProtection="0"/>
    <xf numFmtId="0" fontId="87" fillId="28" borderId="75" applyNumberFormat="0" applyAlignment="0" applyProtection="0"/>
    <xf numFmtId="0" fontId="76" fillId="15" borderId="69" applyNumberFormat="0" applyAlignment="0" applyProtection="0"/>
    <xf numFmtId="0" fontId="76" fillId="15" borderId="73" applyNumberFormat="0" applyAlignment="0" applyProtection="0"/>
    <xf numFmtId="0" fontId="87" fillId="28" borderId="75" applyNumberFormat="0" applyAlignment="0" applyProtection="0"/>
    <xf numFmtId="0" fontId="62" fillId="30" borderId="66" applyNumberFormat="0" applyFont="0" applyAlignment="0" applyProtection="0"/>
    <xf numFmtId="0" fontId="65" fillId="30" borderId="66" applyNumberFormat="0" applyFont="0" applyAlignment="0" applyProtection="0"/>
    <xf numFmtId="0" fontId="65" fillId="30" borderId="66" applyNumberFormat="0" applyFont="0" applyAlignment="0" applyProtection="0"/>
    <xf numFmtId="0" fontId="65" fillId="30" borderId="66" applyNumberFormat="0" applyFont="0" applyAlignment="0" applyProtection="0"/>
    <xf numFmtId="0" fontId="69" fillId="28" borderId="65" applyNumberFormat="0" applyAlignment="0" applyProtection="0"/>
    <xf numFmtId="0" fontId="69" fillId="28" borderId="65" applyNumberFormat="0" applyAlignment="0" applyProtection="0"/>
    <xf numFmtId="0" fontId="69" fillId="28" borderId="65" applyNumberFormat="0" applyAlignment="0" applyProtection="0"/>
    <xf numFmtId="0" fontId="69" fillId="28" borderId="65" applyNumberFormat="0" applyAlignment="0" applyProtection="0"/>
    <xf numFmtId="0" fontId="62" fillId="30" borderId="66" applyNumberFormat="0" applyFont="0" applyAlignment="0" applyProtection="0"/>
    <xf numFmtId="0" fontId="76" fillId="15" borderId="65" applyNumberFormat="0" applyAlignment="0" applyProtection="0"/>
    <xf numFmtId="0" fontId="76" fillId="15" borderId="65" applyNumberFormat="0" applyAlignment="0" applyProtection="0"/>
    <xf numFmtId="0" fontId="76" fillId="15" borderId="65" applyNumberFormat="0" applyAlignment="0" applyProtection="0"/>
    <xf numFmtId="0" fontId="76" fillId="15" borderId="65" applyNumberFormat="0" applyAlignment="0" applyProtection="0"/>
    <xf numFmtId="0" fontId="65" fillId="30" borderId="66" applyNumberFormat="0" applyFont="0" applyAlignment="0" applyProtection="0"/>
    <xf numFmtId="0" fontId="65" fillId="30" borderId="66" applyNumberFormat="0" applyFont="0" applyAlignment="0" applyProtection="0"/>
    <xf numFmtId="0" fontId="65" fillId="30" borderId="66" applyNumberFormat="0" applyFont="0" applyAlignment="0" applyProtection="0"/>
    <xf numFmtId="0" fontId="87" fillId="28" borderId="67" applyNumberFormat="0" applyAlignment="0" applyProtection="0"/>
    <xf numFmtId="0" fontId="87" fillId="28" borderId="67" applyNumberFormat="0" applyAlignment="0" applyProtection="0"/>
    <xf numFmtId="0" fontId="87" fillId="28" borderId="67" applyNumberFormat="0" applyAlignment="0" applyProtection="0"/>
    <xf numFmtId="0" fontId="91" fillId="0" borderId="68" applyNumberFormat="0" applyFill="0" applyAlignment="0" applyProtection="0"/>
    <xf numFmtId="0" fontId="91" fillId="0" borderId="68" applyNumberFormat="0" applyFill="0" applyAlignment="0" applyProtection="0"/>
    <xf numFmtId="0" fontId="91" fillId="0" borderId="68" applyNumberFormat="0" applyFill="0" applyAlignment="0" applyProtection="0"/>
    <xf numFmtId="0" fontId="62" fillId="30" borderId="74" applyNumberFormat="0" applyFont="0" applyAlignment="0" applyProtection="0"/>
    <xf numFmtId="0" fontId="65" fillId="30" borderId="70" applyNumberFormat="0" applyFont="0" applyAlignment="0" applyProtection="0"/>
    <xf numFmtId="0" fontId="69" fillId="28" borderId="73" applyNumberFormat="0" applyAlignment="0" applyProtection="0"/>
    <xf numFmtId="0" fontId="87" fillId="28" borderId="75" applyNumberFormat="0" applyAlignment="0" applyProtection="0"/>
    <xf numFmtId="0" fontId="69" fillId="28" borderId="69" applyNumberFormat="0" applyAlignment="0" applyProtection="0"/>
    <xf numFmtId="0" fontId="62" fillId="30" borderId="66" applyNumberFormat="0" applyFont="0" applyAlignment="0" applyProtection="0"/>
    <xf numFmtId="0" fontId="65" fillId="30" borderId="66" applyNumberFormat="0" applyFont="0" applyAlignment="0" applyProtection="0"/>
    <xf numFmtId="0" fontId="65" fillId="30" borderId="66" applyNumberFormat="0" applyFont="0" applyAlignment="0" applyProtection="0"/>
    <xf numFmtId="0" fontId="65" fillId="30" borderId="66" applyNumberFormat="0" applyFont="0" applyAlignment="0" applyProtection="0"/>
    <xf numFmtId="0" fontId="62" fillId="30" borderId="66" applyNumberFormat="0" applyFont="0" applyAlignment="0" applyProtection="0"/>
    <xf numFmtId="0" fontId="65" fillId="30" borderId="66" applyNumberFormat="0" applyFont="0" applyAlignment="0" applyProtection="0"/>
    <xf numFmtId="0" fontId="65" fillId="30" borderId="66" applyNumberFormat="0" applyFont="0" applyAlignment="0" applyProtection="0"/>
    <xf numFmtId="0" fontId="65" fillId="30" borderId="66" applyNumberFormat="0" applyFont="0" applyAlignment="0" applyProtection="0"/>
    <xf numFmtId="0" fontId="62" fillId="30" borderId="66" applyNumberFormat="0" applyFont="0" applyAlignment="0" applyProtection="0"/>
    <xf numFmtId="0" fontId="65" fillId="30" borderId="66" applyNumberFormat="0" applyFont="0" applyAlignment="0" applyProtection="0"/>
    <xf numFmtId="0" fontId="65" fillId="30" borderId="66" applyNumberFormat="0" applyFont="0" applyAlignment="0" applyProtection="0"/>
    <xf numFmtId="0" fontId="65" fillId="30" borderId="66" applyNumberFormat="0" applyFont="0" applyAlignment="0" applyProtection="0"/>
    <xf numFmtId="0" fontId="69" fillId="28" borderId="65" applyNumberFormat="0" applyAlignment="0" applyProtection="0"/>
    <xf numFmtId="0" fontId="69" fillId="28" borderId="65" applyNumberFormat="0" applyAlignment="0" applyProtection="0"/>
    <xf numFmtId="0" fontId="69" fillId="28" borderId="65" applyNumberFormat="0" applyAlignment="0" applyProtection="0"/>
    <xf numFmtId="0" fontId="69" fillId="28" borderId="65" applyNumberFormat="0" applyAlignment="0" applyProtection="0"/>
    <xf numFmtId="0" fontId="76" fillId="15" borderId="65" applyNumberFormat="0" applyAlignment="0" applyProtection="0"/>
    <xf numFmtId="0" fontId="76" fillId="15" borderId="65" applyNumberFormat="0" applyAlignment="0" applyProtection="0"/>
    <xf numFmtId="0" fontId="76" fillId="15" borderId="65" applyNumberFormat="0" applyAlignment="0" applyProtection="0"/>
    <xf numFmtId="0" fontId="76" fillId="15" borderId="65" applyNumberFormat="0" applyAlignment="0" applyProtection="0"/>
    <xf numFmtId="0" fontId="87" fillId="28" borderId="67" applyNumberFormat="0" applyAlignment="0" applyProtection="0"/>
    <xf numFmtId="0" fontId="87" fillId="28" borderId="67" applyNumberFormat="0" applyAlignment="0" applyProtection="0"/>
    <xf numFmtId="0" fontId="87" fillId="28" borderId="67" applyNumberFormat="0" applyAlignment="0" applyProtection="0"/>
    <xf numFmtId="0" fontId="91" fillId="0" borderId="68" applyNumberFormat="0" applyFill="0" applyAlignment="0" applyProtection="0"/>
    <xf numFmtId="0" fontId="91" fillId="0" borderId="68" applyNumberFormat="0" applyFill="0" applyAlignment="0" applyProtection="0"/>
    <xf numFmtId="0" fontId="91" fillId="0" borderId="68" applyNumberFormat="0" applyFill="0" applyAlignment="0" applyProtection="0"/>
    <xf numFmtId="0" fontId="87" fillId="28" borderId="75" applyNumberFormat="0" applyAlignment="0" applyProtection="0"/>
    <xf numFmtId="0" fontId="69" fillId="28" borderId="73" applyNumberFormat="0" applyAlignment="0" applyProtection="0"/>
    <xf numFmtId="0" fontId="76" fillId="15" borderId="69" applyNumberFormat="0" applyAlignment="0" applyProtection="0"/>
    <xf numFmtId="0" fontId="69" fillId="28" borderId="73" applyNumberFormat="0" applyAlignment="0" applyProtection="0"/>
    <xf numFmtId="0" fontId="87" fillId="28" borderId="71" applyNumberFormat="0" applyAlignment="0" applyProtection="0"/>
    <xf numFmtId="0" fontId="87" fillId="28" borderId="71" applyNumberFormat="0" applyAlignment="0" applyProtection="0"/>
    <xf numFmtId="0" fontId="65" fillId="30" borderId="70" applyNumberFormat="0" applyFont="0" applyAlignment="0" applyProtection="0"/>
    <xf numFmtId="0" fontId="76" fillId="15" borderId="69" applyNumberFormat="0" applyAlignment="0" applyProtection="0"/>
    <xf numFmtId="0" fontId="76" fillId="15" borderId="69" applyNumberFormat="0" applyAlignment="0" applyProtection="0"/>
    <xf numFmtId="0" fontId="91" fillId="0" borderId="72" applyNumberFormat="0" applyFill="0" applyAlignment="0" applyProtection="0"/>
    <xf numFmtId="0" fontId="69" fillId="28" borderId="73" applyNumberFormat="0" applyAlignment="0" applyProtection="0"/>
    <xf numFmtId="0" fontId="91" fillId="0" borderId="72" applyNumberFormat="0" applyFill="0" applyAlignment="0" applyProtection="0"/>
    <xf numFmtId="0" fontId="76" fillId="15" borderId="69" applyNumberFormat="0" applyAlignment="0" applyProtection="0"/>
    <xf numFmtId="0" fontId="91" fillId="0" borderId="76" applyNumberFormat="0" applyFill="0" applyAlignment="0" applyProtection="0"/>
    <xf numFmtId="0" fontId="65" fillId="30" borderId="70" applyNumberFormat="0" applyFont="0" applyAlignment="0" applyProtection="0"/>
    <xf numFmtId="0" fontId="87" fillId="28" borderId="71" applyNumberFormat="0" applyAlignment="0" applyProtection="0"/>
    <xf numFmtId="0" fontId="65" fillId="30" borderId="74" applyNumberFormat="0" applyFont="0" applyAlignment="0" applyProtection="0"/>
    <xf numFmtId="0" fontId="65" fillId="30" borderId="74" applyNumberFormat="0" applyFont="0" applyAlignment="0" applyProtection="0"/>
    <xf numFmtId="0" fontId="87" fillId="28" borderId="71" applyNumberFormat="0" applyAlignment="0" applyProtection="0"/>
    <xf numFmtId="0" fontId="69" fillId="28" borderId="69" applyNumberFormat="0" applyAlignment="0" applyProtection="0"/>
    <xf numFmtId="0" fontId="69" fillId="28" borderId="69" applyNumberFormat="0" applyAlignment="0" applyProtection="0"/>
    <xf numFmtId="0" fontId="76" fillId="15" borderId="73" applyNumberFormat="0" applyAlignment="0" applyProtection="0"/>
    <xf numFmtId="0" fontId="65" fillId="30" borderId="74" applyNumberFormat="0" applyFont="0" applyAlignment="0" applyProtection="0"/>
    <xf numFmtId="0" fontId="76" fillId="15" borderId="73" applyNumberFormat="0" applyAlignment="0" applyProtection="0"/>
    <xf numFmtId="0" fontId="65" fillId="30" borderId="74" applyNumberFormat="0" applyFont="0" applyAlignment="0" applyProtection="0"/>
    <xf numFmtId="0" fontId="69" fillId="28" borderId="69" applyNumberFormat="0" applyAlignment="0" applyProtection="0"/>
    <xf numFmtId="0" fontId="65" fillId="30" borderId="70" applyNumberFormat="0" applyFont="0" applyAlignment="0" applyProtection="0"/>
    <xf numFmtId="0" fontId="76" fillId="15" borderId="73" applyNumberFormat="0" applyAlignment="0" applyProtection="0"/>
    <xf numFmtId="0" fontId="65" fillId="30" borderId="70" applyNumberFormat="0" applyFont="0" applyAlignment="0" applyProtection="0"/>
    <xf numFmtId="0" fontId="65" fillId="30" borderId="70" applyNumberFormat="0" applyFont="0" applyAlignment="0" applyProtection="0"/>
    <xf numFmtId="0" fontId="91" fillId="0" borderId="72" applyNumberFormat="0" applyFill="0" applyAlignment="0" applyProtection="0"/>
    <xf numFmtId="0" fontId="65" fillId="30" borderId="74" applyNumberFormat="0" applyFont="0" applyAlignment="0" applyProtection="0"/>
    <xf numFmtId="0" fontId="65" fillId="30" borderId="74" applyNumberFormat="0" applyFont="0" applyAlignment="0" applyProtection="0"/>
    <xf numFmtId="0" fontId="76" fillId="15" borderId="73" applyNumberFormat="0" applyAlignment="0" applyProtection="0"/>
    <xf numFmtId="0" fontId="76" fillId="15" borderId="73" applyNumberFormat="0" applyAlignment="0" applyProtection="0"/>
    <xf numFmtId="0" fontId="65" fillId="30" borderId="70" applyNumberFormat="0" applyFont="0" applyAlignment="0" applyProtection="0"/>
    <xf numFmtId="0" fontId="76" fillId="15" borderId="69" applyNumberFormat="0" applyAlignment="0" applyProtection="0"/>
    <xf numFmtId="0" fontId="76" fillId="15" borderId="69" applyNumberFormat="0" applyAlignment="0" applyProtection="0"/>
    <xf numFmtId="0" fontId="69" fillId="28" borderId="73" applyNumberFormat="0" applyAlignment="0" applyProtection="0"/>
    <xf numFmtId="0" fontId="62" fillId="30" borderId="70" applyNumberFormat="0" applyFont="0" applyAlignment="0" applyProtection="0"/>
    <xf numFmtId="0" fontId="76" fillId="15" borderId="69" applyNumberFormat="0" applyAlignment="0" applyProtection="0"/>
    <xf numFmtId="0" fontId="76" fillId="15" borderId="73" applyNumberFormat="0" applyAlignment="0" applyProtection="0"/>
    <xf numFmtId="0" fontId="91" fillId="0" borderId="76" applyNumberFormat="0" applyFill="0" applyAlignment="0" applyProtection="0"/>
    <xf numFmtId="0" fontId="76" fillId="15" borderId="69" applyNumberFormat="0" applyAlignment="0" applyProtection="0"/>
    <xf numFmtId="0" fontId="62" fillId="30" borderId="74" applyNumberFormat="0" applyFont="0" applyAlignment="0" applyProtection="0"/>
    <xf numFmtId="0" fontId="69" fillId="28" borderId="73" applyNumberFormat="0" applyAlignment="0" applyProtection="0"/>
    <xf numFmtId="0" fontId="76" fillId="15" borderId="69" applyNumberFormat="0" applyAlignment="0" applyProtection="0"/>
    <xf numFmtId="0" fontId="76" fillId="15" borderId="69" applyNumberFormat="0" applyAlignment="0" applyProtection="0"/>
    <xf numFmtId="0" fontId="91" fillId="0" borderId="72" applyNumberFormat="0" applyFill="0" applyAlignment="0" applyProtection="0"/>
    <xf numFmtId="0" fontId="87" fillId="28" borderId="75" applyNumberFormat="0" applyAlignment="0" applyProtection="0"/>
    <xf numFmtId="0" fontId="65" fillId="30" borderId="74" applyNumberFormat="0" applyFont="0" applyAlignment="0" applyProtection="0"/>
    <xf numFmtId="0" fontId="76" fillId="15" borderId="69" applyNumberFormat="0" applyAlignment="0" applyProtection="0"/>
    <xf numFmtId="0" fontId="91" fillId="0" borderId="72" applyNumberFormat="0" applyFill="0" applyAlignment="0" applyProtection="0"/>
    <xf numFmtId="0" fontId="69" fillId="28" borderId="73" applyNumberFormat="0" applyAlignment="0" applyProtection="0"/>
    <xf numFmtId="0" fontId="87" fillId="28" borderId="71" applyNumberFormat="0" applyAlignment="0" applyProtection="0"/>
    <xf numFmtId="0" fontId="69" fillId="28" borderId="69" applyNumberFormat="0" applyAlignment="0" applyProtection="0"/>
    <xf numFmtId="0" fontId="76" fillId="15" borderId="69" applyNumberFormat="0" applyAlignment="0" applyProtection="0"/>
    <xf numFmtId="0" fontId="76" fillId="15" borderId="73" applyNumberFormat="0" applyAlignment="0" applyProtection="0"/>
    <xf numFmtId="0" fontId="76" fillId="15" borderId="73" applyNumberFormat="0" applyAlignment="0" applyProtection="0"/>
    <xf numFmtId="0" fontId="62" fillId="30" borderId="74" applyNumberFormat="0" applyFont="0" applyAlignment="0" applyProtection="0"/>
    <xf numFmtId="0" fontId="65" fillId="30" borderId="74" applyNumberFormat="0" applyFont="0" applyAlignment="0" applyProtection="0"/>
    <xf numFmtId="0" fontId="69" fillId="28" borderId="73" applyNumberFormat="0" applyAlignment="0" applyProtection="0"/>
    <xf numFmtId="0" fontId="69" fillId="28" borderId="73" applyNumberFormat="0" applyAlignment="0" applyProtection="0"/>
    <xf numFmtId="0" fontId="87" fillId="28" borderId="75" applyNumberFormat="0" applyAlignment="0" applyProtection="0"/>
    <xf numFmtId="0" fontId="91" fillId="0" borderId="76" applyNumberFormat="0" applyFill="0" applyAlignment="0" applyProtection="0"/>
    <xf numFmtId="0" fontId="65" fillId="30" borderId="74" applyNumberFormat="0" applyFont="0" applyAlignment="0" applyProtection="0"/>
    <xf numFmtId="0" fontId="76" fillId="15" borderId="73" applyNumberFormat="0" applyAlignment="0" applyProtection="0"/>
    <xf numFmtId="0" fontId="69" fillId="28" borderId="73" applyNumberFormat="0" applyAlignment="0" applyProtection="0"/>
    <xf numFmtId="0" fontId="76" fillId="15" borderId="73" applyNumberFormat="0" applyAlignment="0" applyProtection="0"/>
    <xf numFmtId="0" fontId="91" fillId="0" borderId="76" applyNumberFormat="0" applyFill="0" applyAlignment="0" applyProtection="0"/>
    <xf numFmtId="43" fontId="61" fillId="0" borderId="0" applyFont="0" applyFill="0" applyBorder="0" applyAlignment="0" applyProtection="0"/>
    <xf numFmtId="44" fontId="61" fillId="0" borderId="0" applyFont="0" applyFill="0" applyBorder="0" applyAlignment="0" applyProtection="0"/>
    <xf numFmtId="9" fontId="61" fillId="0" borderId="0" applyFont="0" applyFill="0" applyBorder="0" applyAlignment="0" applyProtection="0"/>
    <xf numFmtId="0" fontId="61" fillId="37" borderId="0" applyNumberFormat="0" applyBorder="0" applyAlignment="0" applyProtection="0"/>
    <xf numFmtId="0" fontId="61" fillId="38" borderId="0" applyNumberFormat="0" applyBorder="0" applyAlignment="0" applyProtection="0"/>
    <xf numFmtId="0" fontId="97" fillId="39" borderId="0" applyNumberFormat="0" applyBorder="0" applyAlignment="0" applyProtection="0"/>
    <xf numFmtId="0" fontId="97" fillId="40" borderId="0" applyNumberFormat="0" applyBorder="0" applyAlignment="0" applyProtection="0"/>
    <xf numFmtId="0" fontId="61" fillId="41" borderId="0" applyNumberFormat="0" applyBorder="0" applyAlignment="0" applyProtection="0"/>
    <xf numFmtId="0" fontId="61" fillId="42" borderId="0" applyNumberFormat="0" applyBorder="0" applyAlignment="0" applyProtection="0"/>
  </cellStyleXfs>
  <cellXfs count="918">
    <xf numFmtId="0" fontId="0" fillId="0" borderId="0" xfId="0"/>
    <xf numFmtId="0" fontId="0" fillId="0" borderId="0" xfId="0" applyFont="1"/>
    <xf numFmtId="0" fontId="2" fillId="0" borderId="0" xfId="0" applyFont="1"/>
    <xf numFmtId="0" fontId="0" fillId="0" borderId="0" xfId="0" applyFill="1"/>
    <xf numFmtId="0" fontId="0" fillId="0" borderId="4" xfId="0" applyBorder="1"/>
    <xf numFmtId="0" fontId="0" fillId="0" borderId="5" xfId="0" applyBorder="1"/>
    <xf numFmtId="0" fontId="0" fillId="0" borderId="6" xfId="0" applyBorder="1"/>
    <xf numFmtId="0" fontId="0" fillId="0" borderId="7" xfId="0" applyBorder="1"/>
    <xf numFmtId="0" fontId="0" fillId="0" borderId="0" xfId="0" applyBorder="1"/>
    <xf numFmtId="0" fontId="0" fillId="0" borderId="8" xfId="0" applyBorder="1"/>
    <xf numFmtId="0" fontId="0" fillId="0" borderId="9" xfId="0" applyBorder="1"/>
    <xf numFmtId="0" fontId="0" fillId="0" borderId="10" xfId="0" applyBorder="1"/>
    <xf numFmtId="0" fontId="0" fillId="0" borderId="11" xfId="0" applyBorder="1"/>
    <xf numFmtId="0" fontId="0" fillId="2" borderId="5" xfId="0" applyFill="1" applyBorder="1"/>
    <xf numFmtId="0" fontId="0" fillId="2" borderId="6" xfId="0" applyFill="1" applyBorder="1"/>
    <xf numFmtId="0" fontId="0" fillId="2" borderId="7" xfId="0" applyFill="1" applyBorder="1"/>
    <xf numFmtId="0" fontId="0" fillId="2" borderId="0" xfId="0" applyFill="1" applyBorder="1"/>
    <xf numFmtId="0" fontId="0" fillId="2" borderId="8" xfId="0" applyFill="1" applyBorder="1"/>
    <xf numFmtId="0" fontId="0" fillId="2" borderId="12" xfId="0" applyFill="1" applyBorder="1"/>
    <xf numFmtId="0" fontId="0" fillId="2" borderId="13" xfId="0" applyFill="1" applyBorder="1"/>
    <xf numFmtId="0" fontId="0" fillId="2" borderId="15" xfId="0" applyFill="1" applyBorder="1"/>
    <xf numFmtId="0" fontId="0" fillId="2" borderId="16" xfId="0" applyFill="1" applyBorder="1"/>
    <xf numFmtId="0" fontId="0" fillId="2" borderId="18" xfId="0" applyFill="1" applyBorder="1"/>
    <xf numFmtId="0" fontId="0" fillId="2" borderId="21" xfId="0" applyFill="1" applyBorder="1"/>
    <xf numFmtId="0" fontId="0" fillId="2" borderId="22" xfId="0" applyFill="1" applyBorder="1"/>
    <xf numFmtId="0" fontId="0" fillId="2" borderId="19" xfId="0" applyFill="1" applyBorder="1" applyAlignment="1">
      <alignment horizontal="center"/>
    </xf>
    <xf numFmtId="0" fontId="9" fillId="2" borderId="5" xfId="0" applyFont="1" applyFill="1" applyBorder="1"/>
    <xf numFmtId="0" fontId="2" fillId="0" borderId="1" xfId="0" applyFont="1" applyBorder="1" applyAlignment="1">
      <alignment horizontal="center" vertical="top" wrapText="1"/>
    </xf>
    <xf numFmtId="0" fontId="2" fillId="0" borderId="1" xfId="0" applyFont="1" applyBorder="1"/>
    <xf numFmtId="0" fontId="0" fillId="2" borderId="12" xfId="0" applyFont="1" applyFill="1" applyBorder="1"/>
    <xf numFmtId="0" fontId="0" fillId="2" borderId="13" xfId="0" applyFont="1" applyFill="1" applyBorder="1"/>
    <xf numFmtId="0" fontId="0" fillId="2" borderId="6" xfId="0" applyFont="1" applyFill="1" applyBorder="1"/>
    <xf numFmtId="0" fontId="0" fillId="2" borderId="7" xfId="0" applyFont="1" applyFill="1" applyBorder="1"/>
    <xf numFmtId="0" fontId="0" fillId="2" borderId="0" xfId="0" applyFont="1" applyFill="1" applyBorder="1"/>
    <xf numFmtId="0" fontId="0" fillId="2" borderId="8" xfId="0" applyFont="1" applyFill="1" applyBorder="1"/>
    <xf numFmtId="0" fontId="0" fillId="2" borderId="18" xfId="0" applyFont="1" applyFill="1" applyBorder="1"/>
    <xf numFmtId="0" fontId="0" fillId="2" borderId="15" xfId="0" applyFont="1" applyFill="1" applyBorder="1"/>
    <xf numFmtId="0" fontId="0" fillId="2" borderId="19" xfId="0" applyFont="1" applyFill="1" applyBorder="1" applyAlignment="1">
      <alignment horizontal="center"/>
    </xf>
    <xf numFmtId="0" fontId="0" fillId="2" borderId="23" xfId="0" quotePrefix="1" applyFont="1" applyFill="1" applyBorder="1" applyAlignment="1">
      <alignment horizontal="left"/>
    </xf>
    <xf numFmtId="0" fontId="0" fillId="2" borderId="22" xfId="0" applyFont="1" applyFill="1" applyBorder="1"/>
    <xf numFmtId="0" fontId="0" fillId="0" borderId="1" xfId="0" applyFont="1" applyBorder="1" applyAlignment="1">
      <alignment horizontal="center" wrapText="1"/>
    </xf>
    <xf numFmtId="0" fontId="0" fillId="0" borderId="1" xfId="0" applyFont="1" applyBorder="1"/>
    <xf numFmtId="0" fontId="17" fillId="0" borderId="26" xfId="0" applyFont="1" applyBorder="1" applyAlignment="1">
      <alignment vertical="center" wrapText="1"/>
    </xf>
    <xf numFmtId="0" fontId="17" fillId="0" borderId="27" xfId="0" applyFont="1" applyBorder="1" applyAlignment="1">
      <alignment vertical="center" wrapText="1"/>
    </xf>
    <xf numFmtId="0" fontId="4" fillId="0" borderId="7" xfId="0" applyFont="1" applyBorder="1" applyAlignment="1">
      <alignment horizontal="left"/>
    </xf>
    <xf numFmtId="0" fontId="4" fillId="0" borderId="0" xfId="0" applyFont="1" applyBorder="1" applyAlignment="1">
      <alignment horizontal="left"/>
    </xf>
    <xf numFmtId="0" fontId="12" fillId="0" borderId="7" xfId="0" applyFont="1" applyBorder="1"/>
    <xf numFmtId="0" fontId="12" fillId="0" borderId="0" xfId="0" applyFont="1" applyBorder="1"/>
    <xf numFmtId="0" fontId="12" fillId="0" borderId="7" xfId="0" applyFont="1" applyBorder="1" applyAlignment="1">
      <alignment vertical="center"/>
    </xf>
    <xf numFmtId="0" fontId="0" fillId="0" borderId="7" xfId="0" applyBorder="1" applyAlignment="1">
      <alignment vertical="center"/>
    </xf>
    <xf numFmtId="0" fontId="10" fillId="0" borderId="7" xfId="0" applyFont="1" applyBorder="1" applyAlignment="1">
      <alignment horizontal="left"/>
    </xf>
    <xf numFmtId="0" fontId="2" fillId="0" borderId="7" xfId="0" applyFont="1" applyBorder="1" applyAlignment="1">
      <alignment vertical="top"/>
    </xf>
    <xf numFmtId="0" fontId="0" fillId="4" borderId="2" xfId="0" quotePrefix="1" applyFill="1" applyBorder="1"/>
    <xf numFmtId="0" fontId="0" fillId="0" borderId="0" xfId="0" applyBorder="1" applyAlignment="1">
      <alignment vertical="center"/>
    </xf>
    <xf numFmtId="0" fontId="0" fillId="0" borderId="0" xfId="0" applyBorder="1" applyAlignment="1">
      <alignment horizontal="left" vertical="center"/>
    </xf>
    <xf numFmtId="0" fontId="0" fillId="0" borderId="0" xfId="0" applyBorder="1" applyAlignment="1">
      <alignment vertical="top"/>
    </xf>
    <xf numFmtId="0" fontId="2" fillId="0" borderId="7" xfId="0" applyFont="1" applyBorder="1"/>
    <xf numFmtId="0" fontId="2" fillId="0" borderId="0" xfId="0" applyFont="1" applyBorder="1"/>
    <xf numFmtId="0" fontId="0" fillId="0" borderId="0" xfId="0" applyAlignment="1">
      <alignment vertical="top" wrapText="1"/>
    </xf>
    <xf numFmtId="0" fontId="0" fillId="0" borderId="0" xfId="0" applyFill="1" applyBorder="1" applyAlignment="1">
      <alignment horizontal="left"/>
    </xf>
    <xf numFmtId="0" fontId="2" fillId="0" borderId="4" xfId="0" applyFont="1" applyBorder="1"/>
    <xf numFmtId="0" fontId="2" fillId="0" borderId="7" xfId="0" applyFont="1" applyBorder="1" applyAlignment="1">
      <alignment horizontal="left"/>
    </xf>
    <xf numFmtId="0" fontId="8" fillId="0" borderId="8" xfId="0" applyFont="1" applyBorder="1" applyAlignment="1">
      <alignment wrapText="1"/>
    </xf>
    <xf numFmtId="0" fontId="2" fillId="0" borderId="9" xfId="0" applyFont="1" applyBorder="1"/>
    <xf numFmtId="0" fontId="2" fillId="2" borderId="7" xfId="0" applyFont="1" applyFill="1" applyBorder="1"/>
    <xf numFmtId="0" fontId="0" fillId="0" borderId="0" xfId="0" applyFont="1" applyFill="1"/>
    <xf numFmtId="0" fontId="4" fillId="5" borderId="4" xfId="0" applyFont="1" applyFill="1" applyBorder="1" applyAlignment="1">
      <alignment horizontal="left"/>
    </xf>
    <xf numFmtId="0" fontId="4" fillId="5" borderId="5" xfId="0" applyFont="1" applyFill="1" applyBorder="1" applyAlignment="1">
      <alignment horizontal="left"/>
    </xf>
    <xf numFmtId="0" fontId="0" fillId="5" borderId="5" xfId="0" applyFill="1" applyBorder="1"/>
    <xf numFmtId="0" fontId="0" fillId="5" borderId="6" xfId="0" applyFill="1" applyBorder="1"/>
    <xf numFmtId="0" fontId="4" fillId="5" borderId="7" xfId="0" applyFont="1" applyFill="1" applyBorder="1" applyAlignment="1">
      <alignment horizontal="left"/>
    </xf>
    <xf numFmtId="0" fontId="4" fillId="5" borderId="0" xfId="0" applyFont="1" applyFill="1" applyBorder="1" applyAlignment="1">
      <alignment horizontal="left"/>
    </xf>
    <xf numFmtId="0" fontId="0" fillId="5" borderId="0" xfId="0" applyFill="1" applyBorder="1"/>
    <xf numFmtId="0" fontId="0" fillId="5" borderId="8" xfId="0" applyFill="1" applyBorder="1"/>
    <xf numFmtId="0" fontId="0" fillId="5" borderId="0" xfId="0" applyFont="1" applyFill="1" applyBorder="1" applyAlignment="1">
      <alignment horizontal="right"/>
    </xf>
    <xf numFmtId="0" fontId="0" fillId="5" borderId="7" xfId="0" applyFill="1" applyBorder="1"/>
    <xf numFmtId="0" fontId="1" fillId="5" borderId="7" xfId="0" applyFont="1" applyFill="1" applyBorder="1"/>
    <xf numFmtId="0" fontId="0" fillId="5" borderId="20" xfId="0" applyFont="1" applyFill="1" applyBorder="1" applyAlignment="1">
      <alignment vertical="top"/>
    </xf>
    <xf numFmtId="0" fontId="0" fillId="5" borderId="14" xfId="0" applyFill="1" applyBorder="1" applyAlignment="1">
      <alignment horizontal="center"/>
    </xf>
    <xf numFmtId="0" fontId="0" fillId="5" borderId="7" xfId="0" applyFont="1" applyFill="1" applyBorder="1" applyAlignment="1">
      <alignment vertical="top"/>
    </xf>
    <xf numFmtId="0" fontId="0" fillId="5" borderId="0" xfId="0" applyFont="1" applyFill="1" applyBorder="1" applyAlignment="1">
      <alignment vertical="top"/>
    </xf>
    <xf numFmtId="0" fontId="0" fillId="5" borderId="0" xfId="0" applyFill="1"/>
    <xf numFmtId="0" fontId="2" fillId="5" borderId="0" xfId="0" applyFont="1" applyFill="1" applyBorder="1" applyAlignment="1">
      <alignment horizontal="right"/>
    </xf>
    <xf numFmtId="0" fontId="0" fillId="5" borderId="0" xfId="0" quotePrefix="1" applyFill="1" applyBorder="1" applyAlignment="1">
      <alignment horizontal="center"/>
    </xf>
    <xf numFmtId="0" fontId="0" fillId="5" borderId="0" xfId="0" applyFill="1" applyBorder="1" applyAlignment="1">
      <alignment horizontal="center"/>
    </xf>
    <xf numFmtId="0" fontId="0" fillId="5" borderId="8" xfId="0" applyFill="1" applyBorder="1" applyAlignment="1">
      <alignment horizontal="center"/>
    </xf>
    <xf numFmtId="0" fontId="18" fillId="0" borderId="0" xfId="0" applyFont="1" applyBorder="1"/>
    <xf numFmtId="0" fontId="2" fillId="0" borderId="7" xfId="0" applyFont="1" applyBorder="1" applyAlignment="1">
      <alignment horizontal="right" vertical="top"/>
    </xf>
    <xf numFmtId="0" fontId="24" fillId="5" borderId="0" xfId="0" applyFont="1" applyFill="1" applyBorder="1"/>
    <xf numFmtId="0" fontId="0" fillId="2" borderId="0" xfId="0" quotePrefix="1" applyFill="1" applyBorder="1"/>
    <xf numFmtId="0" fontId="0" fillId="0" borderId="0" xfId="0" applyFill="1" applyBorder="1" applyAlignment="1">
      <alignment horizontal="left" vertical="center"/>
    </xf>
    <xf numFmtId="0" fontId="0" fillId="0" borderId="0" xfId="0" applyFill="1" applyBorder="1" applyAlignment="1">
      <alignment horizontal="left" vertical="top"/>
    </xf>
    <xf numFmtId="0" fontId="0" fillId="0" borderId="8" xfId="0" applyFill="1" applyBorder="1" applyAlignment="1">
      <alignment horizontal="left" vertical="top"/>
    </xf>
    <xf numFmtId="0" fontId="0" fillId="0" borderId="0" xfId="0" applyBorder="1" applyAlignment="1">
      <alignment horizontal="left" wrapText="1"/>
    </xf>
    <xf numFmtId="0" fontId="0" fillId="0" borderId="0" xfId="0" applyBorder="1" applyAlignment="1">
      <alignment horizontal="left" vertical="top"/>
    </xf>
    <xf numFmtId="0" fontId="2" fillId="0" borderId="0" xfId="0" applyFont="1" applyBorder="1" applyAlignment="1">
      <alignment vertical="top"/>
    </xf>
    <xf numFmtId="0" fontId="8" fillId="0" borderId="7" xfId="0" applyFont="1" applyBorder="1"/>
    <xf numFmtId="0" fontId="0" fillId="0" borderId="8" xfId="0" applyBorder="1" applyAlignment="1">
      <alignment horizontal="left" wrapText="1"/>
    </xf>
    <xf numFmtId="0" fontId="0" fillId="0" borderId="4" xfId="0" applyFont="1" applyBorder="1"/>
    <xf numFmtId="0" fontId="0" fillId="0" borderId="5" xfId="0" applyFont="1" applyBorder="1"/>
    <xf numFmtId="0" fontId="0" fillId="0" borderId="6" xfId="0" applyFont="1" applyBorder="1"/>
    <xf numFmtId="0" fontId="0" fillId="0" borderId="7" xfId="0" applyFont="1" applyBorder="1"/>
    <xf numFmtId="0" fontId="0" fillId="0" borderId="0" xfId="0" applyFont="1" applyBorder="1"/>
    <xf numFmtId="0" fontId="0" fillId="0" borderId="8" xfId="0" applyFont="1" applyBorder="1"/>
    <xf numFmtId="0" fontId="4" fillId="0" borderId="7" xfId="0" applyFont="1" applyBorder="1"/>
    <xf numFmtId="0" fontId="3" fillId="0" borderId="7" xfId="0" applyFont="1" applyBorder="1"/>
    <xf numFmtId="0" fontId="5" fillId="0" borderId="7" xfId="0" applyFont="1" applyBorder="1"/>
    <xf numFmtId="0" fontId="7" fillId="0" borderId="7" xfId="0" applyFont="1" applyBorder="1"/>
    <xf numFmtId="0" fontId="22" fillId="0" borderId="7" xfId="1" applyBorder="1"/>
    <xf numFmtId="0" fontId="7" fillId="0" borderId="0" xfId="0" applyFont="1" applyBorder="1"/>
    <xf numFmtId="0" fontId="0" fillId="0" borderId="9" xfId="0" applyFont="1" applyBorder="1"/>
    <xf numFmtId="0" fontId="0" fillId="0" borderId="10" xfId="0" applyFont="1" applyBorder="1"/>
    <xf numFmtId="0" fontId="0" fillId="0" borderId="11" xfId="0" applyFont="1" applyBorder="1"/>
    <xf numFmtId="0" fontId="2" fillId="0" borderId="7" xfId="0" applyFont="1" applyBorder="1" applyAlignment="1">
      <alignment horizontal="right"/>
    </xf>
    <xf numFmtId="0" fontId="0" fillId="0" borderId="7" xfId="0" applyFill="1" applyBorder="1"/>
    <xf numFmtId="0" fontId="0" fillId="0" borderId="8" xfId="0" applyFill="1" applyBorder="1" applyAlignment="1">
      <alignment horizontal="left"/>
    </xf>
    <xf numFmtId="0" fontId="0" fillId="0" borderId="0" xfId="0" applyBorder="1" applyAlignment="1"/>
    <xf numFmtId="0" fontId="2" fillId="0" borderId="1" xfId="0" applyFont="1" applyBorder="1" applyAlignment="1">
      <alignment wrapText="1"/>
    </xf>
    <xf numFmtId="0" fontId="2" fillId="5" borderId="1" xfId="0" applyFont="1" applyFill="1" applyBorder="1" applyAlignment="1">
      <alignment vertical="top"/>
    </xf>
    <xf numFmtId="0" fontId="2" fillId="5" borderId="0" xfId="0" applyFont="1" applyFill="1" applyBorder="1" applyAlignment="1">
      <alignment vertical="top"/>
    </xf>
    <xf numFmtId="0" fontId="2" fillId="0" borderId="1" xfId="0" applyFont="1" applyBorder="1" applyAlignment="1">
      <alignment vertical="center"/>
    </xf>
    <xf numFmtId="0" fontId="14" fillId="0" borderId="0" xfId="0" applyFont="1" applyBorder="1" applyAlignment="1">
      <alignment vertical="center"/>
    </xf>
    <xf numFmtId="0" fontId="15" fillId="0" borderId="0" xfId="0" applyFont="1" applyBorder="1" applyAlignment="1">
      <alignment horizontal="left" vertical="center" indent="1"/>
    </xf>
    <xf numFmtId="0" fontId="15" fillId="0" borderId="0" xfId="0" applyFont="1" applyBorder="1" applyAlignment="1">
      <alignment vertical="center"/>
    </xf>
    <xf numFmtId="0" fontId="13" fillId="0" borderId="0" xfId="0" applyFont="1" applyBorder="1" applyAlignment="1">
      <alignment vertical="top"/>
    </xf>
    <xf numFmtId="0" fontId="15" fillId="0" borderId="10" xfId="0" applyFont="1" applyBorder="1" applyAlignment="1">
      <alignment vertical="center"/>
    </xf>
    <xf numFmtId="0" fontId="15" fillId="0" borderId="0" xfId="0" applyFont="1" applyBorder="1"/>
    <xf numFmtId="0" fontId="0" fillId="0" borderId="0" xfId="0" quotePrefix="1" applyFill="1" applyBorder="1" applyAlignment="1">
      <alignment horizontal="left" wrapText="1"/>
    </xf>
    <xf numFmtId="0" fontId="0" fillId="0" borderId="0" xfId="0" applyFill="1" applyBorder="1"/>
    <xf numFmtId="0" fontId="8" fillId="0" borderId="0" xfId="0" applyFont="1" applyBorder="1" applyAlignment="1">
      <alignment wrapText="1"/>
    </xf>
    <xf numFmtId="0" fontId="0" fillId="2" borderId="7" xfId="0" quotePrefix="1" applyFill="1" applyBorder="1"/>
    <xf numFmtId="0" fontId="2" fillId="0" borderId="0" xfId="0" applyFont="1" applyFill="1" applyBorder="1" applyAlignment="1">
      <alignment horizontal="left" vertical="top"/>
    </xf>
    <xf numFmtId="0" fontId="0" fillId="0" borderId="0" xfId="0" applyFill="1" applyBorder="1" applyAlignment="1">
      <alignment horizontal="center" vertical="top"/>
    </xf>
    <xf numFmtId="0" fontId="0" fillId="0" borderId="0" xfId="0" applyFill="1" applyBorder="1" applyAlignment="1">
      <alignment vertical="top"/>
    </xf>
    <xf numFmtId="0" fontId="0" fillId="0" borderId="0" xfId="0" quotePrefix="1" applyFill="1" applyBorder="1" applyAlignment="1">
      <alignment horizontal="left"/>
    </xf>
    <xf numFmtId="0" fontId="0" fillId="2" borderId="46" xfId="0" applyFill="1" applyBorder="1"/>
    <xf numFmtId="0" fontId="2" fillId="0" borderId="17" xfId="0" applyFont="1" applyBorder="1"/>
    <xf numFmtId="0" fontId="8" fillId="5" borderId="14" xfId="0" applyFont="1" applyFill="1" applyBorder="1" applyAlignment="1">
      <alignment horizontal="center"/>
    </xf>
    <xf numFmtId="0" fontId="0" fillId="4" borderId="2" xfId="0" quotePrefix="1" applyFont="1" applyFill="1" applyBorder="1"/>
    <xf numFmtId="0" fontId="2" fillId="5" borderId="2" xfId="0" applyFont="1" applyFill="1" applyBorder="1" applyAlignment="1">
      <alignment horizontal="center" vertical="center" wrapText="1"/>
    </xf>
    <xf numFmtId="0" fontId="2" fillId="5" borderId="12" xfId="0" applyFont="1" applyFill="1" applyBorder="1" applyAlignment="1">
      <alignment horizontal="center" vertical="center" wrapText="1"/>
    </xf>
    <xf numFmtId="0" fontId="2" fillId="0" borderId="21" xfId="0" applyFont="1" applyBorder="1" applyAlignment="1">
      <alignment horizontal="left" vertical="top" wrapText="1"/>
    </xf>
    <xf numFmtId="0" fontId="0" fillId="5" borderId="1" xfId="0" applyFill="1" applyBorder="1" applyAlignment="1">
      <alignment horizontal="center"/>
    </xf>
    <xf numFmtId="0" fontId="0" fillId="5" borderId="21" xfId="0" applyFill="1" applyBorder="1" applyAlignment="1">
      <alignment horizontal="center"/>
    </xf>
    <xf numFmtId="0" fontId="2" fillId="0" borderId="0" xfId="0" applyFont="1" applyBorder="1" applyAlignment="1">
      <alignment vertical="top" wrapText="1"/>
    </xf>
    <xf numFmtId="0" fontId="2" fillId="0" borderId="8" xfId="0" applyFont="1" applyBorder="1" applyAlignment="1">
      <alignment vertical="top" wrapText="1"/>
    </xf>
    <xf numFmtId="0" fontId="12" fillId="0" borderId="0" xfId="0" applyFont="1" applyFill="1" applyAlignment="1">
      <alignment vertical="top"/>
    </xf>
    <xf numFmtId="0" fontId="2" fillId="0" borderId="1" xfId="0" applyFont="1" applyFill="1" applyBorder="1" applyAlignment="1">
      <alignment horizontal="center"/>
    </xf>
    <xf numFmtId="0" fontId="0" fillId="0" borderId="8" xfId="0" applyFill="1" applyBorder="1"/>
    <xf numFmtId="0" fontId="2" fillId="0" borderId="0" xfId="0" applyFont="1" applyFill="1" applyBorder="1" applyAlignment="1">
      <alignment horizontal="left"/>
    </xf>
    <xf numFmtId="0" fontId="2" fillId="0" borderId="1" xfId="0" applyFont="1" applyBorder="1" applyAlignment="1">
      <alignment horizontal="center" wrapText="1"/>
    </xf>
    <xf numFmtId="0" fontId="0" fillId="0" borderId="8" xfId="0" applyFill="1" applyBorder="1" applyAlignment="1">
      <alignment vertical="top"/>
    </xf>
    <xf numFmtId="0" fontId="0" fillId="0" borderId="7" xfId="0" applyBorder="1" applyAlignment="1">
      <alignment horizontal="left" vertical="top" wrapText="1"/>
    </xf>
    <xf numFmtId="0" fontId="4" fillId="0" borderId="0" xfId="0" applyFont="1" applyBorder="1"/>
    <xf numFmtId="0" fontId="31" fillId="0" borderId="0" xfId="0" applyFont="1" applyBorder="1" applyAlignment="1"/>
    <xf numFmtId="0" fontId="31" fillId="0" borderId="0" xfId="0" applyFont="1" applyBorder="1" applyAlignment="1">
      <alignment horizontal="left" vertical="top"/>
    </xf>
    <xf numFmtId="0" fontId="0" fillId="2" borderId="39" xfId="0" applyFill="1" applyBorder="1"/>
    <xf numFmtId="0" fontId="0" fillId="2" borderId="31" xfId="0" applyFill="1" applyBorder="1"/>
    <xf numFmtId="0" fontId="0" fillId="2" borderId="21" xfId="0" applyFill="1" applyBorder="1" applyAlignment="1">
      <alignment horizontal="center"/>
    </xf>
    <xf numFmtId="0" fontId="15" fillId="0" borderId="0" xfId="0" quotePrefix="1" applyFont="1" applyFill="1" applyBorder="1" applyAlignment="1">
      <alignment horizontal="left" wrapText="1"/>
    </xf>
    <xf numFmtId="0" fontId="15" fillId="0" borderId="0" xfId="0" applyFont="1" applyFill="1" applyBorder="1"/>
    <xf numFmtId="0" fontId="0" fillId="5" borderId="7" xfId="0" applyFill="1" applyBorder="1" applyAlignment="1">
      <alignment horizontal="left"/>
    </xf>
    <xf numFmtId="0" fontId="0" fillId="5" borderId="3" xfId="0" applyFill="1" applyBorder="1" applyAlignment="1">
      <alignment horizontal="center"/>
    </xf>
    <xf numFmtId="0" fontId="0" fillId="5" borderId="48" xfId="0" applyFill="1" applyBorder="1" applyAlignment="1">
      <alignment horizontal="left"/>
    </xf>
    <xf numFmtId="0" fontId="0" fillId="5" borderId="28" xfId="0" applyFill="1" applyBorder="1" applyAlignment="1">
      <alignment horizontal="center"/>
    </xf>
    <xf numFmtId="0" fontId="0" fillId="5" borderId="20" xfId="0" applyFill="1" applyBorder="1" applyAlignment="1">
      <alignment horizontal="left"/>
    </xf>
    <xf numFmtId="0" fontId="0" fillId="5" borderId="49" xfId="0" applyFill="1" applyBorder="1" applyAlignment="1">
      <alignment horizontal="left"/>
    </xf>
    <xf numFmtId="0" fontId="0" fillId="5" borderId="45" xfId="0" applyFill="1" applyBorder="1" applyAlignment="1">
      <alignment horizontal="center"/>
    </xf>
    <xf numFmtId="0" fontId="0" fillId="5" borderId="22" xfId="0" applyFill="1" applyBorder="1" applyAlignment="1"/>
    <xf numFmtId="0" fontId="2" fillId="5" borderId="43" xfId="0" applyFont="1" applyFill="1" applyBorder="1" applyAlignment="1">
      <alignment horizontal="center"/>
    </xf>
    <xf numFmtId="0" fontId="33" fillId="5" borderId="7" xfId="0" applyFont="1" applyFill="1" applyBorder="1"/>
    <xf numFmtId="0" fontId="33" fillId="5" borderId="0" xfId="0" applyFont="1" applyFill="1" applyBorder="1"/>
    <xf numFmtId="0" fontId="18" fillId="5" borderId="0" xfId="0" applyFont="1" applyFill="1" applyBorder="1"/>
    <xf numFmtId="0" fontId="18" fillId="5" borderId="8" xfId="0" applyFont="1" applyFill="1" applyBorder="1"/>
    <xf numFmtId="0" fontId="34" fillId="5" borderId="7" xfId="0" applyFont="1" applyFill="1" applyBorder="1"/>
    <xf numFmtId="0" fontId="34" fillId="5" borderId="9" xfId="0" applyFont="1" applyFill="1" applyBorder="1" applyAlignment="1">
      <alignment vertical="top"/>
    </xf>
    <xf numFmtId="0" fontId="0" fillId="0" borderId="0" xfId="0" applyFont="1" applyFill="1" applyBorder="1"/>
    <xf numFmtId="0" fontId="22" fillId="0" borderId="7" xfId="1" applyBorder="1" applyAlignment="1">
      <alignment horizontal="right"/>
    </xf>
    <xf numFmtId="0" fontId="0" fillId="0" borderId="0" xfId="0" quotePrefix="1" applyFill="1" applyBorder="1" applyAlignment="1">
      <alignment horizontal="left" vertical="top"/>
    </xf>
    <xf numFmtId="0" fontId="35" fillId="0" borderId="0" xfId="0" applyFont="1" applyBorder="1"/>
    <xf numFmtId="0" fontId="0" fillId="3" borderId="1" xfId="0" applyFill="1" applyBorder="1" applyAlignment="1">
      <alignment vertical="top" wrapText="1"/>
    </xf>
    <xf numFmtId="0" fontId="15" fillId="3" borderId="1" xfId="0" applyFont="1" applyFill="1" applyBorder="1" applyAlignment="1">
      <alignment horizontal="left" vertical="top" wrapText="1"/>
    </xf>
    <xf numFmtId="0" fontId="15" fillId="0" borderId="0" xfId="0" quotePrefix="1" applyFont="1" applyFill="1" applyBorder="1" applyAlignment="1">
      <alignment horizontal="left" vertical="top" wrapText="1"/>
    </xf>
    <xf numFmtId="0" fontId="36" fillId="0" borderId="0" xfId="0" applyFont="1" applyBorder="1"/>
    <xf numFmtId="0" fontId="0" fillId="5" borderId="20" xfId="0" applyFont="1" applyFill="1" applyBorder="1" applyAlignment="1">
      <alignment horizontal="right" vertical="top"/>
    </xf>
    <xf numFmtId="0" fontId="0" fillId="3" borderId="1" xfId="0" applyFill="1" applyBorder="1" applyAlignment="1">
      <alignment horizontal="left" vertical="top" wrapText="1"/>
    </xf>
    <xf numFmtId="0" fontId="0" fillId="0" borderId="0" xfId="0" applyBorder="1" applyAlignment="1">
      <alignment horizontal="left" vertical="top" wrapText="1"/>
    </xf>
    <xf numFmtId="0" fontId="2" fillId="0" borderId="1" xfId="0" applyFont="1" applyBorder="1" applyAlignment="1">
      <alignment horizontal="left" vertical="center"/>
    </xf>
    <xf numFmtId="0" fontId="0" fillId="0" borderId="0" xfId="0" applyFill="1" applyBorder="1" applyAlignment="1">
      <alignment horizontal="center"/>
    </xf>
    <xf numFmtId="0" fontId="7" fillId="0" borderId="1" xfId="0" applyFont="1" applyBorder="1" applyAlignment="1">
      <alignment horizontal="left"/>
    </xf>
    <xf numFmtId="0" fontId="0" fillId="0" borderId="0" xfId="0" applyFill="1" applyBorder="1" applyAlignment="1">
      <alignment horizontal="left" vertical="top" wrapText="1"/>
    </xf>
    <xf numFmtId="0" fontId="0" fillId="0" borderId="0" xfId="0" applyBorder="1" applyAlignment="1">
      <alignment horizontal="left" vertical="top"/>
    </xf>
    <xf numFmtId="0" fontId="0" fillId="0" borderId="0" xfId="0" applyFill="1" applyBorder="1" applyAlignment="1">
      <alignment vertical="top" wrapText="1"/>
    </xf>
    <xf numFmtId="0" fontId="37" fillId="5" borderId="7" xfId="0" applyFont="1" applyFill="1" applyBorder="1"/>
    <xf numFmtId="0" fontId="0" fillId="5" borderId="0" xfId="0" applyFill="1" applyBorder="1" applyAlignment="1">
      <alignment horizontal="left" vertical="top" wrapText="1"/>
    </xf>
    <xf numFmtId="0" fontId="0" fillId="5" borderId="8" xfId="0" applyFill="1" applyBorder="1" applyAlignment="1">
      <alignment horizontal="left" vertical="top" wrapText="1"/>
    </xf>
    <xf numFmtId="0" fontId="39" fillId="5" borderId="7" xfId="0" applyFont="1" applyFill="1" applyBorder="1"/>
    <xf numFmtId="0" fontId="2" fillId="0" borderId="7" xfId="0" applyFont="1" applyFill="1" applyBorder="1" applyAlignment="1">
      <alignment horizontal="right" vertical="top"/>
    </xf>
    <xf numFmtId="0" fontId="0" fillId="0" borderId="8" xfId="0" applyFill="1" applyBorder="1" applyAlignment="1">
      <alignment horizontal="left" vertical="top" wrapText="1"/>
    </xf>
    <xf numFmtId="0" fontId="0" fillId="0" borderId="0" xfId="0" applyFill="1" applyAlignment="1">
      <alignment vertical="top" wrapText="1"/>
    </xf>
    <xf numFmtId="164" fontId="0" fillId="3" borderId="1" xfId="0" applyNumberFormat="1" applyFill="1" applyBorder="1" applyAlignment="1">
      <alignment horizontal="left" vertical="top"/>
    </xf>
    <xf numFmtId="0" fontId="40" fillId="0" borderId="0" xfId="0" applyFont="1" applyBorder="1"/>
    <xf numFmtId="0" fontId="0" fillId="2" borderId="50" xfId="0" applyFill="1" applyBorder="1"/>
    <xf numFmtId="0" fontId="0" fillId="2" borderId="2" xfId="0" applyFill="1" applyBorder="1"/>
    <xf numFmtId="0" fontId="0" fillId="0" borderId="0" xfId="0" applyFill="1" applyBorder="1" applyAlignment="1">
      <alignment vertical="center"/>
    </xf>
    <xf numFmtId="0" fontId="40" fillId="0" borderId="0" xfId="0" applyFont="1" applyFill="1" applyBorder="1" applyAlignment="1">
      <alignment vertical="center"/>
    </xf>
    <xf numFmtId="0" fontId="0" fillId="2" borderId="0" xfId="0" applyFill="1" applyBorder="1" applyAlignment="1">
      <alignment horizontal="center"/>
    </xf>
    <xf numFmtId="0" fontId="2" fillId="0" borderId="1" xfId="0" applyFont="1" applyBorder="1" applyAlignment="1">
      <alignment horizontal="center" vertical="center" wrapText="1"/>
    </xf>
    <xf numFmtId="0" fontId="2" fillId="0" borderId="21" xfId="0" applyFont="1" applyBorder="1" applyAlignment="1">
      <alignment vertical="center"/>
    </xf>
    <xf numFmtId="0" fontId="2" fillId="0" borderId="31" xfId="0" applyFont="1" applyFill="1" applyBorder="1" applyAlignment="1">
      <alignment horizontal="right"/>
    </xf>
    <xf numFmtId="0" fontId="0" fillId="0" borderId="31" xfId="0" applyFill="1" applyBorder="1" applyAlignment="1">
      <alignment horizontal="left" vertical="top" wrapText="1"/>
    </xf>
    <xf numFmtId="0" fontId="0" fillId="0" borderId="37" xfId="0" applyFill="1" applyBorder="1" applyAlignment="1">
      <alignment horizontal="left" vertical="top" wrapText="1"/>
    </xf>
    <xf numFmtId="0" fontId="2" fillId="0" borderId="9" xfId="0" applyFont="1" applyBorder="1" applyAlignment="1">
      <alignment horizontal="right"/>
    </xf>
    <xf numFmtId="0" fontId="2" fillId="0" borderId="20" xfId="0" applyFont="1" applyFill="1" applyBorder="1" applyAlignment="1">
      <alignment horizontal="left" vertical="top"/>
    </xf>
    <xf numFmtId="0" fontId="2" fillId="0" borderId="7" xfId="0" applyFont="1" applyFill="1" applyBorder="1" applyAlignment="1">
      <alignment horizontal="right"/>
    </xf>
    <xf numFmtId="0" fontId="0" fillId="2" borderId="2" xfId="0" quotePrefix="1" applyFill="1" applyBorder="1"/>
    <xf numFmtId="0" fontId="2" fillId="0" borderId="45" xfId="0" applyFont="1" applyBorder="1"/>
    <xf numFmtId="0" fontId="0" fillId="2" borderId="24" xfId="0" quotePrefix="1" applyFont="1" applyFill="1" applyBorder="1" applyAlignment="1">
      <alignment horizontal="left"/>
    </xf>
    <xf numFmtId="0" fontId="0" fillId="0" borderId="8" xfId="0" applyFill="1" applyBorder="1" applyAlignment="1">
      <alignment vertical="top" wrapText="1"/>
    </xf>
    <xf numFmtId="0" fontId="15" fillId="2" borderId="9" xfId="0" quotePrefix="1" applyFont="1" applyFill="1" applyBorder="1" applyAlignment="1">
      <alignment vertical="top" wrapText="1"/>
    </xf>
    <xf numFmtId="0" fontId="15" fillId="2" borderId="10" xfId="0" quotePrefix="1" applyFont="1" applyFill="1" applyBorder="1" applyAlignment="1">
      <alignment vertical="top" wrapText="1"/>
    </xf>
    <xf numFmtId="0" fontId="15" fillId="2" borderId="11" xfId="0" quotePrefix="1" applyFont="1" applyFill="1" applyBorder="1" applyAlignment="1">
      <alignment vertical="top" wrapText="1"/>
    </xf>
    <xf numFmtId="0" fontId="15" fillId="2" borderId="12" xfId="0" quotePrefix="1" applyFont="1" applyFill="1" applyBorder="1" applyAlignment="1">
      <alignment vertical="top" wrapText="1"/>
    </xf>
    <xf numFmtId="0" fontId="15" fillId="2" borderId="40" xfId="0" quotePrefix="1" applyFont="1" applyFill="1" applyBorder="1" applyAlignment="1">
      <alignment vertical="top" wrapText="1"/>
    </xf>
    <xf numFmtId="0" fontId="15" fillId="2" borderId="13" xfId="0" quotePrefix="1" applyFont="1" applyFill="1" applyBorder="1" applyAlignment="1">
      <alignment vertical="top" wrapText="1"/>
    </xf>
    <xf numFmtId="0" fontId="2" fillId="0" borderId="1" xfId="0" applyFont="1" applyFill="1" applyBorder="1" applyAlignment="1">
      <alignment horizontal="center" vertical="center" wrapText="1"/>
    </xf>
    <xf numFmtId="0" fontId="0" fillId="0" borderId="7" xfId="0" applyBorder="1" applyAlignment="1">
      <alignment vertical="top"/>
    </xf>
    <xf numFmtId="0" fontId="49" fillId="2" borderId="7" xfId="0" applyFont="1" applyFill="1" applyBorder="1"/>
    <xf numFmtId="0" fontId="2" fillId="0" borderId="0" xfId="0" applyFont="1" applyBorder="1" applyAlignment="1">
      <alignment horizontal="left" vertical="top" wrapText="1"/>
    </xf>
    <xf numFmtId="0" fontId="2" fillId="0" borderId="8" xfId="0" applyFont="1" applyBorder="1" applyAlignment="1">
      <alignment horizontal="left" vertical="top" wrapText="1"/>
    </xf>
    <xf numFmtId="0" fontId="0" fillId="0" borderId="0" xfId="0" applyBorder="1" applyAlignment="1">
      <alignment horizontal="left" vertical="top"/>
    </xf>
    <xf numFmtId="0" fontId="0" fillId="0" borderId="8" xfId="0" applyBorder="1" applyAlignment="1">
      <alignment horizontal="left" vertical="top"/>
    </xf>
    <xf numFmtId="0" fontId="2" fillId="0" borderId="1" xfId="0" applyFont="1" applyFill="1" applyBorder="1" applyAlignment="1"/>
    <xf numFmtId="0" fontId="2" fillId="0" borderId="3" xfId="0" applyFont="1" applyFill="1" applyBorder="1" applyAlignment="1"/>
    <xf numFmtId="0" fontId="20" fillId="2" borderId="7" xfId="0" applyFont="1" applyFill="1" applyBorder="1"/>
    <xf numFmtId="0" fontId="2" fillId="0" borderId="0" xfId="0" applyFont="1" applyBorder="1" applyAlignment="1">
      <alignment horizontal="center" vertical="center" wrapText="1"/>
    </xf>
    <xf numFmtId="0" fontId="12" fillId="0" borderId="0" xfId="0" applyFont="1" applyFill="1" applyBorder="1" applyAlignment="1">
      <alignment vertical="top"/>
    </xf>
    <xf numFmtId="0" fontId="15" fillId="0" borderId="8" xfId="0" applyFont="1" applyBorder="1"/>
    <xf numFmtId="0" fontId="44" fillId="0" borderId="0" xfId="0" applyFont="1" applyFill="1" applyBorder="1"/>
    <xf numFmtId="0" fontId="44" fillId="0" borderId="0" xfId="0" applyFont="1" applyBorder="1"/>
    <xf numFmtId="0" fontId="0" fillId="0" borderId="7" xfId="0" applyBorder="1" applyAlignment="1">
      <alignment horizontal="center" vertical="center" wrapText="1"/>
    </xf>
    <xf numFmtId="0" fontId="0" fillId="0" borderId="0" xfId="0" applyBorder="1" applyAlignment="1">
      <alignment horizontal="center" vertical="center" wrapText="1"/>
    </xf>
    <xf numFmtId="0" fontId="2" fillId="0" borderId="0" xfId="0" applyFont="1" applyBorder="1" applyAlignment="1">
      <alignment horizontal="left" vertical="top" wrapText="1"/>
    </xf>
    <xf numFmtId="0" fontId="2" fillId="0" borderId="8" xfId="0" applyFont="1" applyBorder="1" applyAlignment="1">
      <alignment horizontal="left" vertical="top" wrapText="1"/>
    </xf>
    <xf numFmtId="0" fontId="22" fillId="0" borderId="0" xfId="1" applyBorder="1"/>
    <xf numFmtId="0" fontId="2" fillId="5" borderId="1" xfId="0" applyFont="1" applyFill="1" applyBorder="1" applyAlignment="1">
      <alignment vertical="top" wrapText="1"/>
    </xf>
    <xf numFmtId="0" fontId="4" fillId="0" borderId="7" xfId="0" applyFont="1" applyBorder="1" applyAlignment="1">
      <alignment horizontal="left" vertical="top"/>
    </xf>
    <xf numFmtId="0" fontId="0" fillId="0" borderId="0" xfId="0"/>
    <xf numFmtId="0" fontId="2" fillId="0" borderId="0" xfId="0" applyFont="1" applyFill="1" applyBorder="1" applyAlignment="1">
      <alignment horizontal="left" vertical="top" wrapText="1"/>
    </xf>
    <xf numFmtId="0" fontId="0" fillId="0" borderId="1" xfId="0" applyBorder="1"/>
    <xf numFmtId="0" fontId="6" fillId="0" borderId="0" xfId="0" applyFont="1" applyBorder="1" applyAlignment="1">
      <alignment vertical="top" wrapText="1"/>
    </xf>
    <xf numFmtId="0" fontId="0" fillId="0" borderId="0" xfId="0" applyFill="1" applyBorder="1" applyAlignment="1">
      <alignment horizontal="left" vertical="top" wrapText="1"/>
    </xf>
    <xf numFmtId="0" fontId="2" fillId="0" borderId="1" xfId="0" applyFont="1" applyBorder="1" applyAlignment="1">
      <alignment horizontal="left" vertical="top"/>
    </xf>
    <xf numFmtId="0" fontId="0" fillId="0" borderId="0" xfId="0" applyBorder="1" applyAlignment="1">
      <alignment horizontal="left" vertical="top"/>
    </xf>
    <xf numFmtId="0" fontId="0" fillId="0" borderId="8" xfId="0" applyBorder="1" applyAlignment="1">
      <alignment horizontal="left" vertical="top"/>
    </xf>
    <xf numFmtId="0" fontId="15" fillId="0" borderId="8" xfId="0" quotePrefix="1" applyFont="1" applyFill="1" applyBorder="1" applyAlignment="1">
      <alignment horizontal="left" vertical="top" wrapText="1"/>
    </xf>
    <xf numFmtId="0" fontId="0" fillId="0" borderId="8" xfId="0" applyFill="1" applyBorder="1" applyAlignment="1">
      <alignment horizontal="center" vertical="top"/>
    </xf>
    <xf numFmtId="0" fontId="2" fillId="0" borderId="1" xfId="0" applyFont="1" applyFill="1" applyBorder="1" applyAlignment="1">
      <alignment vertical="center"/>
    </xf>
    <xf numFmtId="0" fontId="0" fillId="0" borderId="0" xfId="0" applyBorder="1" applyAlignment="1">
      <alignment horizontal="left" vertical="top" wrapText="1"/>
    </xf>
    <xf numFmtId="0" fontId="0" fillId="0" borderId="8" xfId="0" applyBorder="1" applyAlignment="1">
      <alignment horizontal="left" vertical="top" wrapText="1"/>
    </xf>
    <xf numFmtId="0" fontId="0" fillId="0" borderId="0" xfId="0" applyFill="1" applyBorder="1" applyAlignment="1">
      <alignment horizontal="left" vertical="top" wrapText="1"/>
    </xf>
    <xf numFmtId="0" fontId="2" fillId="0" borderId="1" xfId="0" applyFont="1" applyBorder="1" applyAlignment="1">
      <alignment horizontal="left" vertical="top"/>
    </xf>
    <xf numFmtId="0" fontId="0" fillId="0" borderId="0" xfId="0" applyBorder="1" applyAlignment="1">
      <alignment vertical="top" wrapText="1"/>
    </xf>
    <xf numFmtId="0" fontId="53" fillId="0" borderId="7" xfId="0" applyFont="1" applyBorder="1"/>
    <xf numFmtId="0" fontId="6" fillId="0" borderId="0" xfId="0" applyFont="1" applyBorder="1"/>
    <xf numFmtId="0" fontId="2" fillId="0" borderId="0" xfId="0" applyFont="1" applyBorder="1" applyAlignment="1">
      <alignment horizontal="left" vertical="top" wrapText="1"/>
    </xf>
    <xf numFmtId="0" fontId="0" fillId="0" borderId="0" xfId="0" applyFill="1" applyBorder="1" applyAlignment="1">
      <alignment horizontal="left" vertical="center" wrapText="1"/>
    </xf>
    <xf numFmtId="0" fontId="0" fillId="0" borderId="0" xfId="0" applyFill="1" applyBorder="1" applyAlignment="1">
      <alignment horizontal="center" vertical="center" wrapText="1"/>
    </xf>
    <xf numFmtId="0" fontId="0" fillId="0" borderId="0" xfId="0" applyFill="1" applyBorder="1" applyAlignment="1">
      <alignment horizontal="left" vertical="top" wrapText="1"/>
    </xf>
    <xf numFmtId="0" fontId="21" fillId="0" borderId="0" xfId="0" applyFont="1" applyBorder="1" applyAlignment="1">
      <alignment vertical="center"/>
    </xf>
    <xf numFmtId="0" fontId="19" fillId="0" borderId="0" xfId="0" applyFont="1" applyFill="1" applyBorder="1" applyAlignment="1">
      <alignment horizontal="left" vertical="center"/>
    </xf>
    <xf numFmtId="0" fontId="0" fillId="0" borderId="1" xfId="0" applyFill="1" applyBorder="1" applyAlignment="1">
      <alignment vertical="top" wrapText="1"/>
    </xf>
    <xf numFmtId="0" fontId="0" fillId="0" borderId="17" xfId="0" applyFill="1" applyBorder="1" applyAlignment="1">
      <alignment vertical="top" wrapText="1"/>
    </xf>
    <xf numFmtId="0" fontId="0" fillId="0" borderId="0" xfId="0" applyFill="1" applyBorder="1" applyAlignment="1">
      <alignment horizontal="center" vertical="top" wrapText="1"/>
    </xf>
    <xf numFmtId="0" fontId="0" fillId="0" borderId="0" xfId="0" applyBorder="1" applyAlignment="1">
      <alignment horizontal="left"/>
    </xf>
    <xf numFmtId="0" fontId="2" fillId="0" borderId="1" xfId="0" applyFont="1" applyBorder="1" applyAlignment="1">
      <alignment horizontal="center"/>
    </xf>
    <xf numFmtId="0" fontId="2" fillId="0" borderId="1" xfId="0" applyFont="1" applyBorder="1" applyAlignment="1">
      <alignment horizontal="left" vertical="top" wrapText="1"/>
    </xf>
    <xf numFmtId="0" fontId="8" fillId="0" borderId="0" xfId="0" applyFont="1" applyBorder="1" applyAlignment="1">
      <alignment horizontal="left" vertical="top" wrapText="1"/>
    </xf>
    <xf numFmtId="0" fontId="2" fillId="0" borderId="1" xfId="0" applyFont="1" applyBorder="1" applyAlignment="1">
      <alignment horizontal="right"/>
    </xf>
    <xf numFmtId="0" fontId="0" fillId="0" borderId="0" xfId="0" applyBorder="1" applyAlignment="1">
      <alignment horizontal="left" vertical="top"/>
    </xf>
    <xf numFmtId="0" fontId="0" fillId="0" borderId="20" xfId="0" applyBorder="1" applyAlignment="1">
      <alignment vertical="top"/>
    </xf>
    <xf numFmtId="0" fontId="0" fillId="0" borderId="20" xfId="0" applyBorder="1" applyAlignment="1">
      <alignment horizontal="right" vertical="top"/>
    </xf>
    <xf numFmtId="0" fontId="2" fillId="5" borderId="1" xfId="0" applyFont="1" applyFill="1" applyBorder="1" applyAlignment="1">
      <alignment horizontal="left" vertical="top" wrapText="1"/>
    </xf>
    <xf numFmtId="0" fontId="8" fillId="5" borderId="14" xfId="0" applyFont="1" applyFill="1" applyBorder="1" applyAlignment="1">
      <alignment horizontal="center" vertical="center"/>
    </xf>
    <xf numFmtId="0" fontId="0" fillId="0" borderId="45" xfId="0" applyBorder="1"/>
    <xf numFmtId="0" fontId="44" fillId="0" borderId="0" xfId="0" applyFont="1" applyBorder="1" applyAlignment="1">
      <alignment horizontal="right"/>
    </xf>
    <xf numFmtId="0" fontId="58" fillId="0" borderId="0" xfId="0" applyFont="1" applyBorder="1" applyAlignment="1">
      <alignment horizontal="left" vertical="top"/>
    </xf>
    <xf numFmtId="0" fontId="0" fillId="2" borderId="22" xfId="0" quotePrefix="1" applyFont="1" applyFill="1" applyBorder="1"/>
    <xf numFmtId="0" fontId="0" fillId="0" borderId="1" xfId="0" applyBorder="1" applyAlignment="1">
      <alignment vertical="top"/>
    </xf>
    <xf numFmtId="0" fontId="2" fillId="0" borderId="0" xfId="0" applyFont="1" applyBorder="1" applyAlignment="1">
      <alignment horizontal="left" vertical="top" wrapText="1"/>
    </xf>
    <xf numFmtId="0" fontId="2" fillId="0" borderId="8" xfId="0" applyFont="1" applyBorder="1" applyAlignment="1">
      <alignment horizontal="left" vertical="top" wrapText="1"/>
    </xf>
    <xf numFmtId="0" fontId="60" fillId="0" borderId="0" xfId="0" applyFont="1" applyBorder="1"/>
    <xf numFmtId="49" fontId="0" fillId="3" borderId="1" xfId="0" applyNumberFormat="1" applyFill="1" applyBorder="1" applyAlignment="1">
      <alignment horizontal="left" vertical="top" wrapText="1"/>
    </xf>
    <xf numFmtId="49" fontId="2" fillId="3" borderId="1" xfId="0" applyNumberFormat="1" applyFont="1" applyFill="1" applyBorder="1" applyAlignment="1">
      <alignment horizontal="left" vertical="top" wrapText="1"/>
    </xf>
    <xf numFmtId="49" fontId="0" fillId="3" borderId="1" xfId="0" applyNumberFormat="1" applyFill="1" applyBorder="1" applyAlignment="1">
      <alignment horizontal="left" wrapText="1"/>
    </xf>
    <xf numFmtId="49" fontId="8" fillId="5" borderId="14" xfId="0" applyNumberFormat="1" applyFont="1" applyFill="1" applyBorder="1" applyAlignment="1">
      <alignment horizontal="center" vertical="center"/>
    </xf>
    <xf numFmtId="49" fontId="8" fillId="5" borderId="14" xfId="0" applyNumberFormat="1" applyFont="1" applyFill="1" applyBorder="1" applyAlignment="1">
      <alignment horizontal="center"/>
    </xf>
    <xf numFmtId="49" fontId="0" fillId="3" borderId="14" xfId="0" applyNumberFormat="1" applyFill="1" applyBorder="1" applyAlignment="1">
      <alignment horizontal="left" vertical="center"/>
    </xf>
    <xf numFmtId="49" fontId="0" fillId="3" borderId="1" xfId="0" applyNumberFormat="1" applyFill="1" applyBorder="1"/>
    <xf numFmtId="0" fontId="15" fillId="0" borderId="9" xfId="0" applyFont="1" applyBorder="1"/>
    <xf numFmtId="49" fontId="0" fillId="3" borderId="1" xfId="0" applyNumberFormat="1" applyFill="1" applyBorder="1" applyAlignment="1">
      <alignment horizontal="center" vertical="center"/>
    </xf>
    <xf numFmtId="49" fontId="0" fillId="3" borderId="1" xfId="0" applyNumberFormat="1" applyFont="1" applyFill="1" applyBorder="1" applyAlignment="1">
      <alignment horizontal="left" vertical="top" wrapText="1"/>
    </xf>
    <xf numFmtId="0" fontId="17" fillId="0" borderId="0" xfId="0" applyFont="1" applyBorder="1" applyAlignment="1">
      <alignment vertical="top"/>
    </xf>
    <xf numFmtId="0" fontId="0" fillId="0" borderId="0" xfId="0" applyBorder="1" applyAlignment="1">
      <alignment horizontal="left"/>
    </xf>
    <xf numFmtId="0" fontId="0" fillId="0" borderId="5" xfId="0" applyBorder="1" applyAlignment="1">
      <alignment horizontal="center"/>
    </xf>
    <xf numFmtId="0" fontId="0" fillId="0" borderId="0" xfId="0" applyBorder="1" applyAlignment="1">
      <alignment horizontal="center"/>
    </xf>
    <xf numFmtId="0" fontId="0" fillId="2" borderId="7" xfId="0" applyFill="1" applyBorder="1" applyAlignment="1">
      <alignment horizontal="center"/>
    </xf>
    <xf numFmtId="0" fontId="0" fillId="0" borderId="0" xfId="0" quotePrefix="1" applyFill="1" applyBorder="1" applyAlignment="1">
      <alignment horizontal="center" vertical="top"/>
    </xf>
    <xf numFmtId="0" fontId="2" fillId="0" borderId="0" xfId="0" applyFont="1" applyBorder="1" applyAlignment="1">
      <alignment horizontal="center" vertical="top" wrapText="1"/>
    </xf>
    <xf numFmtId="0" fontId="2" fillId="0" borderId="1" xfId="0" applyFont="1" applyBorder="1" applyAlignment="1">
      <alignment horizontal="center" vertical="top"/>
    </xf>
    <xf numFmtId="0" fontId="2" fillId="0" borderId="14" xfId="0" applyFont="1" applyBorder="1" applyAlignment="1">
      <alignment horizontal="center" vertical="top"/>
    </xf>
    <xf numFmtId="0" fontId="2" fillId="0" borderId="0" xfId="0" applyFont="1" applyFill="1" applyBorder="1" applyAlignment="1">
      <alignment horizontal="center" vertical="top"/>
    </xf>
    <xf numFmtId="0" fontId="2" fillId="0" borderId="0" xfId="0" applyFont="1" applyFill="1" applyBorder="1" applyAlignment="1">
      <alignment horizontal="center" vertical="top" wrapText="1"/>
    </xf>
    <xf numFmtId="0" fontId="0" fillId="0" borderId="0" xfId="0" applyAlignment="1">
      <alignment horizontal="center"/>
    </xf>
    <xf numFmtId="0" fontId="0" fillId="2" borderId="12" xfId="0" applyFill="1" applyBorder="1" applyAlignment="1">
      <alignment horizontal="left"/>
    </xf>
    <xf numFmtId="0" fontId="0" fillId="2" borderId="7" xfId="0" applyFill="1" applyBorder="1" applyAlignment="1">
      <alignment horizontal="left"/>
    </xf>
    <xf numFmtId="0" fontId="0" fillId="2" borderId="18" xfId="0" applyFill="1" applyBorder="1" applyAlignment="1">
      <alignment horizontal="left"/>
    </xf>
    <xf numFmtId="43" fontId="0" fillId="3" borderId="1" xfId="2588" applyFont="1" applyFill="1" applyBorder="1" applyAlignment="1">
      <alignment vertical="top" wrapText="1"/>
    </xf>
    <xf numFmtId="166" fontId="0" fillId="3" borderId="1" xfId="2588" applyNumberFormat="1" applyFont="1" applyFill="1" applyBorder="1" applyAlignment="1">
      <alignment vertical="top" wrapText="1"/>
    </xf>
    <xf numFmtId="0" fontId="2" fillId="36" borderId="1" xfId="0" applyFont="1" applyFill="1" applyBorder="1" applyAlignment="1">
      <alignment horizontal="center" vertical="center" wrapText="1"/>
    </xf>
    <xf numFmtId="0" fontId="0" fillId="36" borderId="1" xfId="0" applyFill="1" applyBorder="1" applyAlignment="1">
      <alignment horizontal="left" vertical="top" wrapText="1"/>
    </xf>
    <xf numFmtId="0" fontId="0" fillId="36" borderId="16" xfId="0" applyFill="1" applyBorder="1" applyAlignment="1">
      <alignment horizontal="left" vertical="top" wrapText="1"/>
    </xf>
    <xf numFmtId="0" fontId="0" fillId="36" borderId="36" xfId="0" applyFill="1" applyBorder="1" applyAlignment="1">
      <alignment horizontal="left" vertical="top" wrapText="1"/>
    </xf>
    <xf numFmtId="166" fontId="0" fillId="3" borderId="1" xfId="2588" applyNumberFormat="1" applyFont="1" applyFill="1" applyBorder="1" applyAlignment="1">
      <alignment horizontal="left" vertical="top" wrapText="1"/>
    </xf>
    <xf numFmtId="166" fontId="0" fillId="36" borderId="0" xfId="2588" applyNumberFormat="1" applyFont="1" applyFill="1"/>
    <xf numFmtId="166" fontId="0" fillId="36" borderId="1" xfId="2588" applyNumberFormat="1" applyFont="1" applyFill="1" applyBorder="1" applyAlignment="1">
      <alignment horizontal="left" vertical="top" wrapText="1"/>
    </xf>
    <xf numFmtId="166" fontId="2" fillId="3" borderId="1" xfId="2588" applyNumberFormat="1" applyFont="1" applyFill="1" applyBorder="1" applyAlignment="1">
      <alignment horizontal="left" vertical="top" wrapText="1"/>
    </xf>
    <xf numFmtId="0" fontId="0" fillId="3" borderId="0" xfId="0" applyFill="1"/>
    <xf numFmtId="0" fontId="20" fillId="0" borderId="79" xfId="0" applyFont="1" applyFill="1" applyBorder="1" applyAlignment="1"/>
    <xf numFmtId="0" fontId="8" fillId="0" borderId="0" xfId="0" applyFont="1" applyBorder="1"/>
    <xf numFmtId="166" fontId="8" fillId="0" borderId="0" xfId="0" applyNumberFormat="1" applyFont="1" applyBorder="1"/>
    <xf numFmtId="167" fontId="15" fillId="3" borderId="1" xfId="2589" applyNumberFormat="1" applyFont="1" applyFill="1" applyBorder="1" applyAlignment="1">
      <alignment horizontal="left" vertical="top" wrapText="1"/>
    </xf>
    <xf numFmtId="167" fontId="15" fillId="3" borderId="21" xfId="2589" applyNumberFormat="1" applyFont="1" applyFill="1" applyBorder="1" applyAlignment="1">
      <alignment horizontal="left" vertical="top" wrapText="1"/>
    </xf>
    <xf numFmtId="167" fontId="15" fillId="3" borderId="1" xfId="0" applyNumberFormat="1" applyFont="1" applyFill="1" applyBorder="1" applyAlignment="1">
      <alignment horizontal="left" vertical="top" wrapText="1"/>
    </xf>
    <xf numFmtId="43" fontId="15" fillId="3" borderId="1" xfId="2588" applyFont="1" applyFill="1" applyBorder="1" applyAlignment="1">
      <alignment horizontal="left" vertical="top" wrapText="1"/>
    </xf>
    <xf numFmtId="166" fontId="15" fillId="3" borderId="1" xfId="2588" applyNumberFormat="1" applyFont="1" applyFill="1" applyBorder="1" applyAlignment="1">
      <alignment horizontal="left" vertical="top" wrapText="1"/>
    </xf>
    <xf numFmtId="166" fontId="15" fillId="3" borderId="21" xfId="2588" applyNumberFormat="1" applyFont="1" applyFill="1" applyBorder="1" applyAlignment="1">
      <alignment horizontal="left" vertical="top" wrapText="1"/>
    </xf>
    <xf numFmtId="0" fontId="15" fillId="3" borderId="1" xfId="0" applyFont="1" applyFill="1" applyBorder="1" applyAlignment="1">
      <alignment horizontal="right" vertical="top" wrapText="1"/>
    </xf>
    <xf numFmtId="3" fontId="15" fillId="3" borderId="1" xfId="0" applyNumberFormat="1" applyFont="1" applyFill="1" applyBorder="1" applyAlignment="1">
      <alignment horizontal="right" vertical="top" wrapText="1"/>
    </xf>
    <xf numFmtId="166" fontId="15" fillId="3" borderId="21" xfId="2588" applyNumberFormat="1" applyFont="1" applyFill="1" applyBorder="1" applyAlignment="1">
      <alignment horizontal="right" vertical="top" wrapText="1"/>
    </xf>
    <xf numFmtId="168" fontId="15" fillId="3" borderId="1" xfId="2589" applyNumberFormat="1" applyFont="1" applyFill="1" applyBorder="1" applyAlignment="1">
      <alignment horizontal="left" vertical="top" wrapText="1"/>
    </xf>
    <xf numFmtId="166" fontId="0" fillId="3" borderId="1" xfId="0" applyNumberFormat="1" applyFill="1" applyBorder="1" applyAlignment="1">
      <alignment horizontal="left" vertical="top" wrapText="1"/>
    </xf>
    <xf numFmtId="49" fontId="0" fillId="3" borderId="1" xfId="0" applyNumberFormat="1" applyFill="1" applyBorder="1" applyAlignment="1">
      <alignment horizontal="left" vertical="top" wrapText="1"/>
    </xf>
    <xf numFmtId="0" fontId="6" fillId="0" borderId="0" xfId="0" applyFont="1" applyAlignment="1">
      <alignment horizontal="right"/>
    </xf>
    <xf numFmtId="0" fontId="6" fillId="0" borderId="0" xfId="0" applyFont="1" applyAlignment="1">
      <alignment horizontal="left"/>
    </xf>
    <xf numFmtId="0" fontId="0" fillId="0" borderId="0" xfId="0" applyAlignment="1">
      <alignment wrapText="1"/>
    </xf>
    <xf numFmtId="0" fontId="6" fillId="0" borderId="0" xfId="0" applyFont="1" applyAlignment="1">
      <alignment horizontal="right" wrapText="1"/>
    </xf>
    <xf numFmtId="14" fontId="6" fillId="0" borderId="0" xfId="0" applyNumberFormat="1" applyFont="1" applyAlignment="1">
      <alignment horizontal="left" wrapText="1"/>
    </xf>
    <xf numFmtId="0" fontId="0" fillId="0" borderId="0" xfId="0" applyAlignment="1">
      <alignment horizontal="right" wrapText="1"/>
    </xf>
    <xf numFmtId="14" fontId="0" fillId="0" borderId="0" xfId="0" applyNumberFormat="1" applyAlignment="1">
      <alignment wrapText="1"/>
    </xf>
    <xf numFmtId="0" fontId="96" fillId="40" borderId="0" xfId="2594" applyFont="1" applyAlignment="1">
      <alignment horizontal="right"/>
    </xf>
    <xf numFmtId="0" fontId="96" fillId="40" borderId="0" xfId="2594" applyFont="1" applyAlignment="1">
      <alignment horizontal="right" wrapText="1"/>
    </xf>
    <xf numFmtId="0" fontId="99" fillId="40" borderId="0" xfId="2594" applyFont="1" applyAlignment="1">
      <alignment horizontal="right" wrapText="1"/>
    </xf>
    <xf numFmtId="0" fontId="99" fillId="40" borderId="0" xfId="2594" applyFont="1" applyAlignment="1">
      <alignment wrapText="1"/>
    </xf>
    <xf numFmtId="0" fontId="96" fillId="40" borderId="0" xfId="2594" applyFont="1" applyAlignment="1">
      <alignment wrapText="1"/>
    </xf>
    <xf numFmtId="0" fontId="2" fillId="0" borderId="0" xfId="0" applyFont="1" applyAlignment="1">
      <alignment wrapText="1"/>
    </xf>
    <xf numFmtId="0" fontId="61" fillId="41" borderId="0" xfId="2595" applyAlignment="1">
      <alignment horizontal="right" wrapText="1"/>
    </xf>
    <xf numFmtId="166" fontId="61" fillId="41" borderId="0" xfId="2595" applyNumberFormat="1" applyAlignment="1">
      <alignment horizontal="left" wrapText="1"/>
    </xf>
    <xf numFmtId="9" fontId="61" fillId="41" borderId="0" xfId="2595" applyNumberFormat="1" applyAlignment="1">
      <alignment wrapText="1"/>
    </xf>
    <xf numFmtId="166" fontId="96" fillId="40" borderId="0" xfId="2594" applyNumberFormat="1" applyFont="1" applyAlignment="1">
      <alignment wrapText="1"/>
    </xf>
    <xf numFmtId="166" fontId="61" fillId="41" borderId="0" xfId="2595" applyNumberFormat="1" applyAlignment="1">
      <alignment wrapText="1"/>
    </xf>
    <xf numFmtId="166" fontId="0" fillId="0" borderId="0" xfId="2588" applyNumberFormat="1" applyFont="1" applyAlignment="1">
      <alignment wrapText="1"/>
    </xf>
    <xf numFmtId="166" fontId="96" fillId="40" borderId="0" xfId="2588" applyNumberFormat="1" applyFont="1" applyFill="1" applyAlignment="1">
      <alignment wrapText="1"/>
    </xf>
    <xf numFmtId="9" fontId="0" fillId="0" borderId="0" xfId="2590" applyFont="1" applyAlignment="1">
      <alignment wrapText="1"/>
    </xf>
    <xf numFmtId="0" fontId="61" fillId="0" borderId="0" xfId="2595" applyFont="1" applyFill="1" applyAlignment="1">
      <alignment vertical="center"/>
    </xf>
    <xf numFmtId="0" fontId="0" fillId="0" borderId="0" xfId="0" applyAlignment="1">
      <alignment horizontal="right"/>
    </xf>
    <xf numFmtId="166" fontId="0" fillId="0" borderId="0" xfId="2588" applyNumberFormat="1" applyFont="1" applyAlignment="1"/>
    <xf numFmtId="0" fontId="61" fillId="0" borderId="0" xfId="2595" applyFont="1" applyFill="1" applyAlignment="1">
      <alignment horizontal="center" vertical="center"/>
    </xf>
    <xf numFmtId="0" fontId="32" fillId="39" borderId="0" xfId="2593" applyFont="1" applyAlignment="1">
      <alignment horizontal="right" wrapText="1"/>
    </xf>
    <xf numFmtId="9" fontId="32" fillId="39" borderId="29" xfId="2593" applyNumberFormat="1" applyFont="1" applyBorder="1" applyAlignment="1">
      <alignment wrapText="1"/>
    </xf>
    <xf numFmtId="9" fontId="32" fillId="39" borderId="0" xfId="2593" applyNumberFormat="1" applyFont="1" applyAlignment="1">
      <alignment wrapText="1"/>
    </xf>
    <xf numFmtId="9" fontId="32" fillId="39" borderId="33" xfId="2593" applyNumberFormat="1" applyFont="1" applyBorder="1" applyAlignment="1">
      <alignment wrapText="1"/>
    </xf>
    <xf numFmtId="9" fontId="44" fillId="39" borderId="0" xfId="2590" applyFont="1" applyFill="1" applyAlignment="1">
      <alignment horizontal="right" wrapText="1"/>
    </xf>
    <xf numFmtId="0" fontId="0" fillId="43" borderId="0" xfId="0" applyFont="1" applyFill="1" applyAlignment="1">
      <alignment horizontal="right" vertical="center"/>
    </xf>
    <xf numFmtId="0" fontId="2" fillId="43" borderId="29" xfId="0" applyFont="1" applyFill="1" applyBorder="1" applyAlignment="1">
      <alignment horizontal="right" wrapText="1"/>
    </xf>
    <xf numFmtId="0" fontId="2" fillId="43" borderId="0" xfId="0" applyFont="1" applyFill="1" applyAlignment="1">
      <alignment horizontal="right" wrapText="1"/>
    </xf>
    <xf numFmtId="0" fontId="2" fillId="43" borderId="33" xfId="0" applyFont="1" applyFill="1" applyBorder="1" applyAlignment="1">
      <alignment horizontal="right" wrapText="1"/>
    </xf>
    <xf numFmtId="166" fontId="2" fillId="43" borderId="0" xfId="2588" applyNumberFormat="1" applyFont="1" applyFill="1" applyAlignment="1">
      <alignment horizontal="right" wrapText="1"/>
    </xf>
    <xf numFmtId="0" fontId="0" fillId="43" borderId="0" xfId="0" applyNumberFormat="1" applyFont="1" applyFill="1" applyBorder="1"/>
    <xf numFmtId="166" fontId="0" fillId="43" borderId="29" xfId="2588" applyNumberFormat="1" applyFont="1" applyFill="1" applyBorder="1" applyAlignment="1">
      <alignment horizontal="right" wrapText="1"/>
    </xf>
    <xf numFmtId="166" fontId="0" fillId="43" borderId="0" xfId="2588" applyNumberFormat="1" applyFont="1" applyFill="1" applyBorder="1" applyAlignment="1">
      <alignment horizontal="right" wrapText="1"/>
    </xf>
    <xf numFmtId="166" fontId="0" fillId="43" borderId="33" xfId="2588" applyNumberFormat="1" applyFont="1" applyFill="1" applyBorder="1" applyAlignment="1">
      <alignment horizontal="right" wrapText="1"/>
    </xf>
    <xf numFmtId="166" fontId="0" fillId="43" borderId="0" xfId="2588" applyNumberFormat="1" applyFont="1" applyFill="1" applyBorder="1" applyAlignment="1">
      <alignment wrapText="1"/>
    </xf>
    <xf numFmtId="0" fontId="0" fillId="0" borderId="0" xfId="0" applyAlignment="1"/>
    <xf numFmtId="0" fontId="98" fillId="0" borderId="0" xfId="0" applyFont="1" applyFill="1" applyAlignment="1">
      <alignment horizontal="center" vertical="center" wrapText="1"/>
    </xf>
    <xf numFmtId="0" fontId="0" fillId="0" borderId="0" xfId="0" applyNumberFormat="1" applyFont="1" applyFill="1" applyBorder="1"/>
    <xf numFmtId="166" fontId="0" fillId="0" borderId="0" xfId="2588" applyNumberFormat="1" applyFont="1" applyFill="1" applyBorder="1" applyAlignment="1">
      <alignment horizontal="right" wrapText="1"/>
    </xf>
    <xf numFmtId="166" fontId="0" fillId="0" borderId="0" xfId="2588" applyNumberFormat="1" applyFont="1" applyFill="1" applyBorder="1" applyAlignment="1">
      <alignment wrapText="1"/>
    </xf>
    <xf numFmtId="0" fontId="98" fillId="38" borderId="0" xfId="2592" applyFont="1" applyAlignment="1">
      <alignment horizontal="center" wrapText="1"/>
    </xf>
    <xf numFmtId="0" fontId="0" fillId="38" borderId="0" xfId="2592" applyFont="1" applyAlignment="1">
      <alignment horizontal="right" wrapText="1"/>
    </xf>
    <xf numFmtId="167" fontId="61" fillId="38" borderId="0" xfId="2592" applyNumberFormat="1" applyAlignment="1">
      <alignment wrapText="1"/>
    </xf>
    <xf numFmtId="167" fontId="2" fillId="38" borderId="0" xfId="2592" applyNumberFormat="1" applyFont="1" applyAlignment="1">
      <alignment wrapText="1"/>
    </xf>
    <xf numFmtId="0" fontId="98" fillId="0" borderId="0" xfId="0" applyFont="1" applyAlignment="1">
      <alignment horizontal="center" vertical="center"/>
    </xf>
    <xf numFmtId="0" fontId="2" fillId="0" borderId="0" xfId="0" applyFont="1" applyAlignment="1">
      <alignment horizontal="right" wrapText="1"/>
    </xf>
    <xf numFmtId="166" fontId="2" fillId="0" borderId="0" xfId="2588" applyNumberFormat="1" applyFont="1" applyAlignment="1">
      <alignment wrapText="1"/>
    </xf>
    <xf numFmtId="0" fontId="98" fillId="0" borderId="0" xfId="0" applyFont="1"/>
    <xf numFmtId="0" fontId="2" fillId="0" borderId="0" xfId="0" applyFont="1" applyAlignment="1">
      <alignment horizontal="right"/>
    </xf>
    <xf numFmtId="43" fontId="2" fillId="0" borderId="0" xfId="2588" applyFont="1" applyAlignment="1">
      <alignment wrapText="1"/>
    </xf>
    <xf numFmtId="43" fontId="0" fillId="0" borderId="0" xfId="0" applyNumberFormat="1" applyAlignment="1">
      <alignment wrapText="1"/>
    </xf>
    <xf numFmtId="0" fontId="0" fillId="43" borderId="0" xfId="0" applyFont="1" applyFill="1"/>
    <xf numFmtId="166" fontId="61" fillId="0" borderId="0" xfId="2588" applyNumberFormat="1" applyFont="1" applyFill="1" applyAlignment="1">
      <alignment wrapText="1"/>
    </xf>
    <xf numFmtId="166" fontId="0" fillId="44" borderId="0" xfId="0" applyNumberFormat="1" applyFont="1" applyFill="1"/>
    <xf numFmtId="0" fontId="8" fillId="0" borderId="0" xfId="0" applyFont="1"/>
    <xf numFmtId="166" fontId="2" fillId="0" borderId="0" xfId="0" applyNumberFormat="1" applyFont="1" applyAlignment="1">
      <alignment horizontal="right"/>
    </xf>
    <xf numFmtId="0" fontId="20" fillId="0" borderId="0" xfId="0" applyFont="1" applyAlignment="1">
      <alignment horizontal="right"/>
    </xf>
    <xf numFmtId="0" fontId="0" fillId="0" borderId="0" xfId="0" applyFont="1" applyAlignment="1">
      <alignment horizontal="right"/>
    </xf>
    <xf numFmtId="9" fontId="61" fillId="0" borderId="0" xfId="2590" applyFont="1"/>
    <xf numFmtId="0" fontId="0" fillId="0" borderId="0" xfId="0" applyFont="1" applyAlignment="1"/>
    <xf numFmtId="9" fontId="8" fillId="0" borderId="0" xfId="2590" applyFont="1"/>
    <xf numFmtId="9" fontId="2" fillId="0" borderId="0" xfId="2590" applyFont="1"/>
    <xf numFmtId="9" fontId="0" fillId="37" borderId="0" xfId="2591" applyNumberFormat="1" applyFont="1"/>
    <xf numFmtId="9" fontId="0" fillId="0" borderId="0" xfId="2591" applyNumberFormat="1" applyFont="1" applyFill="1"/>
    <xf numFmtId="0" fontId="20" fillId="0" borderId="50" xfId="0" applyFont="1" applyBorder="1" applyAlignment="1">
      <alignment horizontal="right"/>
    </xf>
    <xf numFmtId="167" fontId="2" fillId="43" borderId="0" xfId="2589" applyNumberFormat="1" applyFont="1" applyFill="1"/>
    <xf numFmtId="167" fontId="8" fillId="0" borderId="86" xfId="2589" applyNumberFormat="1" applyFont="1" applyBorder="1"/>
    <xf numFmtId="167" fontId="8" fillId="0" borderId="87" xfId="2589" applyNumberFormat="1" applyFont="1" applyBorder="1"/>
    <xf numFmtId="167" fontId="2" fillId="0" borderId="0" xfId="2589" applyNumberFormat="1" applyFont="1" applyFill="1"/>
    <xf numFmtId="167" fontId="20" fillId="0" borderId="86" xfId="2589" applyNumberFormat="1" applyFont="1" applyBorder="1" applyAlignment="1">
      <alignment horizontal="right"/>
    </xf>
    <xf numFmtId="167" fontId="8" fillId="0" borderId="86" xfId="2589" applyNumberFormat="1" applyFont="1" applyBorder="1" applyAlignment="1"/>
    <xf numFmtId="167" fontId="2" fillId="43" borderId="0" xfId="2589" applyNumberFormat="1" applyFont="1" applyFill="1" applyAlignment="1"/>
    <xf numFmtId="167" fontId="8" fillId="0" borderId="87" xfId="2589" applyNumberFormat="1" applyFont="1" applyBorder="1" applyAlignment="1"/>
    <xf numFmtId="167" fontId="2" fillId="0" borderId="0" xfId="2589" applyNumberFormat="1" applyFont="1" applyFill="1" applyAlignment="1"/>
    <xf numFmtId="167" fontId="8" fillId="0" borderId="0" xfId="2589" applyNumberFormat="1" applyFont="1" applyAlignment="1"/>
    <xf numFmtId="0" fontId="8" fillId="0" borderId="0" xfId="0" applyFont="1" applyAlignment="1">
      <alignment horizontal="right" wrapText="1"/>
    </xf>
    <xf numFmtId="166" fontId="8" fillId="43" borderId="0" xfId="2588" applyNumberFormat="1" applyFont="1" applyFill="1" applyAlignment="1">
      <alignment wrapText="1"/>
    </xf>
    <xf numFmtId="0" fontId="0" fillId="0" borderId="0" xfId="0" applyFont="1" applyAlignment="1">
      <alignment horizontal="left"/>
    </xf>
    <xf numFmtId="43" fontId="8" fillId="0" borderId="0" xfId="2588" applyFont="1" applyAlignment="1">
      <alignment horizontal="right"/>
    </xf>
    <xf numFmtId="43" fontId="8" fillId="43" borderId="0" xfId="2588" applyFont="1" applyFill="1"/>
    <xf numFmtId="0" fontId="8" fillId="0" borderId="0" xfId="0" applyFont="1" applyAlignment="1"/>
    <xf numFmtId="43" fontId="8" fillId="0" borderId="0" xfId="2588" applyFont="1" applyFill="1"/>
    <xf numFmtId="166" fontId="0" fillId="43" borderId="0" xfId="2588" applyNumberFormat="1" applyFont="1" applyFill="1" applyAlignment="1">
      <alignment wrapText="1"/>
    </xf>
    <xf numFmtId="166" fontId="8" fillId="0" borderId="86" xfId="2588" applyNumberFormat="1" applyFont="1" applyBorder="1"/>
    <xf numFmtId="166" fontId="8" fillId="0" borderId="86" xfId="2588" applyNumberFormat="1" applyFont="1" applyBorder="1" applyAlignment="1"/>
    <xf numFmtId="166" fontId="8" fillId="0" borderId="87" xfId="2588" applyNumberFormat="1" applyFont="1" applyBorder="1" applyAlignment="1"/>
    <xf numFmtId="0" fontId="98" fillId="0" borderId="0" xfId="0" applyFont="1" applyAlignment="1">
      <alignment horizontal="center" vertical="center" wrapText="1"/>
    </xf>
    <xf numFmtId="166" fontId="0" fillId="0" borderId="0" xfId="2588" applyNumberFormat="1" applyFont="1" applyFill="1" applyAlignment="1">
      <alignment wrapText="1"/>
    </xf>
    <xf numFmtId="166" fontId="8" fillId="0" borderId="0" xfId="2588" applyNumberFormat="1" applyFont="1" applyAlignment="1"/>
    <xf numFmtId="0" fontId="0" fillId="44" borderId="0" xfId="0" applyFont="1" applyFill="1" applyAlignment="1">
      <alignment horizontal="right" wrapText="1"/>
    </xf>
    <xf numFmtId="0" fontId="0" fillId="44" borderId="33" xfId="0" applyFont="1" applyFill="1" applyBorder="1" applyAlignment="1">
      <alignment horizontal="right" wrapText="1"/>
    </xf>
    <xf numFmtId="0" fontId="61" fillId="42" borderId="0" xfId="2596" applyFont="1" applyAlignment="1">
      <alignment horizontal="right" wrapText="1"/>
    </xf>
    <xf numFmtId="0" fontId="61" fillId="41" borderId="29" xfId="2595" applyFont="1" applyBorder="1" applyAlignment="1">
      <alignment horizontal="right" wrapText="1"/>
    </xf>
    <xf numFmtId="0" fontId="61" fillId="41" borderId="0" xfId="2595" applyFont="1" applyAlignment="1">
      <alignment horizontal="right" wrapText="1"/>
    </xf>
    <xf numFmtId="0" fontId="61" fillId="41" borderId="88" xfId="2595" applyFont="1" applyBorder="1" applyAlignment="1">
      <alignment horizontal="right" wrapText="1"/>
    </xf>
    <xf numFmtId="0" fontId="61" fillId="41" borderId="33" xfId="2595" applyFont="1" applyBorder="1" applyAlignment="1">
      <alignment horizontal="right" wrapText="1"/>
    </xf>
    <xf numFmtId="0" fontId="61" fillId="42" borderId="0" xfId="2596" applyFont="1" applyBorder="1" applyAlignment="1">
      <alignment horizontal="right" wrapText="1"/>
    </xf>
    <xf numFmtId="0" fontId="61" fillId="42" borderId="29" xfId="2596" applyFont="1" applyBorder="1" applyAlignment="1">
      <alignment horizontal="right" wrapText="1"/>
    </xf>
    <xf numFmtId="0" fontId="0" fillId="41" borderId="88" xfId="2595" applyFont="1" applyBorder="1" applyAlignment="1">
      <alignment horizontal="right" wrapText="1"/>
    </xf>
    <xf numFmtId="0" fontId="0" fillId="41" borderId="0" xfId="2595" applyFont="1" applyAlignment="1">
      <alignment horizontal="right" wrapText="1"/>
    </xf>
    <xf numFmtId="0" fontId="2" fillId="44" borderId="0" xfId="0" applyFont="1" applyFill="1" applyAlignment="1">
      <alignment horizontal="right" wrapText="1"/>
    </xf>
    <xf numFmtId="9" fontId="0" fillId="44" borderId="0" xfId="2590" applyFont="1" applyFill="1" applyAlignment="1">
      <alignment wrapText="1"/>
    </xf>
    <xf numFmtId="166" fontId="0" fillId="44" borderId="33" xfId="2588" applyNumberFormat="1" applyFont="1" applyFill="1" applyBorder="1" applyAlignment="1">
      <alignment wrapText="1"/>
    </xf>
    <xf numFmtId="166" fontId="61" fillId="42" borderId="0" xfId="2596" applyNumberFormat="1" applyAlignment="1">
      <alignment wrapText="1"/>
    </xf>
    <xf numFmtId="166" fontId="61" fillId="42" borderId="0" xfId="2596" applyNumberFormat="1"/>
    <xf numFmtId="9" fontId="61" fillId="41" borderId="29" xfId="2595" applyNumberFormat="1" applyBorder="1"/>
    <xf numFmtId="9" fontId="61" fillId="41" borderId="0" xfId="2595" applyNumberFormat="1"/>
    <xf numFmtId="166" fontId="61" fillId="41" borderId="29" xfId="2595" applyNumberFormat="1" applyBorder="1"/>
    <xf numFmtId="166" fontId="61" fillId="41" borderId="0" xfId="2595" applyNumberFormat="1"/>
    <xf numFmtId="166" fontId="61" fillId="41" borderId="33" xfId="2595" applyNumberFormat="1" applyBorder="1"/>
    <xf numFmtId="166" fontId="61" fillId="42" borderId="0" xfId="2596" applyNumberFormat="1" applyBorder="1" applyAlignment="1">
      <alignment wrapText="1"/>
    </xf>
    <xf numFmtId="166" fontId="61" fillId="42" borderId="29" xfId="2596" applyNumberFormat="1" applyBorder="1" applyAlignment="1">
      <alignment wrapText="1"/>
    </xf>
    <xf numFmtId="167" fontId="61" fillId="41" borderId="29" xfId="2595" applyNumberFormat="1" applyBorder="1"/>
    <xf numFmtId="167" fontId="61" fillId="41" borderId="0" xfId="2595" applyNumberFormat="1"/>
    <xf numFmtId="166" fontId="61" fillId="41" borderId="34" xfId="2595" applyNumberFormat="1" applyBorder="1"/>
    <xf numFmtId="0" fontId="2" fillId="44" borderId="24" xfId="0" applyFont="1" applyFill="1" applyBorder="1" applyAlignment="1">
      <alignment horizontal="right" wrapText="1"/>
    </xf>
    <xf numFmtId="9" fontId="2" fillId="44" borderId="24" xfId="2590" applyFont="1" applyFill="1" applyBorder="1" applyAlignment="1">
      <alignment wrapText="1"/>
    </xf>
    <xf numFmtId="166" fontId="2" fillId="44" borderId="25" xfId="2588" applyNumberFormat="1" applyFont="1" applyFill="1" applyBorder="1" applyAlignment="1">
      <alignment wrapText="1"/>
    </xf>
    <xf numFmtId="166" fontId="2" fillId="42" borderId="24" xfId="2596" applyNumberFormat="1" applyFont="1" applyBorder="1" applyAlignment="1">
      <alignment wrapText="1"/>
    </xf>
    <xf numFmtId="9" fontId="2" fillId="41" borderId="46" xfId="2595" applyNumberFormat="1" applyFont="1" applyBorder="1"/>
    <xf numFmtId="0" fontId="2" fillId="41" borderId="24" xfId="2595" applyFont="1" applyBorder="1"/>
    <xf numFmtId="43" fontId="2" fillId="41" borderId="24" xfId="2595" applyNumberFormat="1" applyFont="1" applyBorder="1" applyAlignment="1">
      <alignment wrapText="1"/>
    </xf>
    <xf numFmtId="166" fontId="2" fillId="41" borderId="24" xfId="2595" applyNumberFormat="1" applyFont="1" applyBorder="1" applyAlignment="1">
      <alignment wrapText="1"/>
    </xf>
    <xf numFmtId="166" fontId="2" fillId="41" borderId="25" xfId="2595" applyNumberFormat="1" applyFont="1" applyBorder="1" applyAlignment="1">
      <alignment wrapText="1"/>
    </xf>
    <xf numFmtId="166" fontId="2" fillId="42" borderId="46" xfId="2596" applyNumberFormat="1" applyFont="1" applyBorder="1" applyAlignment="1">
      <alignment wrapText="1"/>
    </xf>
    <xf numFmtId="167" fontId="2" fillId="41" borderId="46" xfId="2595" applyNumberFormat="1" applyFont="1" applyBorder="1"/>
    <xf numFmtId="167" fontId="2" fillId="41" borderId="24" xfId="2595" applyNumberFormat="1" applyFont="1" applyBorder="1"/>
    <xf numFmtId="43" fontId="0" fillId="0" borderId="0" xfId="2588" applyFont="1" applyAlignment="1">
      <alignment wrapText="1"/>
    </xf>
    <xf numFmtId="9" fontId="0" fillId="0" borderId="0" xfId="2590" applyNumberFormat="1" applyFont="1" applyAlignment="1">
      <alignment wrapText="1"/>
    </xf>
    <xf numFmtId="166" fontId="0" fillId="0" borderId="0" xfId="0" applyNumberFormat="1" applyAlignment="1">
      <alignment wrapText="1"/>
    </xf>
    <xf numFmtId="169" fontId="0" fillId="0" borderId="0" xfId="2590" applyNumberFormat="1" applyFont="1" applyAlignment="1">
      <alignment wrapText="1"/>
    </xf>
    <xf numFmtId="167" fontId="0" fillId="0" borderId="0" xfId="2589" applyNumberFormat="1" applyFont="1" applyAlignment="1">
      <alignment wrapText="1"/>
    </xf>
    <xf numFmtId="0" fontId="0" fillId="3" borderId="0" xfId="0" applyFill="1" applyAlignment="1">
      <alignment horizontal="right"/>
    </xf>
    <xf numFmtId="166" fontId="0" fillId="3" borderId="0" xfId="0" applyNumberFormat="1" applyFill="1" applyAlignment="1">
      <alignment wrapText="1"/>
    </xf>
    <xf numFmtId="0" fontId="0" fillId="3" borderId="0" xfId="0" applyFill="1" applyAlignment="1">
      <alignment wrapText="1"/>
    </xf>
    <xf numFmtId="43" fontId="0" fillId="3" borderId="0" xfId="0" applyNumberFormat="1" applyFill="1" applyAlignment="1">
      <alignment wrapText="1"/>
    </xf>
    <xf numFmtId="43" fontId="0" fillId="3" borderId="0" xfId="2588" applyFont="1" applyFill="1" applyAlignment="1">
      <alignment wrapText="1"/>
    </xf>
    <xf numFmtId="43" fontId="0" fillId="3" borderId="0" xfId="0" applyNumberFormat="1" applyFill="1" applyAlignment="1"/>
    <xf numFmtId="44" fontId="0" fillId="0" borderId="0" xfId="2589" applyFont="1"/>
    <xf numFmtId="0" fontId="61" fillId="38" borderId="0" xfId="2592" applyAlignment="1">
      <alignment horizontal="right" wrapText="1"/>
    </xf>
    <xf numFmtId="166" fontId="61" fillId="38" borderId="0" xfId="2592" applyNumberFormat="1" applyAlignment="1">
      <alignment wrapText="1"/>
    </xf>
    <xf numFmtId="0" fontId="61" fillId="38" borderId="0" xfId="2592" applyAlignment="1">
      <alignment wrapText="1"/>
    </xf>
    <xf numFmtId="43" fontId="61" fillId="38" borderId="0" xfId="2592" applyNumberFormat="1" applyAlignment="1">
      <alignment wrapText="1"/>
    </xf>
    <xf numFmtId="0" fontId="61" fillId="38" borderId="0" xfId="2592"/>
    <xf numFmtId="0" fontId="61" fillId="38" borderId="0" xfId="2592" applyAlignment="1"/>
    <xf numFmtId="0" fontId="61" fillId="38" borderId="89" xfId="2592" applyBorder="1" applyAlignment="1">
      <alignment horizontal="right" wrapText="1"/>
    </xf>
    <xf numFmtId="166" fontId="61" fillId="38" borderId="90" xfId="2592" applyNumberFormat="1" applyBorder="1" applyAlignment="1">
      <alignment wrapText="1"/>
    </xf>
    <xf numFmtId="0" fontId="61" fillId="38" borderId="91" xfId="2592" applyBorder="1" applyAlignment="1">
      <alignment wrapText="1"/>
    </xf>
    <xf numFmtId="0" fontId="2" fillId="3" borderId="0" xfId="0" applyFont="1" applyFill="1" applyAlignment="1">
      <alignment horizontal="right" wrapText="1"/>
    </xf>
    <xf numFmtId="0" fontId="100" fillId="3" borderId="0" xfId="0" applyFont="1" applyFill="1"/>
    <xf numFmtId="166" fontId="100" fillId="3" borderId="0" xfId="0" applyNumberFormat="1" applyFont="1" applyFill="1" applyAlignment="1">
      <alignment wrapText="1"/>
    </xf>
    <xf numFmtId="0" fontId="100" fillId="3" borderId="0" xfId="0" applyFont="1" applyFill="1" applyAlignment="1">
      <alignment wrapText="1"/>
    </xf>
    <xf numFmtId="0" fontId="0" fillId="38" borderId="0" xfId="2592" applyFont="1" applyAlignment="1"/>
    <xf numFmtId="0" fontId="0" fillId="38" borderId="89" xfId="2592" applyFont="1" applyBorder="1" applyAlignment="1">
      <alignment horizontal="right" wrapText="1"/>
    </xf>
    <xf numFmtId="9" fontId="61" fillId="38" borderId="90" xfId="2590" applyFill="1" applyBorder="1" applyAlignment="1">
      <alignment wrapText="1"/>
    </xf>
    <xf numFmtId="0" fontId="61" fillId="38" borderId="91" xfId="2592" applyBorder="1"/>
    <xf numFmtId="0" fontId="0" fillId="3" borderId="0" xfId="0" applyFont="1" applyFill="1"/>
    <xf numFmtId="0" fontId="0" fillId="3" borderId="0" xfId="0" applyFill="1" applyAlignment="1">
      <alignment horizontal="right" wrapText="1"/>
    </xf>
    <xf numFmtId="0" fontId="0" fillId="0" borderId="0" xfId="0" applyFont="1" applyAlignment="1">
      <alignment horizontal="right" wrapText="1"/>
    </xf>
    <xf numFmtId="49" fontId="0" fillId="3" borderId="1" xfId="0" applyNumberFormat="1" applyFill="1" applyBorder="1" applyAlignment="1">
      <alignment horizontal="center" vertical="top" wrapText="1"/>
    </xf>
    <xf numFmtId="0" fontId="95" fillId="3" borderId="94" xfId="0" applyFont="1" applyFill="1" applyBorder="1"/>
    <xf numFmtId="49" fontId="2" fillId="3" borderId="1" xfId="0" applyNumberFormat="1" applyFont="1" applyFill="1" applyBorder="1" applyAlignment="1">
      <alignment horizontal="center" vertical="top" wrapText="1"/>
    </xf>
    <xf numFmtId="170" fontId="0" fillId="0" borderId="64" xfId="0" applyNumberFormat="1" applyFont="1" applyFill="1" applyBorder="1" applyAlignment="1" applyProtection="1">
      <alignment horizontal="center" vertical="center"/>
      <protection locked="0"/>
    </xf>
    <xf numFmtId="0" fontId="106" fillId="45" borderId="92" xfId="0" applyNumberFormat="1" applyFont="1" applyFill="1" applyBorder="1"/>
    <xf numFmtId="0" fontId="107" fillId="45" borderId="97" xfId="0" applyNumberFormat="1" applyFont="1" applyFill="1" applyBorder="1" applyAlignment="1">
      <alignment vertical="top" wrapText="1"/>
    </xf>
    <xf numFmtId="0" fontId="0" fillId="0" borderId="0" xfId="0" applyNumberFormat="1" applyFont="1" applyFill="1"/>
    <xf numFmtId="0" fontId="0" fillId="0" borderId="29" xfId="0" applyNumberFormat="1" applyFont="1" applyFill="1" applyBorder="1"/>
    <xf numFmtId="0" fontId="0" fillId="34" borderId="33" xfId="0" applyNumberFormat="1" applyFont="1" applyFill="1" applyBorder="1"/>
    <xf numFmtId="0" fontId="0" fillId="34" borderId="34" xfId="0" applyNumberFormat="1" applyFont="1" applyFill="1" applyBorder="1"/>
    <xf numFmtId="0" fontId="0" fillId="34" borderId="36" xfId="0" applyNumberFormat="1" applyFont="1" applyFill="1" applyBorder="1"/>
    <xf numFmtId="1" fontId="105" fillId="34" borderId="64" xfId="0" applyNumberFormat="1" applyFont="1" applyFill="1" applyBorder="1" applyAlignment="1">
      <alignment horizontal="center" vertical="center"/>
    </xf>
    <xf numFmtId="1" fontId="63" fillId="34" borderId="64" xfId="0" applyNumberFormat="1" applyFont="1" applyFill="1" applyBorder="1" applyAlignment="1">
      <alignment horizontal="center" vertical="center"/>
    </xf>
    <xf numFmtId="0" fontId="63" fillId="49" borderId="3" xfId="0" applyNumberFormat="1" applyFont="1" applyFill="1" applyBorder="1" applyAlignment="1">
      <alignment horizontal="center" vertical="center" wrapText="1"/>
    </xf>
    <xf numFmtId="1" fontId="63" fillId="49" borderId="64" xfId="0" applyNumberFormat="1" applyFont="1" applyFill="1" applyBorder="1" applyAlignment="1">
      <alignment horizontal="center" vertical="center" wrapText="1"/>
    </xf>
    <xf numFmtId="0" fontId="0" fillId="0" borderId="64" xfId="0" applyNumberFormat="1" applyFont="1" applyFill="1" applyBorder="1" applyAlignment="1">
      <alignment horizontal="left"/>
    </xf>
    <xf numFmtId="0" fontId="0" fillId="0" borderId="64" xfId="0" applyNumberFormat="1" applyFont="1" applyFill="1" applyBorder="1" applyAlignment="1">
      <alignment wrapText="1"/>
    </xf>
    <xf numFmtId="170" fontId="105" fillId="50" borderId="64" xfId="0" applyNumberFormat="1" applyFont="1" applyFill="1" applyBorder="1" applyAlignment="1" applyProtection="1">
      <alignment horizontal="center" vertical="center"/>
      <protection locked="0"/>
    </xf>
    <xf numFmtId="170" fontId="63" fillId="0" borderId="64" xfId="0" applyNumberFormat="1" applyFont="1" applyFill="1" applyBorder="1" applyAlignment="1">
      <alignment horizontal="center" vertical="center"/>
    </xf>
    <xf numFmtId="0" fontId="63" fillId="34" borderId="64" xfId="0" applyNumberFormat="1" applyFont="1" applyFill="1" applyBorder="1" applyAlignment="1">
      <alignment horizontal="left"/>
    </xf>
    <xf numFmtId="0" fontId="0" fillId="34" borderId="64" xfId="0" applyNumberFormat="1" applyFont="1" applyFill="1" applyBorder="1"/>
    <xf numFmtId="1" fontId="93" fillId="45" borderId="64" xfId="0" applyNumberFormat="1" applyFont="1" applyFill="1" applyBorder="1" applyAlignment="1">
      <alignment horizontal="center" vertical="center"/>
    </xf>
    <xf numFmtId="1" fontId="93" fillId="45" borderId="92" xfId="0" applyNumberFormat="1" applyFont="1" applyFill="1" applyBorder="1" applyAlignment="1">
      <alignment horizontal="center" vertical="center"/>
    </xf>
    <xf numFmtId="1" fontId="103" fillId="45" borderId="92" xfId="0" applyNumberFormat="1" applyFont="1" applyFill="1" applyBorder="1" applyAlignment="1">
      <alignment horizontal="center" vertical="center"/>
    </xf>
    <xf numFmtId="0" fontId="103" fillId="35" borderId="64" xfId="0" applyNumberFormat="1" applyFont="1" applyFill="1" applyBorder="1" applyAlignment="1">
      <alignment horizontal="center" vertical="center" wrapText="1"/>
    </xf>
    <xf numFmtId="1" fontId="103" fillId="35" borderId="64" xfId="0" applyNumberFormat="1" applyFont="1" applyFill="1" applyBorder="1" applyAlignment="1">
      <alignment horizontal="center" vertical="center" wrapText="1"/>
    </xf>
    <xf numFmtId="1" fontId="103" fillId="35" borderId="94" xfId="0" applyNumberFormat="1" applyFont="1" applyFill="1" applyBorder="1" applyAlignment="1">
      <alignment horizontal="center" vertical="center" wrapText="1"/>
    </xf>
    <xf numFmtId="0" fontId="0" fillId="34" borderId="64" xfId="0" applyNumberFormat="1" applyFont="1" applyFill="1" applyBorder="1" applyAlignment="1">
      <alignment wrapText="1"/>
    </xf>
    <xf numFmtId="170" fontId="104" fillId="46" borderId="64" xfId="0" applyNumberFormat="1" applyFont="1" applyFill="1" applyBorder="1" applyAlignment="1" applyProtection="1">
      <alignment horizontal="center" vertical="center"/>
      <protection locked="0"/>
    </xf>
    <xf numFmtId="170" fontId="104" fillId="46" borderId="94" xfId="0" applyNumberFormat="1" applyFont="1" applyFill="1" applyBorder="1" applyAlignment="1" applyProtection="1">
      <alignment horizontal="center" vertical="center"/>
      <protection locked="0"/>
    </xf>
    <xf numFmtId="170" fontId="105" fillId="47" borderId="94" xfId="0" applyNumberFormat="1" applyFont="1" applyFill="1" applyBorder="1" applyAlignment="1" applyProtection="1">
      <alignment horizontal="center" vertical="center"/>
      <protection locked="0"/>
    </xf>
    <xf numFmtId="170" fontId="105" fillId="47" borderId="64" xfId="0" applyNumberFormat="1" applyFont="1" applyFill="1" applyBorder="1" applyAlignment="1" applyProtection="1">
      <alignment horizontal="center" vertical="center"/>
      <protection locked="0"/>
    </xf>
    <xf numFmtId="170" fontId="105" fillId="47" borderId="34" xfId="0" applyNumberFormat="1" applyFont="1" applyFill="1" applyBorder="1" applyAlignment="1">
      <alignment horizontal="center" vertical="center"/>
    </xf>
    <xf numFmtId="0" fontId="0" fillId="34" borderId="3" xfId="0" applyNumberFormat="1" applyFont="1" applyFill="1" applyBorder="1"/>
    <xf numFmtId="170" fontId="63" fillId="48" borderId="3" xfId="0" applyNumberFormat="1" applyFont="1" applyFill="1" applyBorder="1" applyAlignment="1">
      <alignment horizontal="center" vertical="center"/>
    </xf>
    <xf numFmtId="3" fontId="0" fillId="0" borderId="0" xfId="0" applyNumberFormat="1" applyBorder="1"/>
    <xf numFmtId="49" fontId="0" fillId="3" borderId="1" xfId="0" applyNumberFormat="1" applyFill="1" applyBorder="1" applyAlignment="1">
      <alignment horizontal="center" vertical="top" wrapText="1"/>
    </xf>
    <xf numFmtId="0" fontId="15" fillId="3" borderId="1" xfId="0" applyFont="1" applyFill="1" applyBorder="1" applyAlignment="1">
      <alignment horizontal="center" vertical="top" wrapText="1"/>
    </xf>
    <xf numFmtId="9" fontId="15" fillId="3" borderId="1" xfId="2590" applyFont="1" applyFill="1" applyBorder="1" applyAlignment="1">
      <alignment horizontal="center" vertical="top" wrapText="1"/>
    </xf>
    <xf numFmtId="0" fontId="6" fillId="0" borderId="7" xfId="0" applyFont="1" applyBorder="1" applyAlignment="1">
      <alignment horizontal="left" vertical="top" wrapText="1"/>
    </xf>
    <xf numFmtId="0" fontId="6" fillId="0" borderId="0" xfId="0" applyFont="1" applyBorder="1" applyAlignment="1">
      <alignment horizontal="left" vertical="top" wrapText="1"/>
    </xf>
    <xf numFmtId="0" fontId="6" fillId="0" borderId="8" xfId="0" applyFont="1" applyBorder="1" applyAlignment="1">
      <alignment horizontal="left" vertical="top" wrapText="1"/>
    </xf>
    <xf numFmtId="0" fontId="54" fillId="0" borderId="0" xfId="0" applyFont="1" applyBorder="1" applyAlignment="1">
      <alignment horizontal="left" vertical="top" wrapText="1"/>
    </xf>
    <xf numFmtId="0" fontId="54" fillId="0" borderId="8" xfId="0" applyFont="1" applyBorder="1" applyAlignment="1">
      <alignment horizontal="left" vertical="top" wrapText="1"/>
    </xf>
    <xf numFmtId="0" fontId="51" fillId="0" borderId="0" xfId="0" applyFont="1" applyBorder="1" applyAlignment="1">
      <alignment horizontal="left" vertical="top" wrapText="1"/>
    </xf>
    <xf numFmtId="0" fontId="51" fillId="0" borderId="8" xfId="0" applyFont="1" applyBorder="1" applyAlignment="1">
      <alignment horizontal="left" vertical="top" wrapText="1"/>
    </xf>
    <xf numFmtId="0" fontId="0" fillId="0" borderId="1" xfId="0" applyBorder="1" applyAlignment="1">
      <alignment horizontal="left" vertical="top"/>
    </xf>
    <xf numFmtId="0" fontId="0" fillId="0" borderId="1" xfId="0" applyBorder="1" applyAlignment="1">
      <alignment horizontal="left" vertical="top" wrapText="1"/>
    </xf>
    <xf numFmtId="0" fontId="0" fillId="0" borderId="1" xfId="0" applyFill="1" applyBorder="1" applyAlignment="1">
      <alignment horizontal="left" vertical="top" wrapText="1"/>
    </xf>
    <xf numFmtId="0" fontId="0" fillId="0" borderId="1" xfId="0" applyBorder="1" applyAlignment="1">
      <alignment horizontal="left" wrapText="1"/>
    </xf>
    <xf numFmtId="0" fontId="0" fillId="0" borderId="45" xfId="0" applyBorder="1" applyAlignment="1">
      <alignment horizontal="left" vertical="top" wrapText="1"/>
    </xf>
    <xf numFmtId="0" fontId="0" fillId="0" borderId="1" xfId="0" applyFill="1" applyBorder="1" applyAlignment="1">
      <alignment horizontal="left" vertical="top"/>
    </xf>
    <xf numFmtId="0" fontId="0" fillId="0" borderId="0" xfId="0" applyBorder="1" applyAlignment="1">
      <alignment horizontal="left" vertical="top" wrapText="1"/>
    </xf>
    <xf numFmtId="0" fontId="0" fillId="0" borderId="8" xfId="0" applyBorder="1" applyAlignment="1">
      <alignment horizontal="left" vertical="top" wrapText="1"/>
    </xf>
    <xf numFmtId="0" fontId="44" fillId="0" borderId="0" xfId="0" applyFont="1" applyFill="1" applyBorder="1" applyAlignment="1">
      <alignment horizontal="left" vertical="top" wrapText="1"/>
    </xf>
    <xf numFmtId="0" fontId="44" fillId="0" borderId="8" xfId="0" applyFont="1" applyFill="1" applyBorder="1" applyAlignment="1">
      <alignment horizontal="left" vertical="top" wrapText="1"/>
    </xf>
    <xf numFmtId="0" fontId="0" fillId="0" borderId="12" xfId="0" applyBorder="1" applyAlignment="1">
      <alignment horizontal="center" vertical="center" wrapText="1"/>
    </xf>
    <xf numFmtId="0" fontId="0" fillId="0" borderId="40" xfId="0" applyBorder="1" applyAlignment="1">
      <alignment horizontal="center" vertical="center" wrapText="1"/>
    </xf>
    <xf numFmtId="0" fontId="0" fillId="0" borderId="13" xfId="0" applyBorder="1" applyAlignment="1">
      <alignment horizontal="center" vertical="center" wrapText="1"/>
    </xf>
    <xf numFmtId="0" fontId="0" fillId="0" borderId="0" xfId="0" applyFill="1" applyBorder="1" applyAlignment="1">
      <alignment horizontal="left" vertical="top" wrapText="1"/>
    </xf>
    <xf numFmtId="0" fontId="0" fillId="0" borderId="8" xfId="0" applyFill="1" applyBorder="1" applyAlignment="1">
      <alignment horizontal="left" vertical="top" wrapText="1"/>
    </xf>
    <xf numFmtId="0" fontId="59" fillId="8" borderId="14" xfId="0" applyFont="1" applyFill="1" applyBorder="1" applyAlignment="1">
      <alignment horizontal="center" vertical="center" wrapText="1"/>
    </xf>
    <xf numFmtId="0" fontId="59" fillId="8" borderId="15" xfId="0" applyFont="1" applyFill="1" applyBorder="1" applyAlignment="1">
      <alignment horizontal="center" vertical="center" wrapText="1"/>
    </xf>
    <xf numFmtId="0" fontId="59" fillId="8" borderId="16" xfId="0" applyFont="1" applyFill="1" applyBorder="1" applyAlignment="1">
      <alignment horizontal="center" vertical="center" wrapText="1"/>
    </xf>
    <xf numFmtId="0" fontId="33" fillId="0" borderId="0" xfId="0" applyFont="1" applyBorder="1" applyAlignment="1">
      <alignment horizontal="left" vertical="top" wrapText="1"/>
    </xf>
    <xf numFmtId="0" fontId="33" fillId="0" borderId="8" xfId="0" applyFont="1" applyBorder="1" applyAlignment="1">
      <alignment horizontal="left" vertical="top" wrapText="1"/>
    </xf>
    <xf numFmtId="49" fontId="0" fillId="3" borderId="1" xfId="0" applyNumberFormat="1" applyFill="1" applyBorder="1" applyAlignment="1">
      <alignment horizontal="left" vertical="top" wrapText="1"/>
    </xf>
    <xf numFmtId="49" fontId="0" fillId="3" borderId="21" xfId="0" applyNumberFormat="1" applyFill="1" applyBorder="1" applyAlignment="1">
      <alignment horizontal="left" vertical="top" wrapText="1"/>
    </xf>
    <xf numFmtId="0" fontId="8" fillId="0" borderId="0" xfId="0" applyFont="1" applyBorder="1" applyAlignment="1">
      <alignment horizontal="left" wrapText="1"/>
    </xf>
    <xf numFmtId="0" fontId="2" fillId="0" borderId="1" xfId="0" applyFont="1" applyBorder="1" applyAlignment="1">
      <alignment horizontal="center"/>
    </xf>
    <xf numFmtId="0" fontId="2" fillId="0" borderId="21" xfId="0" applyFont="1" applyBorder="1" applyAlignment="1">
      <alignment horizontal="center"/>
    </xf>
    <xf numFmtId="0" fontId="0" fillId="0" borderId="0" xfId="0" applyBorder="1" applyAlignment="1">
      <alignment horizontal="left" wrapText="1"/>
    </xf>
    <xf numFmtId="0" fontId="0" fillId="0" borderId="0" xfId="0" applyBorder="1" applyAlignment="1">
      <alignment horizontal="left"/>
    </xf>
    <xf numFmtId="0" fontId="2" fillId="0" borderId="20" xfId="0" applyFont="1" applyBorder="1" applyAlignment="1">
      <alignment horizontal="left" vertical="top" wrapText="1"/>
    </xf>
    <xf numFmtId="0" fontId="2" fillId="0" borderId="1" xfId="0" applyFont="1" applyBorder="1" applyAlignment="1">
      <alignment horizontal="left" vertical="top" wrapText="1"/>
    </xf>
    <xf numFmtId="0" fontId="2" fillId="0" borderId="18" xfId="0" applyFont="1" applyFill="1" applyBorder="1" applyAlignment="1">
      <alignment horizontal="left" vertical="top"/>
    </xf>
    <xf numFmtId="0" fontId="2" fillId="0" borderId="15" xfId="0" applyFont="1" applyFill="1" applyBorder="1" applyAlignment="1">
      <alignment horizontal="left" vertical="top"/>
    </xf>
    <xf numFmtId="0" fontId="2" fillId="0" borderId="16" xfId="0" applyFont="1" applyFill="1" applyBorder="1" applyAlignment="1">
      <alignment horizontal="left" vertical="top"/>
    </xf>
    <xf numFmtId="0" fontId="0" fillId="3" borderId="30" xfId="0" applyFill="1" applyBorder="1" applyAlignment="1">
      <alignment horizontal="left" vertical="top" wrapText="1"/>
    </xf>
    <xf numFmtId="0" fontId="0" fillId="3" borderId="31" xfId="0" applyFill="1" applyBorder="1" applyAlignment="1">
      <alignment horizontal="left" vertical="top" wrapText="1"/>
    </xf>
    <xf numFmtId="0" fontId="0" fillId="3" borderId="37" xfId="0" applyFill="1" applyBorder="1" applyAlignment="1">
      <alignment horizontal="left" vertical="top" wrapText="1"/>
    </xf>
    <xf numFmtId="0" fontId="0" fillId="3" borderId="29" xfId="0" applyFill="1" applyBorder="1" applyAlignment="1">
      <alignment horizontal="left" vertical="top" wrapText="1"/>
    </xf>
    <xf numFmtId="0" fontId="0" fillId="3" borderId="0" xfId="0" applyFill="1" applyBorder="1" applyAlignment="1">
      <alignment horizontal="left" vertical="top" wrapText="1"/>
    </xf>
    <xf numFmtId="0" fontId="0" fillId="3" borderId="8" xfId="0" applyFill="1" applyBorder="1" applyAlignment="1">
      <alignment horizontal="left" vertical="top" wrapText="1"/>
    </xf>
    <xf numFmtId="164" fontId="0" fillId="3" borderId="1" xfId="0" applyNumberFormat="1" applyFill="1" applyBorder="1" applyAlignment="1">
      <alignment horizontal="left" vertical="top" wrapText="1"/>
    </xf>
    <xf numFmtId="0" fontId="0" fillId="3" borderId="32" xfId="0" applyFill="1" applyBorder="1" applyAlignment="1">
      <alignment horizontal="left" vertical="top" wrapText="1"/>
    </xf>
    <xf numFmtId="0" fontId="0" fillId="3" borderId="33" xfId="0" applyFill="1" applyBorder="1" applyAlignment="1">
      <alignment horizontal="left" vertical="top" wrapText="1"/>
    </xf>
    <xf numFmtId="0" fontId="0" fillId="3" borderId="34" xfId="0" applyFill="1" applyBorder="1" applyAlignment="1">
      <alignment horizontal="left" vertical="top" wrapText="1"/>
    </xf>
    <xf numFmtId="0" fontId="0" fillId="3" borderId="35" xfId="0" applyFill="1" applyBorder="1" applyAlignment="1">
      <alignment horizontal="left" vertical="top" wrapText="1"/>
    </xf>
    <xf numFmtId="0" fontId="0" fillId="3" borderId="36" xfId="0" applyFill="1" applyBorder="1" applyAlignment="1">
      <alignment horizontal="left" vertical="top" wrapText="1"/>
    </xf>
    <xf numFmtId="0" fontId="50" fillId="0" borderId="0" xfId="0" applyFont="1" applyBorder="1" applyAlignment="1">
      <alignment horizontal="left" vertical="top" wrapText="1"/>
    </xf>
    <xf numFmtId="0" fontId="0" fillId="0" borderId="29" xfId="0" applyFill="1" applyBorder="1" applyAlignment="1">
      <alignment horizontal="left" vertical="top" wrapText="1"/>
    </xf>
    <xf numFmtId="49" fontId="0" fillId="5" borderId="1" xfId="0" applyNumberFormat="1" applyFill="1" applyBorder="1" applyAlignment="1">
      <alignment horizontal="left" vertical="top" wrapText="1"/>
    </xf>
    <xf numFmtId="49" fontId="0" fillId="5" borderId="21" xfId="0" applyNumberFormat="1" applyFill="1" applyBorder="1" applyAlignment="1">
      <alignment horizontal="left" vertical="top" wrapText="1"/>
    </xf>
    <xf numFmtId="0" fontId="0" fillId="5" borderId="12" xfId="0" applyFill="1" applyBorder="1" applyAlignment="1">
      <alignment horizontal="left" vertical="top" wrapText="1"/>
    </xf>
    <xf numFmtId="0" fontId="0" fillId="5" borderId="40" xfId="0" applyFill="1" applyBorder="1" applyAlignment="1">
      <alignment horizontal="left" vertical="top" wrapText="1"/>
    </xf>
    <xf numFmtId="0" fontId="0" fillId="5" borderId="13" xfId="0" applyFill="1" applyBorder="1" applyAlignment="1">
      <alignment horizontal="left" vertical="top" wrapText="1"/>
    </xf>
    <xf numFmtId="0" fontId="2" fillId="5" borderId="12" xfId="0" applyFont="1" applyFill="1" applyBorder="1" applyAlignment="1">
      <alignment horizontal="left" vertical="center" wrapText="1"/>
    </xf>
    <xf numFmtId="0" fontId="2" fillId="5" borderId="40" xfId="0" applyFont="1" applyFill="1" applyBorder="1" applyAlignment="1">
      <alignment horizontal="left" vertical="center" wrapText="1"/>
    </xf>
    <xf numFmtId="0" fontId="2" fillId="5" borderId="13" xfId="0" applyFont="1" applyFill="1" applyBorder="1" applyAlignment="1">
      <alignment horizontal="left" vertical="center" wrapText="1"/>
    </xf>
    <xf numFmtId="49" fontId="0" fillId="5" borderId="52" xfId="0" applyNumberFormat="1" applyFill="1" applyBorder="1" applyAlignment="1">
      <alignment horizontal="left" vertical="center" wrapText="1"/>
    </xf>
    <xf numFmtId="49" fontId="0" fillId="5" borderId="53" xfId="0" applyNumberFormat="1" applyFill="1" applyBorder="1" applyAlignment="1">
      <alignment horizontal="left" vertical="center" wrapText="1"/>
    </xf>
    <xf numFmtId="49" fontId="0" fillId="5" borderId="54" xfId="0" applyNumberFormat="1" applyFill="1" applyBorder="1" applyAlignment="1">
      <alignment horizontal="left" vertical="center" wrapText="1"/>
    </xf>
    <xf numFmtId="0" fontId="0" fillId="5" borderId="45" xfId="0" applyFill="1" applyBorder="1" applyAlignment="1">
      <alignment horizontal="left" vertical="top" wrapText="1"/>
    </xf>
    <xf numFmtId="0" fontId="30" fillId="5" borderId="12" xfId="0" applyFont="1" applyFill="1" applyBorder="1" applyAlignment="1">
      <alignment horizontal="left" vertical="top"/>
    </xf>
    <xf numFmtId="0" fontId="30" fillId="5" borderId="47" xfId="0" applyFont="1" applyFill="1" applyBorder="1" applyAlignment="1">
      <alignment horizontal="left" vertical="top"/>
    </xf>
    <xf numFmtId="49" fontId="0" fillId="5" borderId="12" xfId="0" applyNumberFormat="1" applyFill="1" applyBorder="1" applyAlignment="1">
      <alignment horizontal="left" vertical="top" wrapText="1"/>
    </xf>
    <xf numFmtId="49" fontId="0" fillId="5" borderId="40" xfId="0" applyNumberFormat="1" applyFill="1" applyBorder="1" applyAlignment="1">
      <alignment horizontal="left" vertical="top" wrapText="1"/>
    </xf>
    <xf numFmtId="49" fontId="0" fillId="5" borderId="13" xfId="0" applyNumberFormat="1" applyFill="1" applyBorder="1" applyAlignment="1">
      <alignment horizontal="left" vertical="top" wrapText="1"/>
    </xf>
    <xf numFmtId="0" fontId="0" fillId="5" borderId="0" xfId="0" applyFont="1" applyFill="1" applyBorder="1" applyAlignment="1">
      <alignment horizontal="right" vertical="top"/>
    </xf>
    <xf numFmtId="0" fontId="0" fillId="5" borderId="8" xfId="0" applyFont="1" applyFill="1" applyBorder="1" applyAlignment="1">
      <alignment horizontal="right" vertical="top"/>
    </xf>
    <xf numFmtId="0" fontId="8" fillId="5" borderId="12" xfId="0" applyFont="1" applyFill="1" applyBorder="1" applyAlignment="1">
      <alignment horizontal="left" vertical="top" wrapText="1"/>
    </xf>
    <xf numFmtId="0" fontId="8" fillId="5" borderId="40" xfId="0" applyFont="1" applyFill="1" applyBorder="1" applyAlignment="1">
      <alignment horizontal="left" vertical="top" wrapText="1"/>
    </xf>
    <xf numFmtId="0" fontId="8" fillId="5" borderId="13" xfId="0" applyFont="1" applyFill="1" applyBorder="1" applyAlignment="1">
      <alignment horizontal="left" vertical="top" wrapText="1"/>
    </xf>
    <xf numFmtId="0" fontId="33" fillId="5" borderId="10" xfId="0" applyFont="1" applyFill="1" applyBorder="1" applyAlignment="1">
      <alignment horizontal="left" wrapText="1"/>
    </xf>
    <xf numFmtId="0" fontId="33" fillId="5" borderId="11" xfId="0" applyFont="1" applyFill="1" applyBorder="1" applyAlignment="1">
      <alignment horizontal="left" wrapText="1"/>
    </xf>
    <xf numFmtId="0" fontId="33" fillId="5" borderId="0" xfId="0" applyFont="1" applyFill="1" applyBorder="1" applyAlignment="1">
      <alignment horizontal="left"/>
    </xf>
    <xf numFmtId="0" fontId="2" fillId="5" borderId="42" xfId="0" applyFont="1" applyFill="1" applyBorder="1" applyAlignment="1">
      <alignment horizontal="left" vertical="top" wrapText="1"/>
    </xf>
    <xf numFmtId="0" fontId="0" fillId="5" borderId="3" xfId="0" applyFill="1" applyBorder="1" applyAlignment="1">
      <alignment horizontal="left" vertical="top" wrapText="1"/>
    </xf>
    <xf numFmtId="0" fontId="0" fillId="5" borderId="1" xfId="0" applyFill="1" applyBorder="1" applyAlignment="1">
      <alignment horizontal="left" vertical="top" wrapText="1"/>
    </xf>
    <xf numFmtId="0" fontId="12" fillId="0" borderId="7" xfId="0" applyFont="1" applyBorder="1" applyAlignment="1">
      <alignment horizontal="left" vertical="top" wrapText="1"/>
    </xf>
    <xf numFmtId="0" fontId="12" fillId="0" borderId="0" xfId="0" applyFont="1" applyBorder="1" applyAlignment="1">
      <alignment horizontal="left" vertical="top" wrapText="1"/>
    </xf>
    <xf numFmtId="0" fontId="12" fillId="0" borderId="8" xfId="0" applyFont="1" applyBorder="1" applyAlignment="1">
      <alignment horizontal="left" vertical="top" wrapText="1"/>
    </xf>
    <xf numFmtId="0" fontId="2" fillId="0" borderId="1" xfId="0" applyFont="1" applyBorder="1" applyAlignment="1">
      <alignment horizontal="left" vertical="center"/>
    </xf>
    <xf numFmtId="0" fontId="2" fillId="0" borderId="21" xfId="0" applyFont="1" applyBorder="1" applyAlignment="1">
      <alignment horizontal="left" vertical="center"/>
    </xf>
    <xf numFmtId="0" fontId="0" fillId="0" borderId="14" xfId="0" applyFill="1" applyBorder="1" applyAlignment="1">
      <alignment horizontal="left" vertical="top" wrapText="1"/>
    </xf>
    <xf numFmtId="0" fontId="0" fillId="0" borderId="16" xfId="0" applyFill="1" applyBorder="1" applyAlignment="1">
      <alignment horizontal="left" vertical="top" wrapText="1"/>
    </xf>
    <xf numFmtId="0" fontId="0" fillId="2" borderId="18" xfId="0" quotePrefix="1" applyFill="1" applyBorder="1" applyAlignment="1">
      <alignment horizontal="left"/>
    </xf>
    <xf numFmtId="0" fontId="0" fillId="2" borderId="15" xfId="0" quotePrefix="1" applyFill="1" applyBorder="1" applyAlignment="1">
      <alignment horizontal="left"/>
    </xf>
    <xf numFmtId="0" fontId="0" fillId="2" borderId="16" xfId="0" quotePrefix="1" applyFill="1" applyBorder="1" applyAlignment="1">
      <alignment horizontal="left"/>
    </xf>
    <xf numFmtId="0" fontId="0" fillId="2" borderId="23" xfId="0" quotePrefix="1" applyFill="1" applyBorder="1" applyAlignment="1">
      <alignment horizontal="left" wrapText="1"/>
    </xf>
    <xf numFmtId="0" fontId="0" fillId="2" borderId="24" xfId="0" applyFill="1" applyBorder="1" applyAlignment="1">
      <alignment horizontal="left" wrapText="1"/>
    </xf>
    <xf numFmtId="0" fontId="47" fillId="0" borderId="14" xfId="0" applyFont="1" applyBorder="1" applyAlignment="1">
      <alignment horizontal="center"/>
    </xf>
    <xf numFmtId="0" fontId="47" fillId="0" borderId="15" xfId="0" applyFont="1" applyBorder="1" applyAlignment="1">
      <alignment horizontal="center"/>
    </xf>
    <xf numFmtId="0" fontId="47" fillId="0" borderId="44" xfId="0" applyFont="1" applyBorder="1" applyAlignment="1">
      <alignment horizontal="center"/>
    </xf>
    <xf numFmtId="0" fontId="8" fillId="0" borderId="0" xfId="0" applyFont="1" applyBorder="1" applyAlignment="1">
      <alignment horizontal="left" vertical="top" wrapText="1"/>
    </xf>
    <xf numFmtId="0" fontId="8" fillId="0" borderId="8" xfId="0" applyFont="1" applyBorder="1" applyAlignment="1">
      <alignment horizontal="left" vertical="top" wrapText="1"/>
    </xf>
    <xf numFmtId="0" fontId="0" fillId="2" borderId="49" xfId="0" quotePrefix="1" applyFill="1" applyBorder="1" applyAlignment="1">
      <alignment horizontal="left" wrapText="1"/>
    </xf>
    <xf numFmtId="0" fontId="0" fillId="2" borderId="45" xfId="0" quotePrefix="1" applyFill="1" applyBorder="1" applyAlignment="1">
      <alignment horizontal="left" wrapText="1"/>
    </xf>
    <xf numFmtId="0" fontId="20" fillId="0" borderId="0" xfId="0" applyFont="1" applyBorder="1" applyAlignment="1">
      <alignment horizontal="left" vertical="top" wrapText="1"/>
    </xf>
    <xf numFmtId="0" fontId="0" fillId="0" borderId="8" xfId="0" applyBorder="1" applyAlignment="1">
      <alignment horizontal="left" wrapText="1"/>
    </xf>
    <xf numFmtId="0" fontId="21" fillId="0" borderId="0" xfId="0" applyFont="1" applyBorder="1" applyAlignment="1">
      <alignment horizontal="left" wrapText="1"/>
    </xf>
    <xf numFmtId="0" fontId="7" fillId="0" borderId="0" xfId="0" applyFont="1" applyBorder="1" applyAlignment="1">
      <alignment horizontal="left" vertical="top" wrapText="1"/>
    </xf>
    <xf numFmtId="49" fontId="0" fillId="3" borderId="30" xfId="0" applyNumberFormat="1" applyFill="1" applyBorder="1" applyAlignment="1">
      <alignment horizontal="left" vertical="top" wrapText="1"/>
    </xf>
    <xf numFmtId="49" fontId="0" fillId="3" borderId="31" xfId="0" applyNumberFormat="1" applyFill="1" applyBorder="1" applyAlignment="1">
      <alignment horizontal="left" vertical="top" wrapText="1"/>
    </xf>
    <xf numFmtId="49" fontId="0" fillId="3" borderId="32" xfId="0" applyNumberFormat="1" applyFill="1" applyBorder="1" applyAlignment="1">
      <alignment horizontal="left" vertical="top" wrapText="1"/>
    </xf>
    <xf numFmtId="49" fontId="0" fillId="3" borderId="34" xfId="0" applyNumberFormat="1" applyFill="1" applyBorder="1" applyAlignment="1">
      <alignment horizontal="left" vertical="top" wrapText="1"/>
    </xf>
    <xf numFmtId="49" fontId="0" fillId="3" borderId="35" xfId="0" applyNumberFormat="1" applyFill="1" applyBorder="1" applyAlignment="1">
      <alignment horizontal="left" vertical="top" wrapText="1"/>
    </xf>
    <xf numFmtId="49" fontId="0" fillId="3" borderId="36" xfId="0" applyNumberFormat="1" applyFill="1" applyBorder="1" applyAlignment="1">
      <alignment horizontal="left" vertical="top" wrapText="1"/>
    </xf>
    <xf numFmtId="0" fontId="2" fillId="3" borderId="1" xfId="0" applyFont="1" applyFill="1" applyBorder="1" applyAlignment="1">
      <alignment horizontal="left" vertical="top"/>
    </xf>
    <xf numFmtId="0" fontId="2" fillId="3" borderId="45" xfId="0" applyFont="1" applyFill="1" applyBorder="1" applyAlignment="1">
      <alignment horizontal="left" vertical="top"/>
    </xf>
    <xf numFmtId="49" fontId="0" fillId="3" borderId="45" xfId="0" applyNumberFormat="1" applyFill="1" applyBorder="1" applyAlignment="1">
      <alignment horizontal="left" vertical="top" wrapText="1"/>
    </xf>
    <xf numFmtId="49" fontId="0" fillId="3" borderId="22" xfId="0" applyNumberFormat="1" applyFill="1" applyBorder="1" applyAlignment="1">
      <alignment horizontal="left" vertical="top" wrapText="1"/>
    </xf>
    <xf numFmtId="0" fontId="2" fillId="0" borderId="1" xfId="0" applyFont="1" applyBorder="1" applyAlignment="1">
      <alignment horizontal="left" vertical="top"/>
    </xf>
    <xf numFmtId="0" fontId="2" fillId="0" borderId="1" xfId="0" applyFont="1" applyBorder="1" applyAlignment="1">
      <alignment horizontal="left"/>
    </xf>
    <xf numFmtId="0" fontId="2" fillId="0" borderId="21" xfId="0" applyFont="1" applyBorder="1" applyAlignment="1">
      <alignment horizontal="left"/>
    </xf>
    <xf numFmtId="0" fontId="0" fillId="3" borderId="38" xfId="0" applyFill="1" applyBorder="1" applyAlignment="1">
      <alignment horizontal="left" vertical="top" wrapText="1"/>
    </xf>
    <xf numFmtId="0" fontId="2" fillId="0" borderId="1" xfId="0" applyFont="1" applyBorder="1" applyAlignment="1">
      <alignment horizontal="right"/>
    </xf>
    <xf numFmtId="0" fontId="41" fillId="0" borderId="0" xfId="0" quotePrefix="1" applyFont="1" applyBorder="1" applyAlignment="1">
      <alignment horizontal="left" vertical="top" wrapText="1"/>
    </xf>
    <xf numFmtId="0" fontId="41" fillId="0" borderId="8" xfId="0" quotePrefix="1" applyFont="1" applyBorder="1" applyAlignment="1">
      <alignment horizontal="left" vertical="top" wrapText="1"/>
    </xf>
    <xf numFmtId="0" fontId="2" fillId="0" borderId="14" xfId="0" applyFont="1" applyBorder="1" applyAlignment="1">
      <alignment horizontal="left" wrapText="1"/>
    </xf>
    <xf numFmtId="0" fontId="2" fillId="0" borderId="15" xfId="0" applyFont="1" applyBorder="1" applyAlignment="1">
      <alignment horizontal="left" wrapText="1"/>
    </xf>
    <xf numFmtId="0" fontId="2" fillId="0" borderId="44" xfId="0" applyFont="1" applyBorder="1" applyAlignment="1">
      <alignment horizontal="left" wrapText="1"/>
    </xf>
    <xf numFmtId="0" fontId="2" fillId="0" borderId="14" xfId="0" applyFont="1" applyBorder="1" applyAlignment="1">
      <alignment horizontal="left" vertical="center"/>
    </xf>
    <xf numFmtId="0" fontId="2" fillId="0" borderId="15" xfId="0" applyFont="1" applyBorder="1" applyAlignment="1">
      <alignment horizontal="left" vertical="center"/>
    </xf>
    <xf numFmtId="0" fontId="2" fillId="0" borderId="16" xfId="0" applyFont="1" applyBorder="1" applyAlignment="1">
      <alignment horizontal="left" vertical="center"/>
    </xf>
    <xf numFmtId="0" fontId="2" fillId="0" borderId="14" xfId="0" applyFont="1" applyBorder="1" applyAlignment="1">
      <alignment horizontal="left" vertical="center" wrapText="1"/>
    </xf>
    <xf numFmtId="0" fontId="2" fillId="0" borderId="15" xfId="0" applyFont="1" applyBorder="1" applyAlignment="1">
      <alignment horizontal="left" vertical="center" wrapText="1"/>
    </xf>
    <xf numFmtId="0" fontId="2" fillId="0" borderId="16" xfId="0" applyFont="1" applyBorder="1" applyAlignment="1">
      <alignment horizontal="left" vertical="center" wrapText="1"/>
    </xf>
    <xf numFmtId="0" fontId="2" fillId="0" borderId="1" xfId="0" applyFont="1" applyBorder="1" applyAlignment="1">
      <alignment horizontal="right" wrapText="1"/>
    </xf>
    <xf numFmtId="0" fontId="2" fillId="0" borderId="1" xfId="0" applyFont="1" applyBorder="1" applyAlignment="1">
      <alignment horizontal="center" vertical="center"/>
    </xf>
    <xf numFmtId="0" fontId="0" fillId="2" borderId="20" xfId="0" quotePrefix="1" applyFill="1" applyBorder="1" applyAlignment="1">
      <alignment horizontal="left" vertical="top" wrapText="1"/>
    </xf>
    <xf numFmtId="0" fontId="0" fillId="2" borderId="1" xfId="0" quotePrefix="1" applyFill="1" applyBorder="1" applyAlignment="1">
      <alignment horizontal="left" vertical="top" wrapText="1"/>
    </xf>
    <xf numFmtId="0" fontId="0" fillId="2" borderId="49" xfId="0" quotePrefix="1" applyFill="1" applyBorder="1" applyAlignment="1">
      <alignment horizontal="left" vertical="top" wrapText="1"/>
    </xf>
    <xf numFmtId="0" fontId="0" fillId="2" borderId="45" xfId="0" quotePrefix="1" applyFill="1" applyBorder="1" applyAlignment="1">
      <alignment horizontal="left" vertical="top" wrapText="1"/>
    </xf>
    <xf numFmtId="0" fontId="0" fillId="3" borderId="1" xfId="0" applyFill="1" applyBorder="1" applyAlignment="1">
      <alignment horizontal="left" vertical="top" wrapText="1"/>
    </xf>
    <xf numFmtId="0" fontId="0" fillId="3" borderId="64" xfId="0" applyFill="1" applyBorder="1" applyAlignment="1">
      <alignment horizontal="left" vertical="top" wrapText="1"/>
    </xf>
    <xf numFmtId="0" fontId="2" fillId="42" borderId="34" xfId="2596" applyFont="1" applyBorder="1" applyAlignment="1">
      <alignment horizontal="center"/>
    </xf>
    <xf numFmtId="0" fontId="2" fillId="42" borderId="35" xfId="2596" applyFont="1" applyBorder="1" applyAlignment="1">
      <alignment horizontal="center"/>
    </xf>
    <xf numFmtId="0" fontId="98" fillId="3" borderId="0" xfId="0" applyFont="1" applyFill="1" applyAlignment="1">
      <alignment horizontal="center" vertical="center" wrapText="1"/>
    </xf>
    <xf numFmtId="0" fontId="2" fillId="38" borderId="0" xfId="2592" applyFont="1" applyAlignment="1">
      <alignment horizontal="center" vertical="center" wrapText="1"/>
    </xf>
    <xf numFmtId="0" fontId="2" fillId="41" borderId="34" xfId="2595" applyFont="1" applyBorder="1" applyAlignment="1">
      <alignment horizontal="center"/>
    </xf>
    <xf numFmtId="0" fontId="2" fillId="41" borderId="35" xfId="2595" applyFont="1" applyBorder="1" applyAlignment="1">
      <alignment horizontal="center"/>
    </xf>
    <xf numFmtId="0" fontId="2" fillId="41" borderId="36" xfId="2595" applyFont="1" applyBorder="1" applyAlignment="1">
      <alignment horizontal="center"/>
    </xf>
    <xf numFmtId="0" fontId="2" fillId="42" borderId="36" xfId="2596" applyFont="1" applyBorder="1" applyAlignment="1">
      <alignment horizontal="center"/>
    </xf>
    <xf numFmtId="0" fontId="98" fillId="41" borderId="0" xfId="2595" applyFont="1" applyAlignment="1">
      <alignment horizontal="center" vertical="center"/>
    </xf>
    <xf numFmtId="0" fontId="98" fillId="43" borderId="0" xfId="0" applyFont="1" applyFill="1" applyAlignment="1">
      <alignment horizontal="center" vertical="center" wrapText="1"/>
    </xf>
    <xf numFmtId="0" fontId="98" fillId="0" borderId="0" xfId="0" applyFont="1" applyAlignment="1">
      <alignment horizontal="center" vertical="center"/>
    </xf>
    <xf numFmtId="0" fontId="98" fillId="0" borderId="0" xfId="0" applyFont="1" applyAlignment="1">
      <alignment horizontal="center" vertical="center" wrapText="1"/>
    </xf>
    <xf numFmtId="0" fontId="0" fillId="3" borderId="14" xfId="0" applyFill="1" applyBorder="1" applyAlignment="1">
      <alignment horizontal="left" vertical="top" wrapText="1"/>
    </xf>
    <xf numFmtId="0" fontId="0" fillId="3" borderId="16" xfId="0" applyFill="1" applyBorder="1" applyAlignment="1">
      <alignment horizontal="left" vertical="top" wrapText="1"/>
    </xf>
    <xf numFmtId="49" fontId="0" fillId="3" borderId="14" xfId="0" applyNumberFormat="1" applyFill="1" applyBorder="1" applyAlignment="1">
      <alignment horizontal="left" vertical="top" wrapText="1"/>
    </xf>
    <xf numFmtId="49" fontId="0" fillId="3" borderId="15" xfId="0" applyNumberFormat="1" applyFill="1" applyBorder="1" applyAlignment="1">
      <alignment horizontal="left" vertical="top" wrapText="1"/>
    </xf>
    <xf numFmtId="49" fontId="0" fillId="3" borderId="44" xfId="0" applyNumberFormat="1" applyFill="1" applyBorder="1" applyAlignment="1">
      <alignment horizontal="left" vertical="top" wrapText="1"/>
    </xf>
    <xf numFmtId="0" fontId="0" fillId="3" borderId="14" xfId="0" applyFill="1" applyBorder="1" applyAlignment="1">
      <alignment horizontal="center" vertical="top" wrapText="1"/>
    </xf>
    <xf numFmtId="0" fontId="0" fillId="3" borderId="16" xfId="0" applyFill="1" applyBorder="1" applyAlignment="1">
      <alignment horizontal="center" vertical="top" wrapText="1"/>
    </xf>
    <xf numFmtId="2" fontId="20" fillId="3" borderId="1" xfId="0" applyNumberFormat="1" applyFont="1" applyFill="1" applyBorder="1" applyAlignment="1">
      <alignment horizontal="left" vertical="top" wrapText="1"/>
    </xf>
    <xf numFmtId="0" fontId="20" fillId="3" borderId="64" xfId="0" applyNumberFormat="1" applyFont="1" applyFill="1" applyBorder="1" applyAlignment="1">
      <alignment horizontal="center" vertical="top"/>
    </xf>
    <xf numFmtId="0" fontId="2" fillId="0" borderId="1" xfId="0" applyFont="1" applyBorder="1" applyAlignment="1">
      <alignment horizontal="center" vertical="top" wrapText="1"/>
    </xf>
    <xf numFmtId="0" fontId="2" fillId="0" borderId="21" xfId="0" applyFont="1" applyBorder="1" applyAlignment="1">
      <alignment horizontal="center" vertical="top" wrapText="1"/>
    </xf>
    <xf numFmtId="0" fontId="0" fillId="3" borderId="1" xfId="0" applyNumberFormat="1" applyFill="1" applyBorder="1" applyAlignment="1">
      <alignment horizontal="left" vertical="top" wrapText="1"/>
    </xf>
    <xf numFmtId="0" fontId="7" fillId="0" borderId="0" xfId="0" applyFont="1" applyBorder="1" applyAlignment="1">
      <alignment horizontal="left"/>
    </xf>
    <xf numFmtId="0" fontId="18" fillId="0" borderId="18" xfId="0" applyFont="1" applyBorder="1" applyAlignment="1">
      <alignment horizontal="left" vertical="top" wrapText="1"/>
    </xf>
    <xf numFmtId="0" fontId="18" fillId="0" borderId="15" xfId="0" applyFont="1" applyBorder="1" applyAlignment="1">
      <alignment horizontal="left" vertical="top" wrapText="1"/>
    </xf>
    <xf numFmtId="0" fontId="18" fillId="0" borderId="44" xfId="0" applyFont="1" applyBorder="1" applyAlignment="1">
      <alignment horizontal="left" vertical="top" wrapText="1"/>
    </xf>
    <xf numFmtId="166" fontId="0" fillId="3" borderId="14" xfId="2588" applyNumberFormat="1" applyFont="1" applyFill="1" applyBorder="1" applyAlignment="1">
      <alignment horizontal="right" vertical="top" wrapText="1"/>
    </xf>
    <xf numFmtId="166" fontId="0" fillId="3" borderId="15" xfId="2588" applyNumberFormat="1" applyFont="1" applyFill="1" applyBorder="1" applyAlignment="1">
      <alignment horizontal="right" vertical="top" wrapText="1"/>
    </xf>
    <xf numFmtId="166" fontId="0" fillId="3" borderId="44" xfId="2588" applyNumberFormat="1" applyFont="1" applyFill="1" applyBorder="1" applyAlignment="1">
      <alignment horizontal="right" vertical="top" wrapText="1"/>
    </xf>
    <xf numFmtId="0" fontId="2" fillId="0" borderId="0" xfId="0" applyFont="1" applyFill="1" applyBorder="1" applyAlignment="1">
      <alignment horizontal="left" vertical="top" wrapText="1"/>
    </xf>
    <xf numFmtId="0" fontId="2" fillId="3" borderId="30" xfId="0" applyFont="1" applyFill="1" applyBorder="1" applyAlignment="1">
      <alignment horizontal="left" vertical="top" wrapText="1"/>
    </xf>
    <xf numFmtId="0" fontId="2" fillId="3" borderId="31" xfId="0" applyFont="1" applyFill="1" applyBorder="1" applyAlignment="1">
      <alignment horizontal="left" vertical="top" wrapText="1"/>
    </xf>
    <xf numFmtId="0" fontId="2" fillId="3" borderId="32" xfId="0" applyFont="1" applyFill="1" applyBorder="1" applyAlignment="1">
      <alignment horizontal="left" vertical="top" wrapText="1"/>
    </xf>
    <xf numFmtId="0" fontId="2" fillId="3" borderId="29" xfId="0" applyFont="1" applyFill="1" applyBorder="1" applyAlignment="1">
      <alignment horizontal="left" vertical="top" wrapText="1"/>
    </xf>
    <xf numFmtId="0" fontId="2" fillId="3" borderId="0" xfId="0" applyFont="1" applyFill="1" applyBorder="1" applyAlignment="1">
      <alignment horizontal="left" vertical="top" wrapText="1"/>
    </xf>
    <xf numFmtId="0" fontId="2" fillId="3" borderId="33" xfId="0" applyFont="1" applyFill="1" applyBorder="1" applyAlignment="1">
      <alignment horizontal="left" vertical="top" wrapText="1"/>
    </xf>
    <xf numFmtId="0" fontId="2" fillId="3" borderId="34" xfId="0" applyFont="1" applyFill="1" applyBorder="1" applyAlignment="1">
      <alignment horizontal="left" vertical="top" wrapText="1"/>
    </xf>
    <xf numFmtId="0" fontId="2" fillId="3" borderId="35" xfId="0" applyFont="1" applyFill="1" applyBorder="1" applyAlignment="1">
      <alignment horizontal="left" vertical="top" wrapText="1"/>
    </xf>
    <xf numFmtId="0" fontId="2" fillId="3" borderId="36" xfId="0" applyFont="1" applyFill="1" applyBorder="1" applyAlignment="1">
      <alignment horizontal="left" vertical="top" wrapText="1"/>
    </xf>
    <xf numFmtId="0" fontId="2" fillId="0" borderId="14" xfId="0" applyFont="1" applyBorder="1" applyAlignment="1">
      <alignment horizontal="center" vertical="center" wrapText="1"/>
    </xf>
    <xf numFmtId="0" fontId="2" fillId="0" borderId="16" xfId="0" applyFont="1" applyBorder="1" applyAlignment="1">
      <alignment horizontal="center" vertical="center" wrapText="1"/>
    </xf>
    <xf numFmtId="166" fontId="0" fillId="3" borderId="16" xfId="2588" applyNumberFormat="1" applyFont="1" applyFill="1" applyBorder="1" applyAlignment="1">
      <alignment horizontal="right" vertical="top" wrapText="1"/>
    </xf>
    <xf numFmtId="0" fontId="2" fillId="0" borderId="44" xfId="0" applyFont="1" applyBorder="1" applyAlignment="1">
      <alignment horizontal="left" vertical="center" wrapText="1"/>
    </xf>
    <xf numFmtId="0" fontId="20" fillId="3" borderId="64" xfId="0" applyNumberFormat="1" applyFont="1" applyFill="1" applyBorder="1" applyAlignment="1">
      <alignment vertical="top"/>
    </xf>
    <xf numFmtId="2" fontId="20" fillId="3" borderId="77" xfId="0" applyNumberFormat="1" applyFont="1" applyFill="1" applyBorder="1" applyAlignment="1">
      <alignment vertical="top"/>
    </xf>
    <xf numFmtId="2" fontId="20" fillId="3" borderId="78" xfId="0" applyNumberFormat="1" applyFont="1" applyFill="1" applyBorder="1" applyAlignment="1">
      <alignment vertical="top"/>
    </xf>
    <xf numFmtId="0" fontId="2" fillId="7" borderId="0" xfId="0" applyFont="1" applyFill="1" applyBorder="1" applyAlignment="1">
      <alignment horizontal="left" vertical="top" wrapText="1"/>
    </xf>
    <xf numFmtId="0" fontId="2" fillId="0" borderId="0" xfId="0" applyFont="1" applyBorder="1" applyAlignment="1">
      <alignment horizontal="left" vertical="top" wrapText="1"/>
    </xf>
    <xf numFmtId="0" fontId="2" fillId="0" borderId="8" xfId="0" applyFont="1" applyBorder="1" applyAlignment="1">
      <alignment horizontal="left" vertical="top" wrapText="1"/>
    </xf>
    <xf numFmtId="0" fontId="2" fillId="0" borderId="15" xfId="0" applyFont="1" applyBorder="1" applyAlignment="1">
      <alignment horizontal="center" vertical="center" wrapText="1"/>
    </xf>
    <xf numFmtId="0" fontId="2" fillId="0" borderId="44" xfId="0" applyFont="1" applyBorder="1" applyAlignment="1">
      <alignment horizontal="center" vertical="center" wrapText="1"/>
    </xf>
    <xf numFmtId="0" fontId="0" fillId="0" borderId="0" xfId="0" applyFill="1" applyBorder="1" applyAlignment="1">
      <alignment horizontal="center"/>
    </xf>
    <xf numFmtId="0" fontId="0" fillId="0" borderId="8" xfId="0" applyFill="1" applyBorder="1" applyAlignment="1">
      <alignment horizontal="center"/>
    </xf>
    <xf numFmtId="0" fontId="0" fillId="0" borderId="0" xfId="0" applyFont="1" applyBorder="1" applyAlignment="1">
      <alignment horizontal="left"/>
    </xf>
    <xf numFmtId="0" fontId="2" fillId="0" borderId="14" xfId="0" applyFont="1" applyBorder="1" applyAlignment="1">
      <alignment horizontal="center" vertical="top" wrapText="1"/>
    </xf>
    <xf numFmtId="0" fontId="2" fillId="0" borderId="16" xfId="0" applyFont="1" applyBorder="1" applyAlignment="1">
      <alignment horizontal="center" vertical="top" wrapText="1"/>
    </xf>
    <xf numFmtId="0" fontId="0" fillId="0" borderId="8" xfId="0" applyBorder="1" applyAlignment="1">
      <alignment horizontal="left"/>
    </xf>
    <xf numFmtId="0" fontId="2" fillId="0" borderId="1" xfId="0" applyFont="1" applyBorder="1" applyAlignment="1">
      <alignment horizontal="left" wrapText="1"/>
    </xf>
    <xf numFmtId="0" fontId="2" fillId="0" borderId="21" xfId="0" applyFont="1" applyBorder="1" applyAlignment="1">
      <alignment horizontal="left" wrapText="1"/>
    </xf>
    <xf numFmtId="2" fontId="20" fillId="3" borderId="14" xfId="0" applyNumberFormat="1" applyFont="1" applyFill="1" applyBorder="1" applyAlignment="1">
      <alignment horizontal="left" vertical="top" wrapText="1"/>
    </xf>
    <xf numFmtId="2" fontId="20" fillId="3" borderId="16" xfId="0" applyNumberFormat="1" applyFont="1" applyFill="1" applyBorder="1" applyAlignment="1">
      <alignment horizontal="left" vertical="top" wrapText="1"/>
    </xf>
    <xf numFmtId="2" fontId="20" fillId="3" borderId="77" xfId="0" applyNumberFormat="1" applyFont="1" applyFill="1" applyBorder="1" applyAlignment="1">
      <alignment horizontal="center" vertical="top"/>
    </xf>
    <xf numFmtId="2" fontId="20" fillId="3" borderId="78" xfId="0" applyNumberFormat="1" applyFont="1" applyFill="1" applyBorder="1" applyAlignment="1">
      <alignment horizontal="center" vertical="top"/>
    </xf>
    <xf numFmtId="0" fontId="2" fillId="0" borderId="1" xfId="0" applyFont="1" applyBorder="1" applyAlignment="1">
      <alignment horizontal="left" vertical="center" wrapText="1"/>
    </xf>
    <xf numFmtId="0" fontId="2" fillId="0" borderId="21" xfId="0" applyFont="1" applyBorder="1" applyAlignment="1">
      <alignment horizontal="left" vertical="center" wrapText="1"/>
    </xf>
    <xf numFmtId="49" fontId="0" fillId="3" borderId="83" xfId="0" applyNumberFormat="1" applyFill="1" applyBorder="1" applyAlignment="1">
      <alignment horizontal="left" vertical="top" wrapText="1"/>
    </xf>
    <xf numFmtId="49" fontId="0" fillId="3" borderId="84" xfId="0" applyNumberFormat="1" applyFill="1" applyBorder="1" applyAlignment="1">
      <alignment horizontal="left" vertical="top" wrapText="1"/>
    </xf>
    <xf numFmtId="49" fontId="0" fillId="3" borderId="85" xfId="0" applyNumberFormat="1" applyFill="1" applyBorder="1" applyAlignment="1">
      <alignment horizontal="left" vertical="top" wrapText="1"/>
    </xf>
    <xf numFmtId="49" fontId="0" fillId="3" borderId="29" xfId="0" applyNumberFormat="1" applyFill="1" applyBorder="1" applyAlignment="1">
      <alignment horizontal="left" vertical="top" wrapText="1"/>
    </xf>
    <xf numFmtId="49" fontId="0" fillId="3" borderId="0" xfId="0" applyNumberFormat="1" applyFill="1" applyBorder="1" applyAlignment="1">
      <alignment horizontal="left" vertical="top" wrapText="1"/>
    </xf>
    <xf numFmtId="49" fontId="0" fillId="3" borderId="8" xfId="0" applyNumberFormat="1" applyFill="1" applyBorder="1" applyAlignment="1">
      <alignment horizontal="left" vertical="top" wrapText="1"/>
    </xf>
    <xf numFmtId="49" fontId="0" fillId="3" borderId="38" xfId="0" applyNumberFormat="1" applyFill="1" applyBorder="1" applyAlignment="1">
      <alignment horizontal="left" vertical="top" wrapText="1"/>
    </xf>
    <xf numFmtId="0" fontId="0" fillId="2" borderId="18" xfId="0" quotePrefix="1" applyFill="1" applyBorder="1" applyAlignment="1">
      <alignment horizontal="left" vertical="top" wrapText="1"/>
    </xf>
    <xf numFmtId="0" fontId="0" fillId="2" borderId="15" xfId="0" quotePrefix="1" applyFill="1" applyBorder="1" applyAlignment="1">
      <alignment horizontal="left" vertical="top" wrapText="1"/>
    </xf>
    <xf numFmtId="0" fontId="15" fillId="2" borderId="12" xfId="0" quotePrefix="1" applyFont="1" applyFill="1" applyBorder="1" applyAlignment="1">
      <alignment horizontal="center" vertical="top" wrapText="1"/>
    </xf>
    <xf numFmtId="0" fontId="15" fillId="2" borderId="40" xfId="0" quotePrefix="1" applyFont="1" applyFill="1" applyBorder="1" applyAlignment="1">
      <alignment horizontal="center" vertical="top" wrapText="1"/>
    </xf>
    <xf numFmtId="0" fontId="15" fillId="2" borderId="13" xfId="0" quotePrefix="1" applyFont="1" applyFill="1" applyBorder="1" applyAlignment="1">
      <alignment horizontal="center" vertical="top" wrapText="1"/>
    </xf>
    <xf numFmtId="0" fontId="15" fillId="2" borderId="9" xfId="0" quotePrefix="1" applyFont="1" applyFill="1" applyBorder="1" applyAlignment="1">
      <alignment horizontal="center" vertical="top" wrapText="1"/>
    </xf>
    <xf numFmtId="0" fontId="15" fillId="2" borderId="10" xfId="0" quotePrefix="1" applyFont="1" applyFill="1" applyBorder="1" applyAlignment="1">
      <alignment horizontal="center" vertical="top" wrapText="1"/>
    </xf>
    <xf numFmtId="0" fontId="15" fillId="2" borderId="11" xfId="0" quotePrefix="1" applyFont="1" applyFill="1" applyBorder="1" applyAlignment="1">
      <alignment horizontal="center" vertical="top" wrapText="1"/>
    </xf>
    <xf numFmtId="0" fontId="27" fillId="0" borderId="0" xfId="0" applyFont="1" applyBorder="1" applyAlignment="1">
      <alignment horizontal="left" vertical="top" wrapText="1"/>
    </xf>
    <xf numFmtId="0" fontId="27" fillId="0" borderId="8" xfId="0" applyFont="1" applyBorder="1" applyAlignment="1">
      <alignment horizontal="left" vertical="top" wrapText="1"/>
    </xf>
    <xf numFmtId="0" fontId="7" fillId="0" borderId="1" xfId="0" applyFont="1" applyBorder="1" applyAlignment="1">
      <alignment horizontal="left"/>
    </xf>
    <xf numFmtId="0" fontId="0" fillId="3" borderId="21" xfId="0" applyNumberFormat="1" applyFill="1" applyBorder="1" applyAlignment="1">
      <alignment horizontal="left" vertical="top" wrapText="1"/>
    </xf>
    <xf numFmtId="49" fontId="0" fillId="3" borderId="92" xfId="0" applyNumberFormat="1" applyFill="1" applyBorder="1" applyAlignment="1">
      <alignment horizontal="left" vertical="top" wrapText="1"/>
    </xf>
    <xf numFmtId="49" fontId="0" fillId="3" borderId="93" xfId="0" applyNumberFormat="1" applyFill="1" applyBorder="1" applyAlignment="1">
      <alignment horizontal="left" vertical="top" wrapText="1"/>
    </xf>
    <xf numFmtId="0" fontId="0" fillId="3" borderId="14" xfId="0" applyNumberFormat="1" applyFill="1" applyBorder="1" applyAlignment="1">
      <alignment horizontal="left" vertical="top" wrapText="1"/>
    </xf>
    <xf numFmtId="0" fontId="0" fillId="3" borderId="15" xfId="0" applyNumberFormat="1" applyFill="1" applyBorder="1" applyAlignment="1">
      <alignment horizontal="left" vertical="top" wrapText="1"/>
    </xf>
    <xf numFmtId="0" fontId="0" fillId="3" borderId="44" xfId="0" applyNumberFormat="1" applyFill="1" applyBorder="1" applyAlignment="1">
      <alignment horizontal="left" vertical="top" wrapText="1"/>
    </xf>
    <xf numFmtId="0" fontId="2" fillId="0" borderId="16" xfId="0" applyFont="1" applyBorder="1" applyAlignment="1">
      <alignment horizontal="left" wrapText="1"/>
    </xf>
    <xf numFmtId="167" fontId="0" fillId="3" borderId="14" xfId="2589" applyNumberFormat="1" applyFont="1" applyFill="1" applyBorder="1" applyAlignment="1">
      <alignment horizontal="left" vertical="top" wrapText="1"/>
    </xf>
    <xf numFmtId="167" fontId="0" fillId="3" borderId="16" xfId="2589" applyNumberFormat="1" applyFont="1" applyFill="1" applyBorder="1" applyAlignment="1">
      <alignment horizontal="left" vertical="top" wrapText="1"/>
    </xf>
    <xf numFmtId="0" fontId="0" fillId="3" borderId="80" xfId="0" applyNumberFormat="1" applyFill="1" applyBorder="1" applyAlignment="1">
      <alignment horizontal="left" vertical="top" wrapText="1"/>
    </xf>
    <xf numFmtId="0" fontId="0" fillId="3" borderId="81" xfId="0" applyNumberFormat="1" applyFill="1" applyBorder="1" applyAlignment="1">
      <alignment horizontal="left" vertical="top" wrapText="1"/>
    </xf>
    <xf numFmtId="0" fontId="0" fillId="3" borderId="82" xfId="0" applyNumberFormat="1" applyFill="1" applyBorder="1" applyAlignment="1">
      <alignment horizontal="left" vertical="top" wrapText="1"/>
    </xf>
    <xf numFmtId="0" fontId="0" fillId="3" borderId="29" xfId="0" applyNumberFormat="1" applyFill="1" applyBorder="1" applyAlignment="1">
      <alignment horizontal="left" vertical="top" wrapText="1"/>
    </xf>
    <xf numFmtId="0" fontId="0" fillId="3" borderId="0" xfId="0" applyNumberFormat="1" applyFill="1" applyBorder="1" applyAlignment="1">
      <alignment horizontal="left" vertical="top" wrapText="1"/>
    </xf>
    <xf numFmtId="0" fontId="0" fillId="3" borderId="8" xfId="0" applyNumberFormat="1" applyFill="1" applyBorder="1" applyAlignment="1">
      <alignment horizontal="left" vertical="top" wrapText="1"/>
    </xf>
    <xf numFmtId="0" fontId="0" fillId="3" borderId="34" xfId="0" applyNumberFormat="1" applyFill="1" applyBorder="1" applyAlignment="1">
      <alignment horizontal="left" vertical="top" wrapText="1"/>
    </xf>
    <xf numFmtId="0" fontId="0" fillId="3" borderId="35" xfId="0" applyNumberFormat="1" applyFill="1" applyBorder="1" applyAlignment="1">
      <alignment horizontal="left" vertical="top" wrapText="1"/>
    </xf>
    <xf numFmtId="0" fontId="0" fillId="3" borderId="38" xfId="0" applyNumberFormat="1" applyFill="1" applyBorder="1" applyAlignment="1">
      <alignment horizontal="left" vertical="top" wrapText="1"/>
    </xf>
    <xf numFmtId="0" fontId="15" fillId="2" borderId="4" xfId="0" quotePrefix="1" applyFont="1" applyFill="1" applyBorder="1" applyAlignment="1">
      <alignment horizontal="center" vertical="top" wrapText="1"/>
    </xf>
    <xf numFmtId="0" fontId="15" fillId="2" borderId="5" xfId="0" quotePrefix="1" applyFont="1" applyFill="1" applyBorder="1" applyAlignment="1">
      <alignment horizontal="center" vertical="top" wrapText="1"/>
    </xf>
    <xf numFmtId="0" fontId="15" fillId="2" borderId="6" xfId="0" quotePrefix="1" applyFont="1" applyFill="1" applyBorder="1" applyAlignment="1">
      <alignment horizontal="center" vertical="top" wrapText="1"/>
    </xf>
    <xf numFmtId="0" fontId="30" fillId="0" borderId="0" xfId="0" applyFont="1" applyBorder="1" applyAlignment="1">
      <alignment horizontal="left" vertical="top" wrapText="1"/>
    </xf>
    <xf numFmtId="0" fontId="30" fillId="0" borderId="8" xfId="0" applyFont="1" applyBorder="1" applyAlignment="1">
      <alignment horizontal="left" vertical="top" wrapText="1"/>
    </xf>
    <xf numFmtId="0" fontId="0" fillId="2" borderId="18" xfId="0" quotePrefix="1" applyFill="1" applyBorder="1" applyAlignment="1">
      <alignment horizontal="left" wrapText="1"/>
    </xf>
    <xf numFmtId="0" fontId="0" fillId="2" borderId="15" xfId="0" quotePrefix="1" applyFill="1" applyBorder="1" applyAlignment="1">
      <alignment horizontal="left" wrapText="1"/>
    </xf>
    <xf numFmtId="0" fontId="0" fillId="2" borderId="16" xfId="0" quotePrefix="1" applyFill="1" applyBorder="1" applyAlignment="1">
      <alignment horizontal="left" wrapText="1"/>
    </xf>
    <xf numFmtId="0" fontId="0" fillId="2" borderId="24" xfId="0" quotePrefix="1" applyFill="1" applyBorder="1" applyAlignment="1">
      <alignment horizontal="left" wrapText="1"/>
    </xf>
    <xf numFmtId="0" fontId="0" fillId="2" borderId="25" xfId="0" quotePrefix="1" applyFill="1" applyBorder="1" applyAlignment="1">
      <alignment horizontal="left" wrapText="1"/>
    </xf>
    <xf numFmtId="0" fontId="2" fillId="0" borderId="30" xfId="0" applyFont="1" applyFill="1" applyBorder="1" applyAlignment="1">
      <alignment horizontal="left" vertical="top"/>
    </xf>
    <xf numFmtId="0" fontId="2" fillId="0" borderId="32" xfId="0" applyFont="1" applyFill="1" applyBorder="1" applyAlignment="1">
      <alignment horizontal="left" vertical="top"/>
    </xf>
    <xf numFmtId="0" fontId="2" fillId="0" borderId="34" xfId="0" applyFont="1" applyFill="1" applyBorder="1" applyAlignment="1">
      <alignment horizontal="left" vertical="top"/>
    </xf>
    <xf numFmtId="0" fontId="2" fillId="0" borderId="36" xfId="0" applyFont="1" applyFill="1" applyBorder="1" applyAlignment="1">
      <alignment horizontal="left" vertical="top"/>
    </xf>
    <xf numFmtId="0" fontId="2" fillId="0" borderId="14" xfId="0" applyFont="1" applyFill="1" applyBorder="1" applyAlignment="1">
      <alignment horizontal="left" vertical="center"/>
    </xf>
    <xf numFmtId="0" fontId="2" fillId="0" borderId="15" xfId="0" applyFont="1" applyFill="1" applyBorder="1" applyAlignment="1">
      <alignment horizontal="left" vertical="center"/>
    </xf>
    <xf numFmtId="0" fontId="2" fillId="0" borderId="16" xfId="0" applyFont="1" applyFill="1" applyBorder="1" applyAlignment="1">
      <alignment horizontal="left" vertical="center"/>
    </xf>
    <xf numFmtId="0" fontId="0" fillId="0" borderId="45" xfId="0" applyFill="1" applyBorder="1" applyAlignment="1">
      <alignment horizontal="left" vertical="center" wrapText="1"/>
    </xf>
    <xf numFmtId="0" fontId="8" fillId="6" borderId="3" xfId="0" applyFont="1" applyFill="1" applyBorder="1" applyAlignment="1">
      <alignment horizontal="left" vertical="center"/>
    </xf>
    <xf numFmtId="0" fontId="0" fillId="3" borderId="41" xfId="0" applyFill="1" applyBorder="1" applyAlignment="1">
      <alignment horizontal="center" vertical="center" wrapText="1"/>
    </xf>
    <xf numFmtId="0" fontId="0" fillId="3" borderId="43" xfId="0" applyFill="1" applyBorder="1" applyAlignment="1">
      <alignment horizontal="center" vertical="center" wrapText="1"/>
    </xf>
    <xf numFmtId="0" fontId="0" fillId="3" borderId="3" xfId="0" applyFill="1" applyBorder="1" applyAlignment="1">
      <alignment horizontal="center" vertical="center" wrapText="1"/>
    </xf>
    <xf numFmtId="0" fontId="0" fillId="3" borderId="1" xfId="0" applyFill="1" applyBorder="1" applyAlignment="1">
      <alignment horizontal="center" vertical="center" wrapText="1"/>
    </xf>
    <xf numFmtId="0" fontId="0" fillId="3" borderId="45" xfId="0" applyFill="1" applyBorder="1" applyAlignment="1">
      <alignment horizontal="center" vertical="center" wrapText="1"/>
    </xf>
    <xf numFmtId="0" fontId="0" fillId="0" borderId="3" xfId="0" applyBorder="1" applyAlignment="1">
      <alignment horizontal="left" vertical="center" wrapText="1"/>
    </xf>
    <xf numFmtId="0" fontId="0" fillId="0" borderId="1" xfId="0" applyBorder="1" applyAlignment="1">
      <alignment horizontal="left" vertical="center" wrapText="1"/>
    </xf>
    <xf numFmtId="0" fontId="0" fillId="0" borderId="1" xfId="0" applyFill="1" applyBorder="1" applyAlignment="1">
      <alignment horizontal="left" vertical="center" wrapText="1"/>
    </xf>
    <xf numFmtId="0" fontId="2" fillId="0" borderId="17" xfId="0" applyFont="1" applyBorder="1" applyAlignment="1">
      <alignment horizontal="center" vertical="center" wrapText="1"/>
    </xf>
    <xf numFmtId="0" fontId="0" fillId="0" borderId="41" xfId="0" applyBorder="1" applyAlignment="1">
      <alignment horizontal="left" vertical="center" wrapText="1"/>
    </xf>
    <xf numFmtId="0" fontId="0" fillId="0" borderId="42" xfId="0" applyBorder="1" applyAlignment="1">
      <alignment horizontal="left" vertical="center" wrapText="1"/>
    </xf>
    <xf numFmtId="0" fontId="0" fillId="0" borderId="51" xfId="0" applyBorder="1" applyAlignment="1">
      <alignment horizontal="left" vertical="center" wrapText="1"/>
    </xf>
    <xf numFmtId="49" fontId="0" fillId="3" borderId="1" xfId="0" applyNumberFormat="1" applyFill="1" applyBorder="1" applyAlignment="1">
      <alignment horizontal="left" vertical="center" wrapText="1"/>
    </xf>
    <xf numFmtId="49" fontId="0" fillId="3" borderId="21" xfId="0" applyNumberFormat="1" applyFill="1" applyBorder="1" applyAlignment="1">
      <alignment horizontal="left" vertical="center" wrapText="1"/>
    </xf>
    <xf numFmtId="0" fontId="19" fillId="0" borderId="0" xfId="0" applyFont="1" applyBorder="1" applyAlignment="1">
      <alignment horizontal="left" vertical="top" wrapText="1"/>
    </xf>
    <xf numFmtId="0" fontId="19" fillId="0" borderId="8" xfId="0" applyFont="1" applyBorder="1" applyAlignment="1">
      <alignment horizontal="left" vertical="top" wrapText="1"/>
    </xf>
    <xf numFmtId="0" fontId="0" fillId="3" borderId="1" xfId="0" applyFill="1" applyBorder="1" applyAlignment="1">
      <alignment horizontal="center" vertical="top" wrapText="1"/>
    </xf>
    <xf numFmtId="0" fontId="2" fillId="0" borderId="30" xfId="0" applyFont="1" applyBorder="1" applyAlignment="1">
      <alignment horizontal="left" vertical="top" wrapText="1"/>
    </xf>
    <xf numFmtId="0" fontId="2" fillId="0" borderId="32" xfId="0" applyFont="1" applyBorder="1" applyAlignment="1">
      <alignment horizontal="left" vertical="top" wrapText="1"/>
    </xf>
    <xf numFmtId="0" fontId="2" fillId="0" borderId="34" xfId="0" applyFont="1" applyBorder="1" applyAlignment="1">
      <alignment horizontal="left" vertical="top" wrapText="1"/>
    </xf>
    <xf numFmtId="0" fontId="2" fillId="0" borderId="36" xfId="0" applyFont="1" applyBorder="1" applyAlignment="1">
      <alignment horizontal="left" vertical="top" wrapText="1"/>
    </xf>
    <xf numFmtId="0" fontId="2" fillId="0" borderId="1" xfId="0" applyFont="1" applyFill="1" applyBorder="1" applyAlignment="1">
      <alignment horizontal="left" vertical="top"/>
    </xf>
    <xf numFmtId="0" fontId="2" fillId="0" borderId="29" xfId="0" applyFont="1" applyFill="1" applyBorder="1" applyAlignment="1">
      <alignment horizontal="left" vertical="top"/>
    </xf>
    <xf numFmtId="0" fontId="2" fillId="0" borderId="33" xfId="0" applyFont="1" applyFill="1" applyBorder="1" applyAlignment="1">
      <alignment horizontal="left" vertical="top"/>
    </xf>
    <xf numFmtId="0" fontId="63" fillId="34" borderId="94" xfId="0" applyNumberFormat="1" applyFont="1" applyFill="1" applyBorder="1" applyAlignment="1">
      <alignment vertical="center"/>
    </xf>
    <xf numFmtId="0" fontId="63" fillId="34" borderId="95" xfId="0" applyNumberFormat="1" applyFont="1" applyFill="1" applyBorder="1" applyAlignment="1">
      <alignment vertical="center"/>
    </xf>
    <xf numFmtId="0" fontId="63" fillId="34" borderId="96" xfId="0" applyNumberFormat="1" applyFont="1" applyFill="1" applyBorder="1" applyAlignment="1">
      <alignment vertical="center"/>
    </xf>
    <xf numFmtId="0" fontId="2" fillId="0" borderId="1" xfId="0" applyFont="1" applyFill="1" applyBorder="1" applyAlignment="1">
      <alignment horizontal="left" vertical="top" wrapText="1"/>
    </xf>
    <xf numFmtId="0" fontId="2" fillId="0" borderId="21" xfId="0" applyFont="1" applyFill="1" applyBorder="1" applyAlignment="1">
      <alignment horizontal="left" vertical="top" wrapText="1"/>
    </xf>
    <xf numFmtId="0" fontId="12" fillId="0" borderId="10" xfId="0" applyFont="1" applyBorder="1" applyAlignment="1">
      <alignment horizontal="left" vertical="center" wrapText="1"/>
    </xf>
    <xf numFmtId="0" fontId="12" fillId="0" borderId="11" xfId="0" applyFont="1" applyBorder="1" applyAlignment="1">
      <alignment horizontal="left" vertical="center" wrapText="1"/>
    </xf>
    <xf numFmtId="0" fontId="0" fillId="2" borderId="23" xfId="0" quotePrefix="1" applyFill="1" applyBorder="1" applyAlignment="1">
      <alignment horizontal="left"/>
    </xf>
    <xf numFmtId="0" fontId="0" fillId="2" borderId="24" xfId="0" quotePrefix="1" applyFill="1" applyBorder="1" applyAlignment="1">
      <alignment horizontal="left"/>
    </xf>
    <xf numFmtId="0" fontId="0" fillId="2" borderId="25" xfId="0" quotePrefix="1" applyFill="1" applyBorder="1" applyAlignment="1">
      <alignment horizontal="left"/>
    </xf>
    <xf numFmtId="0" fontId="2" fillId="3" borderId="14" xfId="0" applyFont="1" applyFill="1" applyBorder="1" applyAlignment="1">
      <alignment horizontal="center" vertical="center" wrapText="1"/>
    </xf>
    <xf numFmtId="0" fontId="2" fillId="3" borderId="15" xfId="0" applyFont="1" applyFill="1" applyBorder="1" applyAlignment="1">
      <alignment horizontal="center" vertical="center" wrapText="1"/>
    </xf>
    <xf numFmtId="0" fontId="2" fillId="3" borderId="16" xfId="0" applyFont="1" applyFill="1" applyBorder="1" applyAlignment="1">
      <alignment horizontal="center" vertical="center" wrapText="1"/>
    </xf>
    <xf numFmtId="0" fontId="0" fillId="0" borderId="0" xfId="0" applyFont="1" applyBorder="1" applyAlignment="1">
      <alignment horizontal="left" vertical="center" wrapText="1"/>
    </xf>
    <xf numFmtId="0" fontId="0" fillId="0" borderId="8" xfId="0" applyFont="1" applyBorder="1" applyAlignment="1">
      <alignment horizontal="left" vertical="center" wrapText="1"/>
    </xf>
    <xf numFmtId="0" fontId="2" fillId="0" borderId="1" xfId="0" applyFont="1" applyBorder="1" applyAlignment="1">
      <alignment horizontal="center" vertical="center" wrapText="1"/>
    </xf>
    <xf numFmtId="0" fontId="2" fillId="0" borderId="21" xfId="0" applyFont="1" applyBorder="1" applyAlignment="1">
      <alignment horizontal="center" vertical="center" wrapText="1"/>
    </xf>
    <xf numFmtId="0" fontId="15" fillId="0" borderId="0" xfId="0" applyFont="1" applyBorder="1" applyAlignment="1">
      <alignment horizontal="left" vertical="top" wrapText="1"/>
    </xf>
    <xf numFmtId="0" fontId="20" fillId="3" borderId="94" xfId="0" applyNumberFormat="1" applyFont="1" applyFill="1" applyBorder="1" applyAlignment="1">
      <alignment horizontal="left" vertical="top"/>
    </xf>
    <xf numFmtId="0" fontId="20" fillId="3" borderId="95" xfId="0" applyNumberFormat="1" applyFont="1" applyFill="1" applyBorder="1" applyAlignment="1">
      <alignment horizontal="left" vertical="top"/>
    </xf>
    <xf numFmtId="0" fontId="20" fillId="3" borderId="96" xfId="0" applyNumberFormat="1" applyFont="1" applyFill="1" applyBorder="1" applyAlignment="1">
      <alignment horizontal="left" vertical="top"/>
    </xf>
    <xf numFmtId="0" fontId="20" fillId="3" borderId="94" xfId="0" applyNumberFormat="1" applyFont="1" applyFill="1" applyBorder="1" applyAlignment="1">
      <alignment horizontal="left" vertical="top" wrapText="1"/>
    </xf>
    <xf numFmtId="0" fontId="20" fillId="3" borderId="95" xfId="0" applyNumberFormat="1" applyFont="1" applyFill="1" applyBorder="1" applyAlignment="1">
      <alignment horizontal="left" vertical="top" wrapText="1"/>
    </xf>
    <xf numFmtId="0" fontId="20" fillId="3" borderId="96" xfId="0" applyNumberFormat="1" applyFont="1" applyFill="1" applyBorder="1" applyAlignment="1">
      <alignment horizontal="left" vertical="top" wrapText="1"/>
    </xf>
    <xf numFmtId="49" fontId="2" fillId="3" borderId="1" xfId="0" applyNumberFormat="1" applyFont="1" applyFill="1" applyBorder="1" applyAlignment="1">
      <alignment horizontal="left" vertical="top" wrapText="1"/>
    </xf>
    <xf numFmtId="0" fontId="44" fillId="0" borderId="1" xfId="0" applyFont="1" applyBorder="1" applyAlignment="1">
      <alignment horizontal="left" vertical="top" wrapText="1"/>
    </xf>
    <xf numFmtId="0" fontId="7" fillId="0" borderId="20" xfId="0" applyFont="1" applyFill="1" applyBorder="1" applyAlignment="1">
      <alignment horizontal="left" vertical="top"/>
    </xf>
    <xf numFmtId="0" fontId="7" fillId="0" borderId="1" xfId="0" applyFont="1" applyFill="1" applyBorder="1" applyAlignment="1">
      <alignment horizontal="left" vertical="top"/>
    </xf>
    <xf numFmtId="49" fontId="1" fillId="3" borderId="14" xfId="0" applyNumberFormat="1" applyFont="1" applyFill="1" applyBorder="1" applyAlignment="1">
      <alignment horizontal="center" vertical="top" wrapText="1"/>
    </xf>
    <xf numFmtId="49" fontId="1" fillId="3" borderId="16" xfId="0" applyNumberFormat="1" applyFont="1" applyFill="1" applyBorder="1" applyAlignment="1">
      <alignment horizontal="center" vertical="top" wrapText="1"/>
    </xf>
    <xf numFmtId="0" fontId="45" fillId="0" borderId="14" xfId="0" applyFont="1" applyFill="1" applyBorder="1" applyAlignment="1">
      <alignment horizontal="left" vertical="top" wrapText="1"/>
    </xf>
    <xf numFmtId="0" fontId="45" fillId="0" borderId="15" xfId="0" applyFont="1" applyFill="1" applyBorder="1" applyAlignment="1">
      <alignment horizontal="left" vertical="top" wrapText="1"/>
    </xf>
    <xf numFmtId="0" fontId="45" fillId="0" borderId="16" xfId="0" applyFont="1" applyFill="1" applyBorder="1" applyAlignment="1">
      <alignment horizontal="left" vertical="top" wrapText="1"/>
    </xf>
    <xf numFmtId="0" fontId="0" fillId="2" borderId="15" xfId="0" applyFill="1" applyBorder="1" applyAlignment="1">
      <alignment horizontal="left" vertical="top" wrapText="1"/>
    </xf>
    <xf numFmtId="0" fontId="0" fillId="2" borderId="16" xfId="0" applyFill="1" applyBorder="1" applyAlignment="1">
      <alignment horizontal="left" vertical="top" wrapText="1"/>
    </xf>
    <xf numFmtId="0" fontId="0" fillId="2" borderId="23" xfId="0" quotePrefix="1" applyFill="1" applyBorder="1" applyAlignment="1">
      <alignment horizontal="left" vertical="top"/>
    </xf>
    <xf numFmtId="0" fontId="0" fillId="2" borderId="24" xfId="0" applyFill="1" applyBorder="1" applyAlignment="1">
      <alignment horizontal="left" vertical="top"/>
    </xf>
    <xf numFmtId="0" fontId="0" fillId="2" borderId="25" xfId="0" applyFill="1" applyBorder="1" applyAlignment="1">
      <alignment horizontal="left" vertical="top"/>
    </xf>
    <xf numFmtId="0" fontId="2" fillId="0" borderId="7" xfId="0" applyFont="1" applyBorder="1" applyAlignment="1">
      <alignment horizontal="left" vertical="top" wrapText="1"/>
    </xf>
    <xf numFmtId="0" fontId="44" fillId="0" borderId="0" xfId="0" applyFont="1" applyBorder="1" applyAlignment="1">
      <alignment horizontal="left" vertical="top" wrapText="1"/>
    </xf>
    <xf numFmtId="49" fontId="0" fillId="3" borderId="1" xfId="0" applyNumberFormat="1" applyFill="1" applyBorder="1" applyAlignment="1">
      <alignment horizontal="left" vertical="top"/>
    </xf>
    <xf numFmtId="49" fontId="0" fillId="3" borderId="21" xfId="0" applyNumberFormat="1" applyFill="1" applyBorder="1" applyAlignment="1">
      <alignment horizontal="left" vertical="top"/>
    </xf>
    <xf numFmtId="0" fontId="32" fillId="0" borderId="14" xfId="0" applyFont="1" applyFill="1" applyBorder="1" applyAlignment="1">
      <alignment horizontal="left" vertical="top" wrapText="1"/>
    </xf>
    <xf numFmtId="0" fontId="32" fillId="0" borderId="15" xfId="0" applyFont="1" applyFill="1" applyBorder="1" applyAlignment="1">
      <alignment horizontal="left" vertical="top" wrapText="1"/>
    </xf>
    <xf numFmtId="0" fontId="32" fillId="0" borderId="16" xfId="0" applyFont="1" applyFill="1" applyBorder="1" applyAlignment="1">
      <alignment horizontal="left" vertical="top" wrapText="1"/>
    </xf>
    <xf numFmtId="0" fontId="32" fillId="0" borderId="14" xfId="0" applyFont="1" applyFill="1" applyBorder="1" applyAlignment="1">
      <alignment horizontal="center" vertical="top"/>
    </xf>
    <xf numFmtId="0" fontId="32" fillId="0" borderId="16" xfId="0" applyFont="1" applyFill="1" applyBorder="1" applyAlignment="1">
      <alignment horizontal="center" vertical="top"/>
    </xf>
    <xf numFmtId="0" fontId="44" fillId="0" borderId="14" xfId="0" applyFont="1" applyFill="1" applyBorder="1" applyAlignment="1">
      <alignment horizontal="left" vertical="top" wrapText="1"/>
    </xf>
    <xf numFmtId="0" fontId="44" fillId="0" borderId="15" xfId="0" applyFont="1" applyFill="1" applyBorder="1" applyAlignment="1">
      <alignment horizontal="left" vertical="top" wrapText="1"/>
    </xf>
    <xf numFmtId="0" fontId="44" fillId="0" borderId="16" xfId="0" applyFont="1" applyFill="1" applyBorder="1" applyAlignment="1">
      <alignment horizontal="left" vertical="top" wrapText="1"/>
    </xf>
    <xf numFmtId="0" fontId="0" fillId="2" borderId="25" xfId="0" applyFill="1" applyBorder="1" applyAlignment="1">
      <alignment horizontal="left" wrapText="1"/>
    </xf>
    <xf numFmtId="0" fontId="32" fillId="0" borderId="0" xfId="0" applyFont="1" applyBorder="1" applyAlignment="1">
      <alignment horizontal="left" vertical="top" wrapText="1"/>
    </xf>
    <xf numFmtId="0" fontId="32" fillId="0" borderId="8" xfId="0" applyFont="1" applyBorder="1" applyAlignment="1">
      <alignment horizontal="left" vertical="top" wrapText="1"/>
    </xf>
    <xf numFmtId="0" fontId="2" fillId="0" borderId="41" xfId="0" applyFont="1" applyBorder="1" applyAlignment="1">
      <alignment horizontal="left" vertical="top"/>
    </xf>
    <xf numFmtId="0" fontId="2" fillId="0" borderId="42" xfId="0" applyFont="1" applyBorder="1" applyAlignment="1">
      <alignment horizontal="left" vertical="top"/>
    </xf>
    <xf numFmtId="49" fontId="0" fillId="3" borderId="3" xfId="0" applyNumberFormat="1" applyFill="1" applyBorder="1" applyAlignment="1">
      <alignment horizontal="left" vertical="top" wrapText="1"/>
    </xf>
    <xf numFmtId="0" fontId="0" fillId="0" borderId="0" xfId="0" applyBorder="1" applyAlignment="1">
      <alignment horizontal="left" vertical="top"/>
    </xf>
    <xf numFmtId="0" fontId="0" fillId="0" borderId="8" xfId="0" applyBorder="1" applyAlignment="1">
      <alignment horizontal="left" vertical="top"/>
    </xf>
    <xf numFmtId="49" fontId="0" fillId="3" borderId="1" xfId="0" applyNumberFormat="1" applyFill="1" applyBorder="1" applyAlignment="1">
      <alignment horizontal="center" vertical="top" wrapText="1"/>
    </xf>
    <xf numFmtId="0" fontId="0" fillId="3" borderId="21" xfId="0" applyFill="1" applyBorder="1" applyAlignment="1">
      <alignment horizontal="left" vertical="top" wrapText="1"/>
    </xf>
    <xf numFmtId="0" fontId="40" fillId="0" borderId="0" xfId="0" applyFont="1" applyBorder="1" applyAlignment="1">
      <alignment horizontal="left"/>
    </xf>
    <xf numFmtId="0" fontId="40" fillId="0" borderId="8" xfId="0" applyFont="1" applyBorder="1" applyAlignment="1">
      <alignment horizontal="left"/>
    </xf>
    <xf numFmtId="0" fontId="0" fillId="2" borderId="20" xfId="0" quotePrefix="1" applyFill="1" applyBorder="1" applyAlignment="1">
      <alignment horizontal="left" wrapText="1"/>
    </xf>
    <xf numFmtId="0" fontId="0" fillId="2" borderId="1" xfId="0" applyFill="1" applyBorder="1" applyAlignment="1">
      <alignment horizontal="left" wrapText="1"/>
    </xf>
    <xf numFmtId="0" fontId="19" fillId="0" borderId="7" xfId="0" applyFont="1" applyBorder="1" applyAlignment="1">
      <alignment horizontal="left" vertical="top" wrapText="1"/>
    </xf>
    <xf numFmtId="0" fontId="2" fillId="0" borderId="51" xfId="0" applyFont="1" applyBorder="1" applyAlignment="1">
      <alignment horizontal="center" vertical="center" wrapText="1"/>
    </xf>
    <xf numFmtId="0" fontId="2" fillId="0" borderId="13" xfId="0" applyFont="1" applyBorder="1" applyAlignment="1">
      <alignment horizontal="center" vertical="center" wrapText="1"/>
    </xf>
    <xf numFmtId="0" fontId="0" fillId="3" borderId="3" xfId="0" applyFill="1" applyBorder="1" applyAlignment="1">
      <alignment horizontal="left" vertical="top" wrapText="1"/>
    </xf>
    <xf numFmtId="0" fontId="0" fillId="3" borderId="28" xfId="0" applyFill="1" applyBorder="1" applyAlignment="1">
      <alignment horizontal="left" vertical="top" wrapText="1"/>
    </xf>
    <xf numFmtId="0" fontId="4" fillId="0" borderId="0" xfId="0" applyFont="1" applyBorder="1" applyAlignment="1">
      <alignment horizontal="left" vertical="top" wrapText="1"/>
    </xf>
    <xf numFmtId="0" fontId="2" fillId="0" borderId="14" xfId="0" applyFont="1" applyBorder="1" applyAlignment="1">
      <alignment horizontal="left"/>
    </xf>
    <xf numFmtId="0" fontId="2" fillId="0" borderId="15" xfId="0" applyFont="1" applyBorder="1" applyAlignment="1">
      <alignment horizontal="left"/>
    </xf>
    <xf numFmtId="0" fontId="2" fillId="0" borderId="16" xfId="0" applyFont="1" applyBorder="1" applyAlignment="1">
      <alignment horizontal="left"/>
    </xf>
    <xf numFmtId="0" fontId="14" fillId="0" borderId="0" xfId="0" applyFont="1" applyBorder="1" applyAlignment="1">
      <alignment horizontal="left" vertical="top" wrapText="1"/>
    </xf>
    <xf numFmtId="0" fontId="13" fillId="0" borderId="0" xfId="0" applyFont="1" applyBorder="1" applyAlignment="1">
      <alignment horizontal="left" vertical="top"/>
    </xf>
    <xf numFmtId="0" fontId="0" fillId="2" borderId="23" xfId="0" quotePrefix="1" applyFont="1" applyFill="1" applyBorder="1" applyAlignment="1">
      <alignment horizontal="left" vertical="top" wrapText="1"/>
    </xf>
    <xf numFmtId="0" fontId="0" fillId="2" borderId="24" xfId="0" quotePrefix="1" applyFont="1" applyFill="1" applyBorder="1" applyAlignment="1">
      <alignment horizontal="left" vertical="top" wrapText="1"/>
    </xf>
    <xf numFmtId="0" fontId="0" fillId="2" borderId="25" xfId="0" quotePrefix="1" applyFont="1" applyFill="1" applyBorder="1" applyAlignment="1">
      <alignment horizontal="left" vertical="top" wrapText="1"/>
    </xf>
    <xf numFmtId="0" fontId="0" fillId="0" borderId="21" xfId="0" applyBorder="1" applyAlignment="1">
      <alignment horizontal="left" vertical="top" wrapText="1"/>
    </xf>
    <xf numFmtId="0" fontId="22" fillId="0" borderId="1" xfId="1" applyFill="1" applyBorder="1" applyAlignment="1">
      <alignment horizontal="left" vertical="top" wrapText="1"/>
    </xf>
    <xf numFmtId="0" fontId="0" fillId="0" borderId="21" xfId="0" applyFill="1" applyBorder="1" applyAlignment="1">
      <alignment horizontal="left" vertical="top" wrapText="1"/>
    </xf>
    <xf numFmtId="0" fontId="22" fillId="0" borderId="1" xfId="1" applyBorder="1" applyAlignment="1">
      <alignment horizontal="left" vertical="top" wrapText="1"/>
    </xf>
    <xf numFmtId="49" fontId="0" fillId="3" borderId="14" xfId="0" applyNumberFormat="1" applyFill="1" applyBorder="1" applyAlignment="1">
      <alignment horizontal="center" vertical="center"/>
    </xf>
    <xf numFmtId="0" fontId="2" fillId="0" borderId="1" xfId="0" applyFont="1" applyBorder="1" applyAlignment="1">
      <alignment horizontal="right" vertical="top"/>
    </xf>
    <xf numFmtId="0" fontId="108" fillId="3" borderId="98" xfId="1535" applyFont="1" applyFill="1" applyBorder="1" applyAlignment="1">
      <alignment horizontal="center" wrapText="1"/>
    </xf>
    <xf numFmtId="0" fontId="108" fillId="3" borderId="99" xfId="1535" applyFont="1" applyFill="1" applyBorder="1" applyAlignment="1">
      <alignment horizontal="center" wrapText="1"/>
    </xf>
    <xf numFmtId="0" fontId="108" fillId="3" borderId="100" xfId="1535" applyFont="1" applyFill="1" applyBorder="1" applyAlignment="1">
      <alignment horizontal="center" wrapText="1"/>
    </xf>
    <xf numFmtId="49" fontId="0" fillId="3" borderId="1" xfId="0" applyNumberFormat="1" applyFill="1" applyBorder="1" applyAlignment="1">
      <alignment horizontal="center"/>
    </xf>
  </cellXfs>
  <cellStyles count="2597">
    <cellStyle name=" 3]_x000d__x000a_Zoomed=1_x000d__x000a_Row=0_x000d__x000a_Column=0_x000d__x000a_Height=300_x000d__x000a_Width=300_x000d__x000a_FontName=細明體_x000d__x000a_FontStyle=0_x000d__x000a_FontSize=9_x000d__x000a_PrtFontName=Co" xfId="1343"/>
    <cellStyle name="=C:\WINNT\SYSTEM32\COMMAND.COM" xfId="1344"/>
    <cellStyle name="20 % - Accent1" xfId="1345"/>
    <cellStyle name="20 % - Accent2" xfId="1346"/>
    <cellStyle name="20 % - Accent3" xfId="1347"/>
    <cellStyle name="20 % - Accent4" xfId="1348"/>
    <cellStyle name="20 % - Accent5" xfId="1349"/>
    <cellStyle name="20 % - Accent6" xfId="1350"/>
    <cellStyle name="20% - Accent1 2" xfId="1351"/>
    <cellStyle name="20% - Accent2 2" xfId="1352"/>
    <cellStyle name="20% - Accent3" xfId="2592" builtinId="38"/>
    <cellStyle name="20% - Accent3 2" xfId="1353"/>
    <cellStyle name="20% - Accent4 2" xfId="1354"/>
    <cellStyle name="20% - Accent5 2" xfId="1355"/>
    <cellStyle name="20% - Accent6" xfId="2595" builtinId="50"/>
    <cellStyle name="20% - Accent6 2" xfId="1356"/>
    <cellStyle name="40 % - Accent1" xfId="1357"/>
    <cellStyle name="40 % - Accent2" xfId="1358"/>
    <cellStyle name="40 % - Accent3" xfId="1359"/>
    <cellStyle name="40 % - Accent4" xfId="1360"/>
    <cellStyle name="40 % - Accent5" xfId="1361"/>
    <cellStyle name="40 % - Accent6" xfId="1362"/>
    <cellStyle name="40% - Accent1 2" xfId="1363"/>
    <cellStyle name="40% - Accent2" xfId="2591" builtinId="35"/>
    <cellStyle name="40% - Accent2 2" xfId="1364"/>
    <cellStyle name="40% - Accent3 2" xfId="1365"/>
    <cellStyle name="40% - Accent4 2" xfId="1366"/>
    <cellStyle name="40% - Accent5 2" xfId="1367"/>
    <cellStyle name="40% - Accent6" xfId="2596" builtinId="51"/>
    <cellStyle name="40% - Accent6 2" xfId="1368"/>
    <cellStyle name="60 % - Accent1" xfId="1369"/>
    <cellStyle name="60 % - Accent2" xfId="1370"/>
    <cellStyle name="60 % - Accent3" xfId="1371"/>
    <cellStyle name="60 % - Accent4" xfId="1372"/>
    <cellStyle name="60 % - Accent5" xfId="1373"/>
    <cellStyle name="60 % - Accent6" xfId="1374"/>
    <cellStyle name="60% - Accent1 2" xfId="1375"/>
    <cellStyle name="60% - Accent2 2" xfId="1376"/>
    <cellStyle name="60% - Accent3 2" xfId="1377"/>
    <cellStyle name="60% - Accent4 2" xfId="1378"/>
    <cellStyle name="60% - Accent5 2" xfId="1379"/>
    <cellStyle name="60% - Accent6 2" xfId="1380"/>
    <cellStyle name="Accent1 2" xfId="1381"/>
    <cellStyle name="Accent2 2" xfId="1382"/>
    <cellStyle name="Accent3 2" xfId="1383"/>
    <cellStyle name="Accent4" xfId="2593" builtinId="41"/>
    <cellStyle name="Accent4 2" xfId="1384"/>
    <cellStyle name="Accent5 2" xfId="1385"/>
    <cellStyle name="Accent6" xfId="2594" builtinId="49"/>
    <cellStyle name="Accent6 2" xfId="1386"/>
    <cellStyle name="Avertissement" xfId="1387"/>
    <cellStyle name="Bad 2" xfId="1388"/>
    <cellStyle name="Calcul" xfId="1389"/>
    <cellStyle name="Calcul 2" xfId="1547"/>
    <cellStyle name="Calcul 2 2" xfId="1850"/>
    <cellStyle name="Calcul 2 2 2" xfId="2414"/>
    <cellStyle name="Calcul 2 2 3" xfId="2445"/>
    <cellStyle name="Calcul 2 2 4" xfId="2166"/>
    <cellStyle name="Calcul 2 3" xfId="2277"/>
    <cellStyle name="Calcul 2 4" xfId="2102"/>
    <cellStyle name="Calcul 2 5" xfId="2159"/>
    <cellStyle name="Calcul 3" xfId="1692"/>
    <cellStyle name="Calcul 3 2" xfId="1730"/>
    <cellStyle name="Calcul 3 2 2" xfId="2027"/>
    <cellStyle name="Calcul 3 2 2 2" xfId="2504"/>
    <cellStyle name="Calcul 3 2 2 3" xfId="2275"/>
    <cellStyle name="Calcul 3 2 2 4" xfId="2138"/>
    <cellStyle name="Calcul 3 2 3" xfId="2358"/>
    <cellStyle name="Calcul 3 2 4" xfId="2227"/>
    <cellStyle name="Calcul 3 2 5" xfId="2528"/>
    <cellStyle name="Calcul 3 3" xfId="1989"/>
    <cellStyle name="Calcul 3 3 2" xfId="2469"/>
    <cellStyle name="Calcul 3 3 3" xfId="2145"/>
    <cellStyle name="Calcul 3 3 4" xfId="2173"/>
    <cellStyle name="Calcul 3 4" xfId="2325"/>
    <cellStyle name="Calcul 3 5" xfId="2256"/>
    <cellStyle name="Calcul 3 6" xfId="2579"/>
    <cellStyle name="Calcul 4" xfId="1751"/>
    <cellStyle name="Calcul 4 2" xfId="2373"/>
    <cellStyle name="Calcul 4 3" xfId="2209"/>
    <cellStyle name="Calcul 4 4" xfId="2191"/>
    <cellStyle name="Calcul 5" xfId="2234"/>
    <cellStyle name="Calcul 6" xfId="2154"/>
    <cellStyle name="Calcul 7" xfId="2177"/>
    <cellStyle name="Calculation 2" xfId="1390"/>
    <cellStyle name="Calculation 2 2" xfId="1391"/>
    <cellStyle name="Calculation 2 2 2" xfId="1549"/>
    <cellStyle name="Calculation 2 2 2 2" xfId="1852"/>
    <cellStyle name="Calculation 2 2 2 2 2" xfId="2416"/>
    <cellStyle name="Calculation 2 2 2 2 3" xfId="2112"/>
    <cellStyle name="Calculation 2 2 2 2 4" xfId="2563"/>
    <cellStyle name="Calculation 2 2 2 3" xfId="2279"/>
    <cellStyle name="Calculation 2 2 2 4" xfId="2543"/>
    <cellStyle name="Calculation 2 2 2 5" xfId="2089"/>
    <cellStyle name="Calculation 2 2 3" xfId="1694"/>
    <cellStyle name="Calculation 2 2 3 2" xfId="1732"/>
    <cellStyle name="Calculation 2 2 3 2 2" xfId="2029"/>
    <cellStyle name="Calculation 2 2 3 2 2 2" xfId="2506"/>
    <cellStyle name="Calculation 2 2 3 2 2 3" xfId="2441"/>
    <cellStyle name="Calculation 2 2 3 2 2 4" xfId="2182"/>
    <cellStyle name="Calculation 2 2 3 2 3" xfId="2360"/>
    <cellStyle name="Calculation 2 2 3 2 4" xfId="2538"/>
    <cellStyle name="Calculation 2 2 3 2 5" xfId="2157"/>
    <cellStyle name="Calculation 2 2 3 3" xfId="1991"/>
    <cellStyle name="Calculation 2 2 3 3 2" xfId="2471"/>
    <cellStyle name="Calculation 2 2 3 3 3" xfId="2135"/>
    <cellStyle name="Calculation 2 2 3 3 4" xfId="2556"/>
    <cellStyle name="Calculation 2 2 3 4" xfId="2327"/>
    <cellStyle name="Calculation 2 2 3 5" xfId="2378"/>
    <cellStyle name="Calculation 2 2 3 6" xfId="2489"/>
    <cellStyle name="Calculation 2 2 4" xfId="1753"/>
    <cellStyle name="Calculation 2 2 4 2" xfId="2375"/>
    <cellStyle name="Calculation 2 2 4 3" xfId="2305"/>
    <cellStyle name="Calculation 2 2 4 4" xfId="2580"/>
    <cellStyle name="Calculation 2 2 5" xfId="2236"/>
    <cellStyle name="Calculation 2 2 6" xfId="2152"/>
    <cellStyle name="Calculation 2 2 7" xfId="2175"/>
    <cellStyle name="Calculation 2 3" xfId="1392"/>
    <cellStyle name="Calculation 2 3 2" xfId="1550"/>
    <cellStyle name="Calculation 2 3 2 2" xfId="1853"/>
    <cellStyle name="Calculation 2 3 2 2 2" xfId="2417"/>
    <cellStyle name="Calculation 2 3 2 2 3" xfId="2207"/>
    <cellStyle name="Calculation 2 3 2 2 4" xfId="2246"/>
    <cellStyle name="Calculation 2 3 2 3" xfId="2280"/>
    <cellStyle name="Calculation 2 3 2 4" xfId="2231"/>
    <cellStyle name="Calculation 2 3 2 5" xfId="2447"/>
    <cellStyle name="Calculation 2 3 3" xfId="1695"/>
    <cellStyle name="Calculation 2 3 3 2" xfId="1733"/>
    <cellStyle name="Calculation 2 3 3 2 2" xfId="2030"/>
    <cellStyle name="Calculation 2 3 3 2 2 2" xfId="2507"/>
    <cellStyle name="Calculation 2 3 3 2 2 3" xfId="2302"/>
    <cellStyle name="Calculation 2 3 3 2 2 4" xfId="2181"/>
    <cellStyle name="Calculation 2 3 3 2 3" xfId="2361"/>
    <cellStyle name="Calculation 2 3 3 2 4" xfId="2453"/>
    <cellStyle name="Calculation 2 3 3 2 5" xfId="2571"/>
    <cellStyle name="Calculation 2 3 3 3" xfId="1992"/>
    <cellStyle name="Calculation 2 3 3 3 2" xfId="2472"/>
    <cellStyle name="Calculation 2 3 3 3 3" xfId="2307"/>
    <cellStyle name="Calculation 2 3 3 3 4" xfId="2394"/>
    <cellStyle name="Calculation 2 3 3 4" xfId="2328"/>
    <cellStyle name="Calculation 2 3 3 5" xfId="2573"/>
    <cellStyle name="Calculation 2 3 3 6" xfId="2186"/>
    <cellStyle name="Calculation 2 3 4" xfId="1754"/>
    <cellStyle name="Calculation 2 3 4 2" xfId="2376"/>
    <cellStyle name="Calculation 2 3 4 3" xfId="2458"/>
    <cellStyle name="Calculation 2 3 4 4" xfId="2585"/>
    <cellStyle name="Calculation 2 3 5" xfId="2237"/>
    <cellStyle name="Calculation 2 3 6" xfId="2151"/>
    <cellStyle name="Calculation 2 3 7" xfId="2174"/>
    <cellStyle name="Calculation 2 4" xfId="1548"/>
    <cellStyle name="Calculation 2 4 2" xfId="1851"/>
    <cellStyle name="Calculation 2 4 2 2" xfId="2415"/>
    <cellStyle name="Calculation 2 4 2 3" xfId="2208"/>
    <cellStyle name="Calculation 2 4 2 4" xfId="2094"/>
    <cellStyle name="Calculation 2 4 3" xfId="2278"/>
    <cellStyle name="Calculation 2 4 4" xfId="2087"/>
    <cellStyle name="Calculation 2 4 5" xfId="2158"/>
    <cellStyle name="Calculation 2 5" xfId="1693"/>
    <cellStyle name="Calculation 2 5 2" xfId="1731"/>
    <cellStyle name="Calculation 2 5 2 2" xfId="2028"/>
    <cellStyle name="Calculation 2 5 2 2 2" xfId="2505"/>
    <cellStyle name="Calculation 2 5 2 2 3" xfId="2444"/>
    <cellStyle name="Calculation 2 5 2 2 4" xfId="2254"/>
    <cellStyle name="Calculation 2 5 2 3" xfId="2359"/>
    <cellStyle name="Calculation 2 5 2 4" xfId="2255"/>
    <cellStyle name="Calculation 2 5 2 5" xfId="2122"/>
    <cellStyle name="Calculation 2 5 3" xfId="1990"/>
    <cellStyle name="Calculation 2 5 3 2" xfId="2470"/>
    <cellStyle name="Calculation 2 5 3 3" xfId="2491"/>
    <cellStyle name="Calculation 2 5 3 4" xfId="2521"/>
    <cellStyle name="Calculation 2 5 4" xfId="2326"/>
    <cellStyle name="Calculation 2 5 5" xfId="2537"/>
    <cellStyle name="Calculation 2 5 6" xfId="2519"/>
    <cellStyle name="Calculation 2 6" xfId="1752"/>
    <cellStyle name="Calculation 2 6 2" xfId="2374"/>
    <cellStyle name="Calculation 2 6 3" xfId="2225"/>
    <cellStyle name="Calculation 2 6 4" xfId="2258"/>
    <cellStyle name="Calculation 2 7" xfId="2235"/>
    <cellStyle name="Calculation 2 8" xfId="2153"/>
    <cellStyle name="Calculation 2 9" xfId="2176"/>
    <cellStyle name="Cellule liée" xfId="1393"/>
    <cellStyle name="Check Cell 2" xfId="1394"/>
    <cellStyle name="Comma" xfId="2588" builtinId="3"/>
    <cellStyle name="Comma 2" xfId="4"/>
    <cellStyle name="Comma 2 2" xfId="1395"/>
    <cellStyle name="Comma 2 2 2" xfId="1396"/>
    <cellStyle name="Comma 2 2 3" xfId="1397"/>
    <cellStyle name="Comma 2 3" xfId="1398"/>
    <cellStyle name="Comma 3" xfId="1399"/>
    <cellStyle name="Comma 3 2" xfId="1400"/>
    <cellStyle name="Comma 3 2 2" xfId="1551"/>
    <cellStyle name="Comma 3 2 2 2" xfId="1649"/>
    <cellStyle name="Comma 3 2 2 2 2" xfId="1946"/>
    <cellStyle name="Comma 3 2 2 3" xfId="1854"/>
    <cellStyle name="Comma 3 2 3" xfId="1608"/>
    <cellStyle name="Comma 3 2 3 2" xfId="1907"/>
    <cellStyle name="Comma 3 2 4" xfId="1755"/>
    <cellStyle name="Comma 3 2 4 2" xfId="2048"/>
    <cellStyle name="Comma 3 2 5" xfId="1811"/>
    <cellStyle name="Comma 3 3" xfId="1401"/>
    <cellStyle name="Comma 3 3 2" xfId="1552"/>
    <cellStyle name="Comma 3 3 2 2" xfId="1650"/>
    <cellStyle name="Comma 3 3 2 2 2" xfId="1947"/>
    <cellStyle name="Comma 3 3 2 3" xfId="1855"/>
    <cellStyle name="Comma 3 3 3" xfId="1609"/>
    <cellStyle name="Comma 3 3 3 2" xfId="1908"/>
    <cellStyle name="Comma 3 3 4" xfId="1756"/>
    <cellStyle name="Comma 3 3 4 2" xfId="2049"/>
    <cellStyle name="Comma 3 3 5" xfId="1812"/>
    <cellStyle name="Comma 3 4" xfId="1402"/>
    <cellStyle name="Comma 3 4 2" xfId="1403"/>
    <cellStyle name="Comma 3 4 2 2" xfId="1553"/>
    <cellStyle name="Comma 3 4 2 2 2" xfId="1651"/>
    <cellStyle name="Comma 3 4 2 2 2 2" xfId="1948"/>
    <cellStyle name="Comma 3 4 2 2 3" xfId="1856"/>
    <cellStyle name="Comma 3 4 2 3" xfId="1610"/>
    <cellStyle name="Comma 3 4 2 3 2" xfId="1909"/>
    <cellStyle name="Comma 3 4 2 4" xfId="1757"/>
    <cellStyle name="Comma 3 4 2 4 2" xfId="2050"/>
    <cellStyle name="Comma 3 4 2 5" xfId="1813"/>
    <cellStyle name="Comma 4" xfId="1404"/>
    <cellStyle name="Comma 4 2" xfId="1405"/>
    <cellStyle name="Comma 4 3" xfId="1406"/>
    <cellStyle name="Comma 4 4" xfId="1407"/>
    <cellStyle name="Comma 4 4 2" xfId="1555"/>
    <cellStyle name="Comma 4 4 2 2" xfId="1653"/>
    <cellStyle name="Comma 4 4 2 2 2" xfId="1950"/>
    <cellStyle name="Comma 4 4 2 3" xfId="1858"/>
    <cellStyle name="Comma 4 4 3" xfId="1612"/>
    <cellStyle name="Comma 4 4 3 2" xfId="1911"/>
    <cellStyle name="Comma 4 4 4" xfId="1759"/>
    <cellStyle name="Comma 4 4 4 2" xfId="2052"/>
    <cellStyle name="Comma 4 4 5" xfId="1815"/>
    <cellStyle name="Comma 4 5" xfId="1554"/>
    <cellStyle name="Comma 4 5 2" xfId="1652"/>
    <cellStyle name="Comma 4 5 2 2" xfId="1949"/>
    <cellStyle name="Comma 4 5 3" xfId="1857"/>
    <cellStyle name="Comma 4 6" xfId="1611"/>
    <cellStyle name="Comma 4 6 2" xfId="1910"/>
    <cellStyle name="Comma 4 7" xfId="1758"/>
    <cellStyle name="Comma 4 7 2" xfId="2051"/>
    <cellStyle name="Comma 4 8" xfId="1814"/>
    <cellStyle name="Comma 5" xfId="1408"/>
    <cellStyle name="Comma 5 2" xfId="1409"/>
    <cellStyle name="Comma 5 3" xfId="1410"/>
    <cellStyle name="Comma 6" xfId="1537"/>
    <cellStyle name="Comma 6 2" xfId="1599"/>
    <cellStyle name="Comma 6 2 2" xfId="1682"/>
    <cellStyle name="Comma 6 2 2 2" xfId="1979"/>
    <cellStyle name="Comma 6 2 3" xfId="1901"/>
    <cellStyle name="Comma 6 3" xfId="1642"/>
    <cellStyle name="Comma 6 3 2" xfId="1940"/>
    <cellStyle name="Comma 6 4" xfId="1760"/>
    <cellStyle name="Comma 6 4 2" xfId="2053"/>
    <cellStyle name="Comma 6 5" xfId="1844"/>
    <cellStyle name="Comma 7" xfId="1601"/>
    <cellStyle name="Comma 8" xfId="1644"/>
    <cellStyle name="Comma 9" xfId="1540"/>
    <cellStyle name="Commentaire" xfId="1411"/>
    <cellStyle name="Commentaire 2" xfId="1556"/>
    <cellStyle name="Commentaire 2 2" xfId="1684"/>
    <cellStyle name="Commentaire 2 2 2" xfId="1722"/>
    <cellStyle name="Commentaire 2 2 2 2" xfId="2019"/>
    <cellStyle name="Commentaire 2 2 2 2 2" xfId="2496"/>
    <cellStyle name="Commentaire 2 2 2 2 3" xfId="2133"/>
    <cellStyle name="Commentaire 2 2 2 2 4" xfId="2440"/>
    <cellStyle name="Commentaire 2 2 2 3" xfId="2350"/>
    <cellStyle name="Commentaire 2 2 2 4" xfId="2557"/>
    <cellStyle name="Commentaire 2 2 2 5" xfId="2487"/>
    <cellStyle name="Commentaire 2 2 3" xfId="1981"/>
    <cellStyle name="Commentaire 2 2 3 2" xfId="2465"/>
    <cellStyle name="Commentaire 2 2 3 3" xfId="2136"/>
    <cellStyle name="Commentaire 2 2 3 4" xfId="2150"/>
    <cellStyle name="Commentaire 2 2 4" xfId="2320"/>
    <cellStyle name="Commentaire 2 2 5" xfId="2118"/>
    <cellStyle name="Commentaire 2 2 6" xfId="2562"/>
    <cellStyle name="Commentaire 2 3" xfId="1718"/>
    <cellStyle name="Commentaire 2 3 2" xfId="2015"/>
    <cellStyle name="Commentaire 2 3 2 2" xfId="2492"/>
    <cellStyle name="Commentaire 2 3 2 3" xfId="2092"/>
    <cellStyle name="Commentaire 2 3 2 4" xfId="2232"/>
    <cellStyle name="Commentaire 2 3 3" xfId="2346"/>
    <cellStyle name="Commentaire 2 3 4" xfId="2404"/>
    <cellStyle name="Commentaire 2 3 5" xfId="2197"/>
    <cellStyle name="Commentaire 2 4" xfId="1859"/>
    <cellStyle name="Commentaire 2 4 2" xfId="2419"/>
    <cellStyle name="Commentaire 2 4 3" xfId="2345"/>
    <cellStyle name="Commentaire 2 4 4" xfId="2577"/>
    <cellStyle name="Commentaire 2 5" xfId="2283"/>
    <cellStyle name="Commentaire 2 6" xfId="2125"/>
    <cellStyle name="Commentaire 2 7" xfId="2418"/>
    <cellStyle name="Commentaire 3" xfId="1696"/>
    <cellStyle name="Commentaire 3 2" xfId="1726"/>
    <cellStyle name="Commentaire 3 2 2" xfId="2023"/>
    <cellStyle name="Commentaire 3 2 2 2" xfId="2500"/>
    <cellStyle name="Commentaire 3 2 2 3" xfId="2219"/>
    <cellStyle name="Commentaire 3 2 2 4" xfId="2281"/>
    <cellStyle name="Commentaire 3 2 3" xfId="2354"/>
    <cellStyle name="Commentaire 3 2 4" xfId="2215"/>
    <cellStyle name="Commentaire 3 2 5" xfId="2109"/>
    <cellStyle name="Commentaire 3 3" xfId="1993"/>
    <cellStyle name="Commentaire 3 3 2" xfId="2473"/>
    <cellStyle name="Commentaire 3 3 3" xfId="2134"/>
    <cellStyle name="Commentaire 3 3 4" xfId="2201"/>
    <cellStyle name="Commentaire 3 4" xfId="2329"/>
    <cellStyle name="Commentaire 3 5" xfId="2282"/>
    <cellStyle name="Commentaire 3 6" xfId="2155"/>
    <cellStyle name="Commentaire 4" xfId="1761"/>
    <cellStyle name="Commentaire 4 2" xfId="2379"/>
    <cellStyle name="Commentaire 4 3" xfId="2304"/>
    <cellStyle name="Commentaire 4 4" xfId="2093"/>
    <cellStyle name="Commentaire 5" xfId="2243"/>
    <cellStyle name="Commentaire 6" xfId="2220"/>
    <cellStyle name="Commentaire 7" xfId="2424"/>
    <cellStyle name="Currency" xfId="2589" builtinId="4"/>
    <cellStyle name="Currency 10" xfId="3"/>
    <cellStyle name="Currency 2" xfId="1412"/>
    <cellStyle name="Currency 2 2" xfId="1413"/>
    <cellStyle name="Currency 2 2 2" xfId="1414"/>
    <cellStyle name="Currency 2 2 3" xfId="1415"/>
    <cellStyle name="Currency 2 3" xfId="1416"/>
    <cellStyle name="Currency 3" xfId="1417"/>
    <cellStyle name="Currency 4" xfId="1418"/>
    <cellStyle name="Currency 4 2" xfId="1419"/>
    <cellStyle name="Currency 4 3" xfId="1420"/>
    <cellStyle name="Currency 5" xfId="1421"/>
    <cellStyle name="Currency 5 2" xfId="1422"/>
    <cellStyle name="Currency 6" xfId="1423"/>
    <cellStyle name="Currency 7" xfId="1424"/>
    <cellStyle name="Currency 8" xfId="1543"/>
    <cellStyle name="Currency 9" xfId="1604"/>
    <cellStyle name="Entrée" xfId="1425"/>
    <cellStyle name="Entrée 2" xfId="1557"/>
    <cellStyle name="Entrée 2 2" xfId="1860"/>
    <cellStyle name="Entrée 2 2 2" xfId="2420"/>
    <cellStyle name="Entrée 2 2 3" xfId="2107"/>
    <cellStyle name="Entrée 2 2 4" xfId="2559"/>
    <cellStyle name="Entrée 2 3" xfId="2284"/>
    <cellStyle name="Entrée 2 4" xfId="2124"/>
    <cellStyle name="Entrée 2 5" xfId="2433"/>
    <cellStyle name="Entrée 3" xfId="1697"/>
    <cellStyle name="Entrée 3 2" xfId="1734"/>
    <cellStyle name="Entrée 3 2 2" xfId="2031"/>
    <cellStyle name="Entrée 3 2 2 2" xfId="2508"/>
    <cellStyle name="Entrée 3 2 2 3" xfId="2131"/>
    <cellStyle name="Entrée 3 2 2 4" xfId="2110"/>
    <cellStyle name="Entrée 3 2 3" xfId="2362"/>
    <cellStyle name="Entrée 3 2 4" xfId="2574"/>
    <cellStyle name="Entrée 3 2 5" xfId="2185"/>
    <cellStyle name="Entrée 3 3" xfId="1994"/>
    <cellStyle name="Entrée 3 3 2" xfId="2474"/>
    <cellStyle name="Entrée 3 3 3" xfId="2565"/>
    <cellStyle name="Entrée 3 3 4" xfId="2148"/>
    <cellStyle name="Entrée 3 4" xfId="2330"/>
    <cellStyle name="Entrée 3 5" xfId="2099"/>
    <cellStyle name="Entrée 3 6" xfId="2120"/>
    <cellStyle name="Entrée 4" xfId="1762"/>
    <cellStyle name="Entrée 4 2" xfId="2380"/>
    <cellStyle name="Entrée 4 3" xfId="2561"/>
    <cellStyle name="Entrée 4 4" xfId="2132"/>
    <cellStyle name="Entrée 5" xfId="2245"/>
    <cellStyle name="Entrée 6" xfId="2569"/>
    <cellStyle name="Entrée 7" xfId="2552"/>
    <cellStyle name="Explanatory Text 2" xfId="1426"/>
    <cellStyle name="Good 2" xfId="1427"/>
    <cellStyle name="Heading 1 2" xfId="1428"/>
    <cellStyle name="Heading 2 2" xfId="1429"/>
    <cellStyle name="Heading 3 2" xfId="1430"/>
    <cellStyle name="Heading 4 2" xfId="1431"/>
    <cellStyle name="Hyperlink" xfId="1" builtinId="8"/>
    <cellStyle name="Hyperlink 2" xfId="1432"/>
    <cellStyle name="Hyperlink 2 2" xfId="1433"/>
    <cellStyle name="Hyperlink 2 3" xfId="1434"/>
    <cellStyle name="Hyperlink 2 4" xfId="1435"/>
    <cellStyle name="Hyperlink 3" xfId="1436"/>
    <cellStyle name="Hyperlink 4" xfId="1539"/>
    <cellStyle name="Input 2" xfId="1437"/>
    <cellStyle name="Input 2 2" xfId="1438"/>
    <cellStyle name="Input 2 2 2" xfId="1559"/>
    <cellStyle name="Input 2 2 2 2" xfId="1862"/>
    <cellStyle name="Input 2 2 2 2 2" xfId="2422"/>
    <cellStyle name="Input 2 2 2 2 3" xfId="2520"/>
    <cellStyle name="Input 2 2 2 2 4" xfId="2164"/>
    <cellStyle name="Input 2 2 2 3" xfId="2286"/>
    <cellStyle name="Input 2 2 2 4" xfId="2101"/>
    <cellStyle name="Input 2 2 2 5" xfId="2222"/>
    <cellStyle name="Input 2 2 3" xfId="1699"/>
    <cellStyle name="Input 2 2 3 2" xfId="1736"/>
    <cellStyle name="Input 2 2 3 2 2" xfId="2033"/>
    <cellStyle name="Input 2 2 3 2 2 2" xfId="2510"/>
    <cellStyle name="Input 2 2 3 2 2 3" xfId="2405"/>
    <cellStyle name="Input 2 2 3 2 2 4" xfId="2160"/>
    <cellStyle name="Input 2 2 3 2 3" xfId="2364"/>
    <cellStyle name="Input 2 2 3 2 4" xfId="2115"/>
    <cellStyle name="Input 2 2 3 2 5" xfId="2586"/>
    <cellStyle name="Input 2 2 3 3" xfId="1996"/>
    <cellStyle name="Input 2 2 3 3 2" xfId="2476"/>
    <cellStyle name="Input 2 2 3 3 3" xfId="2530"/>
    <cellStyle name="Input 2 2 3 3 4" xfId="2463"/>
    <cellStyle name="Input 2 2 3 4" xfId="2332"/>
    <cellStyle name="Input 2 2 3 5" xfId="2555"/>
    <cellStyle name="Input 2 2 3 6" xfId="2456"/>
    <cellStyle name="Input 2 2 4" xfId="1764"/>
    <cellStyle name="Input 2 2 4 2" xfId="2382"/>
    <cellStyle name="Input 2 2 4 3" xfId="2265"/>
    <cellStyle name="Input 2 2 4 4" xfId="2584"/>
    <cellStyle name="Input 2 2 5" xfId="2248"/>
    <cellStyle name="Input 2 2 6" xfId="2252"/>
    <cellStyle name="Input 2 2 7" xfId="2199"/>
    <cellStyle name="Input 2 3" xfId="1439"/>
    <cellStyle name="Input 2 3 2" xfId="1560"/>
    <cellStyle name="Input 2 3 2 2" xfId="1863"/>
    <cellStyle name="Input 2 3 2 2 2" xfId="2423"/>
    <cellStyle name="Input 2 3 2 2 3" xfId="2139"/>
    <cellStyle name="Input 2 3 2 2 4" xfId="2095"/>
    <cellStyle name="Input 2 3 2 3" xfId="2287"/>
    <cellStyle name="Input 2 3 2 4" xfId="2086"/>
    <cellStyle name="Input 2 3 2 5" xfId="2541"/>
    <cellStyle name="Input 2 3 3" xfId="1700"/>
    <cellStyle name="Input 2 3 3 2" xfId="1737"/>
    <cellStyle name="Input 2 3 3 2 2" xfId="2034"/>
    <cellStyle name="Input 2 3 3 2 2 2" xfId="2511"/>
    <cellStyle name="Input 2 3 3 2 2 3" xfId="2462"/>
    <cellStyle name="Input 2 3 3 2 2 4" xfId="2147"/>
    <cellStyle name="Input 2 3 3 2 3" xfId="2365"/>
    <cellStyle name="Input 2 3 3 2 4" xfId="2211"/>
    <cellStyle name="Input 2 3 3 2 5" xfId="2545"/>
    <cellStyle name="Input 2 3 3 3" xfId="1997"/>
    <cellStyle name="Input 2 3 3 3 2" xfId="2477"/>
    <cellStyle name="Input 2 3 3 3 3" xfId="2196"/>
    <cellStyle name="Input 2 3 3 3 4" xfId="2407"/>
    <cellStyle name="Input 2 3 3 4" xfId="2333"/>
    <cellStyle name="Input 2 3 3 5" xfId="2526"/>
    <cellStyle name="Input 2 3 3 6" xfId="2408"/>
    <cellStyle name="Input 2 3 4" xfId="1765"/>
    <cellStyle name="Input 2 3 4 2" xfId="2383"/>
    <cellStyle name="Input 2 3 4 3" xfId="2218"/>
    <cellStyle name="Input 2 3 4 4" xfId="2539"/>
    <cellStyle name="Input 2 3 5" xfId="2249"/>
    <cellStyle name="Input 2 3 6" xfId="2558"/>
    <cellStyle name="Input 2 3 7" xfId="2315"/>
    <cellStyle name="Input 2 4" xfId="1558"/>
    <cellStyle name="Input 2 4 2" xfId="1861"/>
    <cellStyle name="Input 2 4 2 2" xfId="2421"/>
    <cellStyle name="Input 2 4 2 3" xfId="2459"/>
    <cellStyle name="Input 2 4 2 4" xfId="2575"/>
    <cellStyle name="Input 2 4 3" xfId="2285"/>
    <cellStyle name="Input 2 4 4" xfId="2123"/>
    <cellStyle name="Input 2 4 5" xfId="2551"/>
    <cellStyle name="Input 2 5" xfId="1698"/>
    <cellStyle name="Input 2 5 2" xfId="1735"/>
    <cellStyle name="Input 2 5 2 2" xfId="2032"/>
    <cellStyle name="Input 2 5 2 2 2" xfId="2509"/>
    <cellStyle name="Input 2 5 2 2 3" xfId="2564"/>
    <cellStyle name="Input 2 5 2 2 4" xfId="2217"/>
    <cellStyle name="Input 2 5 2 3" xfId="2363"/>
    <cellStyle name="Input 2 5 2 4" xfId="2241"/>
    <cellStyle name="Input 2 5 2 5" xfId="2224"/>
    <cellStyle name="Input 2 5 3" xfId="1995"/>
    <cellStyle name="Input 2 5 3 2" xfId="2475"/>
    <cellStyle name="Input 2 5 3 3" xfId="2270"/>
    <cellStyle name="Input 2 5 3 4" xfId="2324"/>
    <cellStyle name="Input 2 5 4" xfId="2331"/>
    <cellStyle name="Input 2 5 5" xfId="2406"/>
    <cellStyle name="Input 2 5 6" xfId="2576"/>
    <cellStyle name="Input 2 6" xfId="1763"/>
    <cellStyle name="Input 2 6 2" xfId="2381"/>
    <cellStyle name="Input 2 6 3" xfId="2554"/>
    <cellStyle name="Input 2 6 4" xfId="2242"/>
    <cellStyle name="Input 2 7" xfId="2247"/>
    <cellStyle name="Input 2 8" xfId="2525"/>
    <cellStyle name="Input 2 9" xfId="2190"/>
    <cellStyle name="Linked Cell 2" xfId="1440"/>
    <cellStyle name="Neutral 2" xfId="1441"/>
    <cellStyle name="Normal" xfId="0" builtinId="0"/>
    <cellStyle name="Normal 10" xfId="1442"/>
    <cellStyle name="Normal 10 2" xfId="1561"/>
    <cellStyle name="Normal 10 2 2" xfId="1691"/>
    <cellStyle name="Normal 10 2 2 2" xfId="1988"/>
    <cellStyle name="Normal 10 2 3" xfId="1654"/>
    <cellStyle name="Normal 10 2 3 2" xfId="1951"/>
    <cellStyle name="Normal 10 2 4" xfId="1864"/>
    <cellStyle name="Normal 10 3" xfId="1613"/>
    <cellStyle name="Normal 10 3 2" xfId="1912"/>
    <cellStyle name="Normal 10 4" xfId="1750"/>
    <cellStyle name="Normal 10 4 2" xfId="2047"/>
    <cellStyle name="Normal 10 5" xfId="1816"/>
    <cellStyle name="Normal 11" xfId="1443"/>
    <cellStyle name="Normal 12" xfId="1444"/>
    <cellStyle name="Normal 13" xfId="1445"/>
    <cellStyle name="Normal 13 2" xfId="1562"/>
    <cellStyle name="Normal 13 2 2" xfId="1690"/>
    <cellStyle name="Normal 13 2 2 2" xfId="1987"/>
    <cellStyle name="Normal 13 2 3" xfId="1655"/>
    <cellStyle name="Normal 13 2 3 2" xfId="1952"/>
    <cellStyle name="Normal 13 2 4" xfId="1865"/>
    <cellStyle name="Normal 13 3" xfId="1614"/>
    <cellStyle name="Normal 13 3 2" xfId="1913"/>
    <cellStyle name="Normal 13 4" xfId="1766"/>
    <cellStyle name="Normal 13 4 2" xfId="2054"/>
    <cellStyle name="Normal 13 5" xfId="1817"/>
    <cellStyle name="Normal 14" xfId="1446"/>
    <cellStyle name="Normal 14 2" xfId="1447"/>
    <cellStyle name="Normal 14 2 2" xfId="1563"/>
    <cellStyle name="Normal 14 2 2 2" xfId="1656"/>
    <cellStyle name="Normal 14 2 2 2 2" xfId="1953"/>
    <cellStyle name="Normal 14 2 2 3" xfId="1866"/>
    <cellStyle name="Normal 14 2 3" xfId="1615"/>
    <cellStyle name="Normal 14 2 3 2" xfId="1914"/>
    <cellStyle name="Normal 14 2 4" xfId="1767"/>
    <cellStyle name="Normal 14 2 4 2" xfId="2055"/>
    <cellStyle name="Normal 14 2 5" xfId="1818"/>
    <cellStyle name="Normal 14 3" xfId="1448"/>
    <cellStyle name="Normal 15" xfId="1449"/>
    <cellStyle name="Normal 15 2" xfId="1564"/>
    <cellStyle name="Normal 15 2 2" xfId="1657"/>
    <cellStyle name="Normal 15 2 2 2" xfId="1954"/>
    <cellStyle name="Normal 15 2 3" xfId="1867"/>
    <cellStyle name="Normal 15 3" xfId="1616"/>
    <cellStyle name="Normal 15 3 2" xfId="1915"/>
    <cellStyle name="Normal 15 4" xfId="1768"/>
    <cellStyle name="Normal 15 4 2" xfId="2056"/>
    <cellStyle name="Normal 15 5" xfId="1819"/>
    <cellStyle name="Normal 16" xfId="1450"/>
    <cellStyle name="Normal 16 2" xfId="1565"/>
    <cellStyle name="Normal 16 2 2" xfId="1658"/>
    <cellStyle name="Normal 16 2 2 2" xfId="1955"/>
    <cellStyle name="Normal 16 2 3" xfId="1868"/>
    <cellStyle name="Normal 16 3" xfId="1617"/>
    <cellStyle name="Normal 16 3 2" xfId="1916"/>
    <cellStyle name="Normal 16 4" xfId="1769"/>
    <cellStyle name="Normal 16 4 2" xfId="2057"/>
    <cellStyle name="Normal 16 5" xfId="1820"/>
    <cellStyle name="Normal 17" xfId="1533"/>
    <cellStyle name="Normal 17 2" xfId="1538"/>
    <cellStyle name="Normal 17 2 2" xfId="1600"/>
    <cellStyle name="Normal 17 2 2 2" xfId="1683"/>
    <cellStyle name="Normal 17 2 2 2 2" xfId="1980"/>
    <cellStyle name="Normal 17 2 2 3" xfId="1902"/>
    <cellStyle name="Normal 17 2 3" xfId="1643"/>
    <cellStyle name="Normal 17 2 3 2" xfId="1941"/>
    <cellStyle name="Normal 17 2 4" xfId="1748"/>
    <cellStyle name="Normal 17 2 4 2" xfId="2045"/>
    <cellStyle name="Normal 17 2 5" xfId="1845"/>
    <cellStyle name="Normal 17 3" xfId="1596"/>
    <cellStyle name="Normal 17 3 2" xfId="1679"/>
    <cellStyle name="Normal 17 3 2 2" xfId="1976"/>
    <cellStyle name="Normal 17 3 3" xfId="1898"/>
    <cellStyle name="Normal 17 4" xfId="1639"/>
    <cellStyle name="Normal 17 4 2" xfId="1937"/>
    <cellStyle name="Normal 17 5" xfId="1770"/>
    <cellStyle name="Normal 17 5 2" xfId="2058"/>
    <cellStyle name="Normal 17 6" xfId="1841"/>
    <cellStyle name="Normal 18" xfId="1535"/>
    <cellStyle name="Normal 18 2" xfId="1598"/>
    <cellStyle name="Normal 18 2 2" xfId="1681"/>
    <cellStyle name="Normal 18 2 2 2" xfId="1978"/>
    <cellStyle name="Normal 18 2 3" xfId="1900"/>
    <cellStyle name="Normal 18 3" xfId="1641"/>
    <cellStyle name="Normal 18 3 2" xfId="1939"/>
    <cellStyle name="Normal 18 4" xfId="1771"/>
    <cellStyle name="Normal 18 4 2" xfId="2059"/>
    <cellStyle name="Normal 18 5" xfId="1843"/>
    <cellStyle name="Normal 19" xfId="1542"/>
    <cellStyle name="Normal 2" xfId="5"/>
    <cellStyle name="Normal 2 10" xfId="6"/>
    <cellStyle name="Normal 2 11" xfId="7"/>
    <cellStyle name="Normal 2 12" xfId="8"/>
    <cellStyle name="Normal 2 13" xfId="9"/>
    <cellStyle name="Normal 2 14" xfId="10"/>
    <cellStyle name="Normal 2 15" xfId="11"/>
    <cellStyle name="Normal 2 16" xfId="12"/>
    <cellStyle name="Normal 2 17" xfId="13"/>
    <cellStyle name="Normal 2 18" xfId="14"/>
    <cellStyle name="Normal 2 19" xfId="15"/>
    <cellStyle name="Normal 2 2" xfId="16"/>
    <cellStyle name="Normal 2 2 2" xfId="1451"/>
    <cellStyle name="Normal 2 2 3" xfId="1452"/>
    <cellStyle name="Normal 2 20" xfId="17"/>
    <cellStyle name="Normal 2 21" xfId="18"/>
    <cellStyle name="Normal 2 22" xfId="19"/>
    <cellStyle name="Normal 2 23" xfId="20"/>
    <cellStyle name="Normal 2 24" xfId="21"/>
    <cellStyle name="Normal 2 25" xfId="22"/>
    <cellStyle name="Normal 2 26" xfId="23"/>
    <cellStyle name="Normal 2 27" xfId="24"/>
    <cellStyle name="Normal 2 28" xfId="25"/>
    <cellStyle name="Normal 2 29" xfId="26"/>
    <cellStyle name="Normal 2 3" xfId="27"/>
    <cellStyle name="Normal 2 3 2" xfId="1453"/>
    <cellStyle name="Normal 2 3 3" xfId="1454"/>
    <cellStyle name="Normal 2 30" xfId="28"/>
    <cellStyle name="Normal 2 31" xfId="29"/>
    <cellStyle name="Normal 2 32" xfId="30"/>
    <cellStyle name="Normal 2 33" xfId="31"/>
    <cellStyle name="Normal 2 34" xfId="32"/>
    <cellStyle name="Normal 2 35" xfId="33"/>
    <cellStyle name="Normal 2 36" xfId="34"/>
    <cellStyle name="Normal 2 37" xfId="1455"/>
    <cellStyle name="Normal 2 38" xfId="1456"/>
    <cellStyle name="Normal 2 38 2" xfId="1457"/>
    <cellStyle name="Normal 2 39" xfId="1458"/>
    <cellStyle name="Normal 2 4" xfId="35"/>
    <cellStyle name="Normal 2 40" xfId="1459"/>
    <cellStyle name="Normal 2 5" xfId="36"/>
    <cellStyle name="Normal 2 6" xfId="37"/>
    <cellStyle name="Normal 2 7" xfId="38"/>
    <cellStyle name="Normal 2 8" xfId="39"/>
    <cellStyle name="Normal 2 9" xfId="40"/>
    <cellStyle name="Normal 20" xfId="1541"/>
    <cellStyle name="Normal 20 2" xfId="1645"/>
    <cellStyle name="Normal 20 2 2" xfId="1942"/>
    <cellStyle name="Normal 20 3" xfId="1846"/>
    <cellStyle name="Normal 21" xfId="1603"/>
    <cellStyle name="Normal 22" xfId="1602"/>
    <cellStyle name="Normal 22 2" xfId="1903"/>
    <cellStyle name="Normal 23" xfId="1744"/>
    <cellStyle name="Normal 23 2" xfId="2041"/>
    <cellStyle name="Normal 24" xfId="1746"/>
    <cellStyle name="Normal 24 2" xfId="2043"/>
    <cellStyle name="Normal 25" xfId="41"/>
    <cellStyle name="Normal 25 10" xfId="42"/>
    <cellStyle name="Normal 25 100" xfId="43"/>
    <cellStyle name="Normal 25 101" xfId="44"/>
    <cellStyle name="Normal 25 102" xfId="45"/>
    <cellStyle name="Normal 25 103" xfId="46"/>
    <cellStyle name="Normal 25 104" xfId="47"/>
    <cellStyle name="Normal 25 105" xfId="48"/>
    <cellStyle name="Normal 25 106" xfId="49"/>
    <cellStyle name="Normal 25 107" xfId="50"/>
    <cellStyle name="Normal 25 108" xfId="51"/>
    <cellStyle name="Normal 25 11" xfId="52"/>
    <cellStyle name="Normal 25 12" xfId="53"/>
    <cellStyle name="Normal 25 13" xfId="54"/>
    <cellStyle name="Normal 25 14" xfId="55"/>
    <cellStyle name="Normal 25 15" xfId="56"/>
    <cellStyle name="Normal 25 16" xfId="57"/>
    <cellStyle name="Normal 25 17" xfId="58"/>
    <cellStyle name="Normal 25 18" xfId="59"/>
    <cellStyle name="Normal 25 19" xfId="60"/>
    <cellStyle name="Normal 25 2" xfId="61"/>
    <cellStyle name="Normal 25 20" xfId="62"/>
    <cellStyle name="Normal 25 21" xfId="63"/>
    <cellStyle name="Normal 25 22" xfId="64"/>
    <cellStyle name="Normal 25 23" xfId="65"/>
    <cellStyle name="Normal 25 24" xfId="66"/>
    <cellStyle name="Normal 25 25" xfId="67"/>
    <cellStyle name="Normal 25 26" xfId="68"/>
    <cellStyle name="Normal 25 27" xfId="69"/>
    <cellStyle name="Normal 25 28" xfId="70"/>
    <cellStyle name="Normal 25 29" xfId="71"/>
    <cellStyle name="Normal 25 3" xfId="72"/>
    <cellStyle name="Normal 25 30" xfId="73"/>
    <cellStyle name="Normal 25 31" xfId="74"/>
    <cellStyle name="Normal 25 32" xfId="75"/>
    <cellStyle name="Normal 25 33" xfId="76"/>
    <cellStyle name="Normal 25 34" xfId="77"/>
    <cellStyle name="Normal 25 35" xfId="78"/>
    <cellStyle name="Normal 25 36" xfId="79"/>
    <cellStyle name="Normal 25 37" xfId="80"/>
    <cellStyle name="Normal 25 38" xfId="81"/>
    <cellStyle name="Normal 25 39" xfId="82"/>
    <cellStyle name="Normal 25 4" xfId="83"/>
    <cellStyle name="Normal 25 40" xfId="84"/>
    <cellStyle name="Normal 25 41" xfId="85"/>
    <cellStyle name="Normal 25 42" xfId="86"/>
    <cellStyle name="Normal 25 43" xfId="87"/>
    <cellStyle name="Normal 25 44" xfId="88"/>
    <cellStyle name="Normal 25 45" xfId="89"/>
    <cellStyle name="Normal 25 46" xfId="90"/>
    <cellStyle name="Normal 25 47" xfId="91"/>
    <cellStyle name="Normal 25 48" xfId="92"/>
    <cellStyle name="Normal 25 49" xfId="93"/>
    <cellStyle name="Normal 25 5" xfId="94"/>
    <cellStyle name="Normal 25 50" xfId="95"/>
    <cellStyle name="Normal 25 51" xfId="96"/>
    <cellStyle name="Normal 25 52" xfId="97"/>
    <cellStyle name="Normal 25 53" xfId="98"/>
    <cellStyle name="Normal 25 54" xfId="99"/>
    <cellStyle name="Normal 25 55" xfId="100"/>
    <cellStyle name="Normal 25 56" xfId="101"/>
    <cellStyle name="Normal 25 57" xfId="102"/>
    <cellStyle name="Normal 25 58" xfId="103"/>
    <cellStyle name="Normal 25 59" xfId="104"/>
    <cellStyle name="Normal 25 6" xfId="105"/>
    <cellStyle name="Normal 25 60" xfId="106"/>
    <cellStyle name="Normal 25 61" xfId="107"/>
    <cellStyle name="Normal 25 62" xfId="108"/>
    <cellStyle name="Normal 25 63" xfId="109"/>
    <cellStyle name="Normal 25 64" xfId="110"/>
    <cellStyle name="Normal 25 65" xfId="111"/>
    <cellStyle name="Normal 25 66" xfId="112"/>
    <cellStyle name="Normal 25 67" xfId="113"/>
    <cellStyle name="Normal 25 68" xfId="114"/>
    <cellStyle name="Normal 25 69" xfId="115"/>
    <cellStyle name="Normal 25 7" xfId="116"/>
    <cellStyle name="Normal 25 70" xfId="117"/>
    <cellStyle name="Normal 25 71" xfId="118"/>
    <cellStyle name="Normal 25 72" xfId="119"/>
    <cellStyle name="Normal 25 73" xfId="120"/>
    <cellStyle name="Normal 25 74" xfId="121"/>
    <cellStyle name="Normal 25 75" xfId="122"/>
    <cellStyle name="Normal 25 76" xfId="123"/>
    <cellStyle name="Normal 25 77" xfId="124"/>
    <cellStyle name="Normal 25 78" xfId="125"/>
    <cellStyle name="Normal 25 79" xfId="126"/>
    <cellStyle name="Normal 25 8" xfId="127"/>
    <cellStyle name="Normal 25 80" xfId="128"/>
    <cellStyle name="Normal 25 81" xfId="129"/>
    <cellStyle name="Normal 25 82" xfId="130"/>
    <cellStyle name="Normal 25 83" xfId="131"/>
    <cellStyle name="Normal 25 84" xfId="132"/>
    <cellStyle name="Normal 25 85" xfId="133"/>
    <cellStyle name="Normal 25 86" xfId="134"/>
    <cellStyle name="Normal 25 87" xfId="135"/>
    <cellStyle name="Normal 25 88" xfId="136"/>
    <cellStyle name="Normal 25 89" xfId="137"/>
    <cellStyle name="Normal 25 9" xfId="138"/>
    <cellStyle name="Normal 25 90" xfId="139"/>
    <cellStyle name="Normal 25 91" xfId="140"/>
    <cellStyle name="Normal 25 92" xfId="141"/>
    <cellStyle name="Normal 25 93" xfId="142"/>
    <cellStyle name="Normal 25 94" xfId="143"/>
    <cellStyle name="Normal 25 95" xfId="144"/>
    <cellStyle name="Normal 25 96" xfId="145"/>
    <cellStyle name="Normal 25 97" xfId="146"/>
    <cellStyle name="Normal 25 98" xfId="147"/>
    <cellStyle name="Normal 25 99" xfId="148"/>
    <cellStyle name="Normal 26" xfId="149"/>
    <cellStyle name="Normal 26 10" xfId="150"/>
    <cellStyle name="Normal 26 100" xfId="151"/>
    <cellStyle name="Normal 26 101" xfId="152"/>
    <cellStyle name="Normal 26 102" xfId="153"/>
    <cellStyle name="Normal 26 103" xfId="154"/>
    <cellStyle name="Normal 26 104" xfId="155"/>
    <cellStyle name="Normal 26 105" xfId="156"/>
    <cellStyle name="Normal 26 106" xfId="157"/>
    <cellStyle name="Normal 26 107" xfId="158"/>
    <cellStyle name="Normal 26 108" xfId="159"/>
    <cellStyle name="Normal 26 11" xfId="160"/>
    <cellStyle name="Normal 26 12" xfId="161"/>
    <cellStyle name="Normal 26 13" xfId="162"/>
    <cellStyle name="Normal 26 14" xfId="163"/>
    <cellStyle name="Normal 26 15" xfId="164"/>
    <cellStyle name="Normal 26 16" xfId="165"/>
    <cellStyle name="Normal 26 17" xfId="166"/>
    <cellStyle name="Normal 26 18" xfId="167"/>
    <cellStyle name="Normal 26 19" xfId="168"/>
    <cellStyle name="Normal 26 2" xfId="169"/>
    <cellStyle name="Normal 26 20" xfId="170"/>
    <cellStyle name="Normal 26 21" xfId="171"/>
    <cellStyle name="Normal 26 22" xfId="172"/>
    <cellStyle name="Normal 26 23" xfId="173"/>
    <cellStyle name="Normal 26 24" xfId="174"/>
    <cellStyle name="Normal 26 25" xfId="175"/>
    <cellStyle name="Normal 26 26" xfId="176"/>
    <cellStyle name="Normal 26 27" xfId="177"/>
    <cellStyle name="Normal 26 28" xfId="178"/>
    <cellStyle name="Normal 26 29" xfId="179"/>
    <cellStyle name="Normal 26 3" xfId="180"/>
    <cellStyle name="Normal 26 30" xfId="181"/>
    <cellStyle name="Normal 26 31" xfId="182"/>
    <cellStyle name="Normal 26 32" xfId="183"/>
    <cellStyle name="Normal 26 33" xfId="184"/>
    <cellStyle name="Normal 26 34" xfId="185"/>
    <cellStyle name="Normal 26 35" xfId="186"/>
    <cellStyle name="Normal 26 36" xfId="187"/>
    <cellStyle name="Normal 26 37" xfId="188"/>
    <cellStyle name="Normal 26 38" xfId="189"/>
    <cellStyle name="Normal 26 39" xfId="190"/>
    <cellStyle name="Normal 26 4" xfId="191"/>
    <cellStyle name="Normal 26 40" xfId="192"/>
    <cellStyle name="Normal 26 41" xfId="193"/>
    <cellStyle name="Normal 26 42" xfId="194"/>
    <cellStyle name="Normal 26 43" xfId="195"/>
    <cellStyle name="Normal 26 44" xfId="196"/>
    <cellStyle name="Normal 26 45" xfId="197"/>
    <cellStyle name="Normal 26 46" xfId="198"/>
    <cellStyle name="Normal 26 47" xfId="199"/>
    <cellStyle name="Normal 26 48" xfId="200"/>
    <cellStyle name="Normal 26 49" xfId="201"/>
    <cellStyle name="Normal 26 5" xfId="202"/>
    <cellStyle name="Normal 26 50" xfId="203"/>
    <cellStyle name="Normal 26 51" xfId="204"/>
    <cellStyle name="Normal 26 52" xfId="205"/>
    <cellStyle name="Normal 26 53" xfId="206"/>
    <cellStyle name="Normal 26 54" xfId="207"/>
    <cellStyle name="Normal 26 55" xfId="208"/>
    <cellStyle name="Normal 26 56" xfId="209"/>
    <cellStyle name="Normal 26 57" xfId="210"/>
    <cellStyle name="Normal 26 58" xfId="211"/>
    <cellStyle name="Normal 26 59" xfId="212"/>
    <cellStyle name="Normal 26 6" xfId="213"/>
    <cellStyle name="Normal 26 60" xfId="214"/>
    <cellStyle name="Normal 26 61" xfId="215"/>
    <cellStyle name="Normal 26 62" xfId="216"/>
    <cellStyle name="Normal 26 63" xfId="217"/>
    <cellStyle name="Normal 26 64" xfId="218"/>
    <cellStyle name="Normal 26 65" xfId="219"/>
    <cellStyle name="Normal 26 66" xfId="220"/>
    <cellStyle name="Normal 26 67" xfId="221"/>
    <cellStyle name="Normal 26 68" xfId="222"/>
    <cellStyle name="Normal 26 69" xfId="223"/>
    <cellStyle name="Normal 26 7" xfId="224"/>
    <cellStyle name="Normal 26 70" xfId="225"/>
    <cellStyle name="Normal 26 71" xfId="226"/>
    <cellStyle name="Normal 26 72" xfId="227"/>
    <cellStyle name="Normal 26 73" xfId="228"/>
    <cellStyle name="Normal 26 74" xfId="229"/>
    <cellStyle name="Normal 26 75" xfId="230"/>
    <cellStyle name="Normal 26 76" xfId="231"/>
    <cellStyle name="Normal 26 77" xfId="232"/>
    <cellStyle name="Normal 26 78" xfId="233"/>
    <cellStyle name="Normal 26 79" xfId="234"/>
    <cellStyle name="Normal 26 8" xfId="235"/>
    <cellStyle name="Normal 26 80" xfId="236"/>
    <cellStyle name="Normal 26 81" xfId="237"/>
    <cellStyle name="Normal 26 82" xfId="238"/>
    <cellStyle name="Normal 26 83" xfId="239"/>
    <cellStyle name="Normal 26 84" xfId="240"/>
    <cellStyle name="Normal 26 85" xfId="241"/>
    <cellStyle name="Normal 26 86" xfId="242"/>
    <cellStyle name="Normal 26 87" xfId="243"/>
    <cellStyle name="Normal 26 88" xfId="244"/>
    <cellStyle name="Normal 26 89" xfId="245"/>
    <cellStyle name="Normal 26 9" xfId="246"/>
    <cellStyle name="Normal 26 90" xfId="247"/>
    <cellStyle name="Normal 26 91" xfId="248"/>
    <cellStyle name="Normal 26 92" xfId="249"/>
    <cellStyle name="Normal 26 93" xfId="250"/>
    <cellStyle name="Normal 26 94" xfId="251"/>
    <cellStyle name="Normal 26 95" xfId="252"/>
    <cellStyle name="Normal 26 96" xfId="253"/>
    <cellStyle name="Normal 26 97" xfId="254"/>
    <cellStyle name="Normal 26 98" xfId="255"/>
    <cellStyle name="Normal 26 99" xfId="256"/>
    <cellStyle name="Normal 27" xfId="257"/>
    <cellStyle name="Normal 27 10" xfId="258"/>
    <cellStyle name="Normal 27 100" xfId="259"/>
    <cellStyle name="Normal 27 101" xfId="260"/>
    <cellStyle name="Normal 27 102" xfId="261"/>
    <cellStyle name="Normal 27 103" xfId="262"/>
    <cellStyle name="Normal 27 104" xfId="263"/>
    <cellStyle name="Normal 27 105" xfId="264"/>
    <cellStyle name="Normal 27 106" xfId="265"/>
    <cellStyle name="Normal 27 107" xfId="266"/>
    <cellStyle name="Normal 27 108" xfId="267"/>
    <cellStyle name="Normal 27 11" xfId="268"/>
    <cellStyle name="Normal 27 12" xfId="269"/>
    <cellStyle name="Normal 27 13" xfId="270"/>
    <cellStyle name="Normal 27 14" xfId="271"/>
    <cellStyle name="Normal 27 15" xfId="272"/>
    <cellStyle name="Normal 27 16" xfId="273"/>
    <cellStyle name="Normal 27 17" xfId="274"/>
    <cellStyle name="Normal 27 18" xfId="275"/>
    <cellStyle name="Normal 27 19" xfId="276"/>
    <cellStyle name="Normal 27 2" xfId="277"/>
    <cellStyle name="Normal 27 20" xfId="278"/>
    <cellStyle name="Normal 27 21" xfId="279"/>
    <cellStyle name="Normal 27 22" xfId="280"/>
    <cellStyle name="Normal 27 23" xfId="281"/>
    <cellStyle name="Normal 27 24" xfId="282"/>
    <cellStyle name="Normal 27 25" xfId="283"/>
    <cellStyle name="Normal 27 26" xfId="284"/>
    <cellStyle name="Normal 27 27" xfId="285"/>
    <cellStyle name="Normal 27 28" xfId="286"/>
    <cellStyle name="Normal 27 29" xfId="287"/>
    <cellStyle name="Normal 27 3" xfId="288"/>
    <cellStyle name="Normal 27 30" xfId="289"/>
    <cellStyle name="Normal 27 31" xfId="290"/>
    <cellStyle name="Normal 27 32" xfId="291"/>
    <cellStyle name="Normal 27 33" xfId="292"/>
    <cellStyle name="Normal 27 34" xfId="293"/>
    <cellStyle name="Normal 27 35" xfId="294"/>
    <cellStyle name="Normal 27 36" xfId="295"/>
    <cellStyle name="Normal 27 37" xfId="296"/>
    <cellStyle name="Normal 27 38" xfId="297"/>
    <cellStyle name="Normal 27 39" xfId="298"/>
    <cellStyle name="Normal 27 4" xfId="299"/>
    <cellStyle name="Normal 27 40" xfId="300"/>
    <cellStyle name="Normal 27 41" xfId="301"/>
    <cellStyle name="Normal 27 42" xfId="302"/>
    <cellStyle name="Normal 27 43" xfId="303"/>
    <cellStyle name="Normal 27 44" xfId="304"/>
    <cellStyle name="Normal 27 45" xfId="305"/>
    <cellStyle name="Normal 27 46" xfId="306"/>
    <cellStyle name="Normal 27 47" xfId="307"/>
    <cellStyle name="Normal 27 48" xfId="308"/>
    <cellStyle name="Normal 27 49" xfId="309"/>
    <cellStyle name="Normal 27 5" xfId="310"/>
    <cellStyle name="Normal 27 50" xfId="311"/>
    <cellStyle name="Normal 27 51" xfId="312"/>
    <cellStyle name="Normal 27 52" xfId="313"/>
    <cellStyle name="Normal 27 53" xfId="314"/>
    <cellStyle name="Normal 27 54" xfId="315"/>
    <cellStyle name="Normal 27 55" xfId="316"/>
    <cellStyle name="Normal 27 56" xfId="317"/>
    <cellStyle name="Normal 27 57" xfId="318"/>
    <cellStyle name="Normal 27 58" xfId="319"/>
    <cellStyle name="Normal 27 59" xfId="320"/>
    <cellStyle name="Normal 27 6" xfId="321"/>
    <cellStyle name="Normal 27 60" xfId="322"/>
    <cellStyle name="Normal 27 61" xfId="323"/>
    <cellStyle name="Normal 27 62" xfId="324"/>
    <cellStyle name="Normal 27 63" xfId="325"/>
    <cellStyle name="Normal 27 64" xfId="326"/>
    <cellStyle name="Normal 27 65" xfId="327"/>
    <cellStyle name="Normal 27 66" xfId="328"/>
    <cellStyle name="Normal 27 67" xfId="329"/>
    <cellStyle name="Normal 27 68" xfId="330"/>
    <cellStyle name="Normal 27 69" xfId="331"/>
    <cellStyle name="Normal 27 7" xfId="332"/>
    <cellStyle name="Normal 27 70" xfId="333"/>
    <cellStyle name="Normal 27 71" xfId="334"/>
    <cellStyle name="Normal 27 72" xfId="335"/>
    <cellStyle name="Normal 27 73" xfId="336"/>
    <cellStyle name="Normal 27 74" xfId="337"/>
    <cellStyle name="Normal 27 75" xfId="338"/>
    <cellStyle name="Normal 27 76" xfId="339"/>
    <cellStyle name="Normal 27 77" xfId="340"/>
    <cellStyle name="Normal 27 78" xfId="341"/>
    <cellStyle name="Normal 27 79" xfId="342"/>
    <cellStyle name="Normal 27 8" xfId="343"/>
    <cellStyle name="Normal 27 80" xfId="344"/>
    <cellStyle name="Normal 27 81" xfId="345"/>
    <cellStyle name="Normal 27 82" xfId="346"/>
    <cellStyle name="Normal 27 83" xfId="347"/>
    <cellStyle name="Normal 27 84" xfId="348"/>
    <cellStyle name="Normal 27 85" xfId="349"/>
    <cellStyle name="Normal 27 86" xfId="350"/>
    <cellStyle name="Normal 27 87" xfId="351"/>
    <cellStyle name="Normal 27 88" xfId="352"/>
    <cellStyle name="Normal 27 89" xfId="353"/>
    <cellStyle name="Normal 27 9" xfId="354"/>
    <cellStyle name="Normal 27 90" xfId="355"/>
    <cellStyle name="Normal 27 91" xfId="356"/>
    <cellStyle name="Normal 27 92" xfId="357"/>
    <cellStyle name="Normal 27 93" xfId="358"/>
    <cellStyle name="Normal 27 94" xfId="359"/>
    <cellStyle name="Normal 27 95" xfId="360"/>
    <cellStyle name="Normal 27 96" xfId="361"/>
    <cellStyle name="Normal 27 97" xfId="362"/>
    <cellStyle name="Normal 27 98" xfId="363"/>
    <cellStyle name="Normal 27 99" xfId="364"/>
    <cellStyle name="Normal 28" xfId="365"/>
    <cellStyle name="Normal 28 10" xfId="366"/>
    <cellStyle name="Normal 28 100" xfId="367"/>
    <cellStyle name="Normal 28 101" xfId="368"/>
    <cellStyle name="Normal 28 102" xfId="369"/>
    <cellStyle name="Normal 28 103" xfId="370"/>
    <cellStyle name="Normal 28 104" xfId="371"/>
    <cellStyle name="Normal 28 105" xfId="372"/>
    <cellStyle name="Normal 28 106" xfId="373"/>
    <cellStyle name="Normal 28 107" xfId="374"/>
    <cellStyle name="Normal 28 108" xfId="375"/>
    <cellStyle name="Normal 28 11" xfId="376"/>
    <cellStyle name="Normal 28 12" xfId="377"/>
    <cellStyle name="Normal 28 13" xfId="378"/>
    <cellStyle name="Normal 28 14" xfId="379"/>
    <cellStyle name="Normal 28 15" xfId="380"/>
    <cellStyle name="Normal 28 16" xfId="381"/>
    <cellStyle name="Normal 28 17" xfId="382"/>
    <cellStyle name="Normal 28 18" xfId="383"/>
    <cellStyle name="Normal 28 19" xfId="384"/>
    <cellStyle name="Normal 28 2" xfId="385"/>
    <cellStyle name="Normal 28 20" xfId="386"/>
    <cellStyle name="Normal 28 21" xfId="387"/>
    <cellStyle name="Normal 28 22" xfId="388"/>
    <cellStyle name="Normal 28 23" xfId="389"/>
    <cellStyle name="Normal 28 24" xfId="390"/>
    <cellStyle name="Normal 28 25" xfId="391"/>
    <cellStyle name="Normal 28 26" xfId="392"/>
    <cellStyle name="Normal 28 27" xfId="393"/>
    <cellStyle name="Normal 28 28" xfId="394"/>
    <cellStyle name="Normal 28 29" xfId="395"/>
    <cellStyle name="Normal 28 3" xfId="396"/>
    <cellStyle name="Normal 28 30" xfId="397"/>
    <cellStyle name="Normal 28 31" xfId="398"/>
    <cellStyle name="Normal 28 32" xfId="399"/>
    <cellStyle name="Normal 28 33" xfId="400"/>
    <cellStyle name="Normal 28 34" xfId="401"/>
    <cellStyle name="Normal 28 35" xfId="402"/>
    <cellStyle name="Normal 28 36" xfId="403"/>
    <cellStyle name="Normal 28 37" xfId="404"/>
    <cellStyle name="Normal 28 38" xfId="405"/>
    <cellStyle name="Normal 28 39" xfId="406"/>
    <cellStyle name="Normal 28 4" xfId="407"/>
    <cellStyle name="Normal 28 40" xfId="408"/>
    <cellStyle name="Normal 28 41" xfId="409"/>
    <cellStyle name="Normal 28 42" xfId="410"/>
    <cellStyle name="Normal 28 43" xfId="411"/>
    <cellStyle name="Normal 28 44" xfId="412"/>
    <cellStyle name="Normal 28 45" xfId="413"/>
    <cellStyle name="Normal 28 46" xfId="414"/>
    <cellStyle name="Normal 28 47" xfId="415"/>
    <cellStyle name="Normal 28 48" xfId="416"/>
    <cellStyle name="Normal 28 49" xfId="417"/>
    <cellStyle name="Normal 28 5" xfId="418"/>
    <cellStyle name="Normal 28 50" xfId="419"/>
    <cellStyle name="Normal 28 51" xfId="420"/>
    <cellStyle name="Normal 28 52" xfId="421"/>
    <cellStyle name="Normal 28 53" xfId="422"/>
    <cellStyle name="Normal 28 54" xfId="423"/>
    <cellStyle name="Normal 28 55" xfId="424"/>
    <cellStyle name="Normal 28 56" xfId="425"/>
    <cellStyle name="Normal 28 57" xfId="426"/>
    <cellStyle name="Normal 28 58" xfId="427"/>
    <cellStyle name="Normal 28 59" xfId="428"/>
    <cellStyle name="Normal 28 6" xfId="429"/>
    <cellStyle name="Normal 28 60" xfId="430"/>
    <cellStyle name="Normal 28 61" xfId="431"/>
    <cellStyle name="Normal 28 62" xfId="432"/>
    <cellStyle name="Normal 28 63" xfId="433"/>
    <cellStyle name="Normal 28 64" xfId="434"/>
    <cellStyle name="Normal 28 65" xfId="435"/>
    <cellStyle name="Normal 28 66" xfId="436"/>
    <cellStyle name="Normal 28 67" xfId="437"/>
    <cellStyle name="Normal 28 68" xfId="438"/>
    <cellStyle name="Normal 28 69" xfId="439"/>
    <cellStyle name="Normal 28 7" xfId="440"/>
    <cellStyle name="Normal 28 70" xfId="441"/>
    <cellStyle name="Normal 28 71" xfId="442"/>
    <cellStyle name="Normal 28 72" xfId="443"/>
    <cellStyle name="Normal 28 73" xfId="444"/>
    <cellStyle name="Normal 28 74" xfId="445"/>
    <cellStyle name="Normal 28 75" xfId="446"/>
    <cellStyle name="Normal 28 76" xfId="447"/>
    <cellStyle name="Normal 28 77" xfId="448"/>
    <cellStyle name="Normal 28 78" xfId="449"/>
    <cellStyle name="Normal 28 79" xfId="450"/>
    <cellStyle name="Normal 28 8" xfId="451"/>
    <cellStyle name="Normal 28 80" xfId="452"/>
    <cellStyle name="Normal 28 81" xfId="453"/>
    <cellStyle name="Normal 28 82" xfId="454"/>
    <cellStyle name="Normal 28 83" xfId="455"/>
    <cellStyle name="Normal 28 84" xfId="456"/>
    <cellStyle name="Normal 28 85" xfId="457"/>
    <cellStyle name="Normal 28 86" xfId="458"/>
    <cellStyle name="Normal 28 87" xfId="459"/>
    <cellStyle name="Normal 28 88" xfId="460"/>
    <cellStyle name="Normal 28 89" xfId="461"/>
    <cellStyle name="Normal 28 9" xfId="462"/>
    <cellStyle name="Normal 28 90" xfId="463"/>
    <cellStyle name="Normal 28 91" xfId="464"/>
    <cellStyle name="Normal 28 92" xfId="465"/>
    <cellStyle name="Normal 28 93" xfId="466"/>
    <cellStyle name="Normal 28 94" xfId="467"/>
    <cellStyle name="Normal 28 95" xfId="468"/>
    <cellStyle name="Normal 28 96" xfId="469"/>
    <cellStyle name="Normal 28 97" xfId="470"/>
    <cellStyle name="Normal 28 98" xfId="471"/>
    <cellStyle name="Normal 28 99" xfId="472"/>
    <cellStyle name="Normal 29" xfId="473"/>
    <cellStyle name="Normal 29 10" xfId="474"/>
    <cellStyle name="Normal 29 100" xfId="475"/>
    <cellStyle name="Normal 29 101" xfId="476"/>
    <cellStyle name="Normal 29 102" xfId="477"/>
    <cellStyle name="Normal 29 103" xfId="478"/>
    <cellStyle name="Normal 29 104" xfId="479"/>
    <cellStyle name="Normal 29 105" xfId="480"/>
    <cellStyle name="Normal 29 106" xfId="481"/>
    <cellStyle name="Normal 29 107" xfId="482"/>
    <cellStyle name="Normal 29 108" xfId="483"/>
    <cellStyle name="Normal 29 11" xfId="484"/>
    <cellStyle name="Normal 29 12" xfId="485"/>
    <cellStyle name="Normal 29 13" xfId="486"/>
    <cellStyle name="Normal 29 14" xfId="487"/>
    <cellStyle name="Normal 29 15" xfId="488"/>
    <cellStyle name="Normal 29 16" xfId="489"/>
    <cellStyle name="Normal 29 17" xfId="490"/>
    <cellStyle name="Normal 29 18" xfId="491"/>
    <cellStyle name="Normal 29 19" xfId="492"/>
    <cellStyle name="Normal 29 2" xfId="493"/>
    <cellStyle name="Normal 29 20" xfId="494"/>
    <cellStyle name="Normal 29 21" xfId="495"/>
    <cellStyle name="Normal 29 22" xfId="496"/>
    <cellStyle name="Normal 29 23" xfId="497"/>
    <cellStyle name="Normal 29 24" xfId="498"/>
    <cellStyle name="Normal 29 25" xfId="499"/>
    <cellStyle name="Normal 29 26" xfId="500"/>
    <cellStyle name="Normal 29 27" xfId="501"/>
    <cellStyle name="Normal 29 28" xfId="502"/>
    <cellStyle name="Normal 29 29" xfId="503"/>
    <cellStyle name="Normal 29 3" xfId="504"/>
    <cellStyle name="Normal 29 30" xfId="505"/>
    <cellStyle name="Normal 29 31" xfId="506"/>
    <cellStyle name="Normal 29 32" xfId="507"/>
    <cellStyle name="Normal 29 33" xfId="508"/>
    <cellStyle name="Normal 29 34" xfId="509"/>
    <cellStyle name="Normal 29 35" xfId="510"/>
    <cellStyle name="Normal 29 36" xfId="511"/>
    <cellStyle name="Normal 29 37" xfId="512"/>
    <cellStyle name="Normal 29 38" xfId="513"/>
    <cellStyle name="Normal 29 39" xfId="514"/>
    <cellStyle name="Normal 29 4" xfId="515"/>
    <cellStyle name="Normal 29 40" xfId="516"/>
    <cellStyle name="Normal 29 41" xfId="517"/>
    <cellStyle name="Normal 29 42" xfId="518"/>
    <cellStyle name="Normal 29 43" xfId="519"/>
    <cellStyle name="Normal 29 44" xfId="520"/>
    <cellStyle name="Normal 29 45" xfId="521"/>
    <cellStyle name="Normal 29 46" xfId="522"/>
    <cellStyle name="Normal 29 47" xfId="523"/>
    <cellStyle name="Normal 29 48" xfId="524"/>
    <cellStyle name="Normal 29 49" xfId="525"/>
    <cellStyle name="Normal 29 5" xfId="526"/>
    <cellStyle name="Normal 29 50" xfId="527"/>
    <cellStyle name="Normal 29 51" xfId="528"/>
    <cellStyle name="Normal 29 52" xfId="529"/>
    <cellStyle name="Normal 29 53" xfId="530"/>
    <cellStyle name="Normal 29 54" xfId="531"/>
    <cellStyle name="Normal 29 55" xfId="532"/>
    <cellStyle name="Normal 29 56" xfId="533"/>
    <cellStyle name="Normal 29 57" xfId="534"/>
    <cellStyle name="Normal 29 58" xfId="535"/>
    <cellStyle name="Normal 29 59" xfId="536"/>
    <cellStyle name="Normal 29 6" xfId="537"/>
    <cellStyle name="Normal 29 60" xfId="538"/>
    <cellStyle name="Normal 29 61" xfId="539"/>
    <cellStyle name="Normal 29 62" xfId="540"/>
    <cellStyle name="Normal 29 63" xfId="541"/>
    <cellStyle name="Normal 29 64" xfId="542"/>
    <cellStyle name="Normal 29 65" xfId="543"/>
    <cellStyle name="Normal 29 66" xfId="544"/>
    <cellStyle name="Normal 29 67" xfId="545"/>
    <cellStyle name="Normal 29 68" xfId="546"/>
    <cellStyle name="Normal 29 69" xfId="547"/>
    <cellStyle name="Normal 29 7" xfId="548"/>
    <cellStyle name="Normal 29 70" xfId="549"/>
    <cellStyle name="Normal 29 71" xfId="550"/>
    <cellStyle name="Normal 29 72" xfId="551"/>
    <cellStyle name="Normal 29 73" xfId="552"/>
    <cellStyle name="Normal 29 74" xfId="553"/>
    <cellStyle name="Normal 29 75" xfId="554"/>
    <cellStyle name="Normal 29 76" xfId="555"/>
    <cellStyle name="Normal 29 77" xfId="556"/>
    <cellStyle name="Normal 29 78" xfId="557"/>
    <cellStyle name="Normal 29 79" xfId="558"/>
    <cellStyle name="Normal 29 8" xfId="559"/>
    <cellStyle name="Normal 29 80" xfId="560"/>
    <cellStyle name="Normal 29 81" xfId="561"/>
    <cellStyle name="Normal 29 82" xfId="562"/>
    <cellStyle name="Normal 29 83" xfId="563"/>
    <cellStyle name="Normal 29 84" xfId="564"/>
    <cellStyle name="Normal 29 85" xfId="565"/>
    <cellStyle name="Normal 29 86" xfId="566"/>
    <cellStyle name="Normal 29 87" xfId="567"/>
    <cellStyle name="Normal 29 88" xfId="568"/>
    <cellStyle name="Normal 29 89" xfId="569"/>
    <cellStyle name="Normal 29 9" xfId="570"/>
    <cellStyle name="Normal 29 90" xfId="571"/>
    <cellStyle name="Normal 29 91" xfId="572"/>
    <cellStyle name="Normal 29 92" xfId="573"/>
    <cellStyle name="Normal 29 93" xfId="574"/>
    <cellStyle name="Normal 29 94" xfId="575"/>
    <cellStyle name="Normal 29 95" xfId="576"/>
    <cellStyle name="Normal 29 96" xfId="577"/>
    <cellStyle name="Normal 29 97" xfId="578"/>
    <cellStyle name="Normal 29 98" xfId="579"/>
    <cellStyle name="Normal 29 99" xfId="580"/>
    <cellStyle name="Normal 3" xfId="581"/>
    <cellStyle name="Normal 3 2" xfId="1460"/>
    <cellStyle name="Normal 3 2 2" xfId="1461"/>
    <cellStyle name="Normal 3 2 3" xfId="1462"/>
    <cellStyle name="Normal 3 3" xfId="1463"/>
    <cellStyle name="Normal 3 4" xfId="1464"/>
    <cellStyle name="Normal 3 5" xfId="1465"/>
    <cellStyle name="Normal 3 6" xfId="1536"/>
    <cellStyle name="Normal 30" xfId="582"/>
    <cellStyle name="Normal 30 10" xfId="583"/>
    <cellStyle name="Normal 30 100" xfId="584"/>
    <cellStyle name="Normal 30 101" xfId="585"/>
    <cellStyle name="Normal 30 102" xfId="586"/>
    <cellStyle name="Normal 30 103" xfId="587"/>
    <cellStyle name="Normal 30 104" xfId="588"/>
    <cellStyle name="Normal 30 105" xfId="589"/>
    <cellStyle name="Normal 30 106" xfId="590"/>
    <cellStyle name="Normal 30 107" xfId="591"/>
    <cellStyle name="Normal 30 108" xfId="592"/>
    <cellStyle name="Normal 30 11" xfId="593"/>
    <cellStyle name="Normal 30 12" xfId="594"/>
    <cellStyle name="Normal 30 13" xfId="595"/>
    <cellStyle name="Normal 30 14" xfId="596"/>
    <cellStyle name="Normal 30 15" xfId="597"/>
    <cellStyle name="Normal 30 16" xfId="598"/>
    <cellStyle name="Normal 30 17" xfId="599"/>
    <cellStyle name="Normal 30 18" xfId="600"/>
    <cellStyle name="Normal 30 19" xfId="601"/>
    <cellStyle name="Normal 30 2" xfId="602"/>
    <cellStyle name="Normal 30 20" xfId="603"/>
    <cellStyle name="Normal 30 21" xfId="604"/>
    <cellStyle name="Normal 30 22" xfId="605"/>
    <cellStyle name="Normal 30 23" xfId="606"/>
    <cellStyle name="Normal 30 24" xfId="607"/>
    <cellStyle name="Normal 30 25" xfId="608"/>
    <cellStyle name="Normal 30 26" xfId="609"/>
    <cellStyle name="Normal 30 27" xfId="610"/>
    <cellStyle name="Normal 30 28" xfId="611"/>
    <cellStyle name="Normal 30 29" xfId="612"/>
    <cellStyle name="Normal 30 3" xfId="613"/>
    <cellStyle name="Normal 30 30" xfId="614"/>
    <cellStyle name="Normal 30 31" xfId="615"/>
    <cellStyle name="Normal 30 32" xfId="616"/>
    <cellStyle name="Normal 30 33" xfId="617"/>
    <cellStyle name="Normal 30 34" xfId="618"/>
    <cellStyle name="Normal 30 35" xfId="619"/>
    <cellStyle name="Normal 30 36" xfId="620"/>
    <cellStyle name="Normal 30 37" xfId="621"/>
    <cellStyle name="Normal 30 38" xfId="622"/>
    <cellStyle name="Normal 30 39" xfId="623"/>
    <cellStyle name="Normal 30 4" xfId="624"/>
    <cellStyle name="Normal 30 40" xfId="625"/>
    <cellStyle name="Normal 30 41" xfId="626"/>
    <cellStyle name="Normal 30 42" xfId="627"/>
    <cellStyle name="Normal 30 43" xfId="628"/>
    <cellStyle name="Normal 30 44" xfId="629"/>
    <cellStyle name="Normal 30 45" xfId="630"/>
    <cellStyle name="Normal 30 46" xfId="631"/>
    <cellStyle name="Normal 30 47" xfId="632"/>
    <cellStyle name="Normal 30 48" xfId="633"/>
    <cellStyle name="Normal 30 49" xfId="634"/>
    <cellStyle name="Normal 30 5" xfId="635"/>
    <cellStyle name="Normal 30 50" xfId="636"/>
    <cellStyle name="Normal 30 51" xfId="637"/>
    <cellStyle name="Normal 30 52" xfId="638"/>
    <cellStyle name="Normal 30 53" xfId="639"/>
    <cellStyle name="Normal 30 54" xfId="640"/>
    <cellStyle name="Normal 30 55" xfId="641"/>
    <cellStyle name="Normal 30 56" xfId="642"/>
    <cellStyle name="Normal 30 57" xfId="643"/>
    <cellStyle name="Normal 30 58" xfId="644"/>
    <cellStyle name="Normal 30 59" xfId="645"/>
    <cellStyle name="Normal 30 6" xfId="646"/>
    <cellStyle name="Normal 30 60" xfId="647"/>
    <cellStyle name="Normal 30 61" xfId="648"/>
    <cellStyle name="Normal 30 62" xfId="649"/>
    <cellStyle name="Normal 30 63" xfId="650"/>
    <cellStyle name="Normal 30 64" xfId="651"/>
    <cellStyle name="Normal 30 65" xfId="652"/>
    <cellStyle name="Normal 30 66" xfId="653"/>
    <cellStyle name="Normal 30 67" xfId="654"/>
    <cellStyle name="Normal 30 68" xfId="655"/>
    <cellStyle name="Normal 30 69" xfId="656"/>
    <cellStyle name="Normal 30 7" xfId="657"/>
    <cellStyle name="Normal 30 70" xfId="658"/>
    <cellStyle name="Normal 30 71" xfId="659"/>
    <cellStyle name="Normal 30 72" xfId="660"/>
    <cellStyle name="Normal 30 73" xfId="661"/>
    <cellStyle name="Normal 30 74" xfId="662"/>
    <cellStyle name="Normal 30 75" xfId="663"/>
    <cellStyle name="Normal 30 76" xfId="664"/>
    <cellStyle name="Normal 30 77" xfId="665"/>
    <cellStyle name="Normal 30 78" xfId="666"/>
    <cellStyle name="Normal 30 79" xfId="667"/>
    <cellStyle name="Normal 30 8" xfId="668"/>
    <cellStyle name="Normal 30 80" xfId="669"/>
    <cellStyle name="Normal 30 81" xfId="670"/>
    <cellStyle name="Normal 30 82" xfId="671"/>
    <cellStyle name="Normal 30 83" xfId="672"/>
    <cellStyle name="Normal 30 84" xfId="673"/>
    <cellStyle name="Normal 30 85" xfId="674"/>
    <cellStyle name="Normal 30 86" xfId="675"/>
    <cellStyle name="Normal 30 87" xfId="676"/>
    <cellStyle name="Normal 30 88" xfId="677"/>
    <cellStyle name="Normal 30 89" xfId="678"/>
    <cellStyle name="Normal 30 9" xfId="679"/>
    <cellStyle name="Normal 30 90" xfId="680"/>
    <cellStyle name="Normal 30 91" xfId="681"/>
    <cellStyle name="Normal 30 92" xfId="682"/>
    <cellStyle name="Normal 30 93" xfId="683"/>
    <cellStyle name="Normal 30 94" xfId="684"/>
    <cellStyle name="Normal 30 95" xfId="685"/>
    <cellStyle name="Normal 30 96" xfId="686"/>
    <cellStyle name="Normal 30 97" xfId="687"/>
    <cellStyle name="Normal 30 98" xfId="688"/>
    <cellStyle name="Normal 30 99" xfId="689"/>
    <cellStyle name="Normal 31" xfId="690"/>
    <cellStyle name="Normal 31 10" xfId="691"/>
    <cellStyle name="Normal 31 100" xfId="692"/>
    <cellStyle name="Normal 31 101" xfId="693"/>
    <cellStyle name="Normal 31 102" xfId="694"/>
    <cellStyle name="Normal 31 103" xfId="695"/>
    <cellStyle name="Normal 31 104" xfId="696"/>
    <cellStyle name="Normal 31 105" xfId="697"/>
    <cellStyle name="Normal 31 106" xfId="698"/>
    <cellStyle name="Normal 31 107" xfId="699"/>
    <cellStyle name="Normal 31 108" xfId="700"/>
    <cellStyle name="Normal 31 11" xfId="701"/>
    <cellStyle name="Normal 31 12" xfId="702"/>
    <cellStyle name="Normal 31 13" xfId="703"/>
    <cellStyle name="Normal 31 14" xfId="704"/>
    <cellStyle name="Normal 31 15" xfId="705"/>
    <cellStyle name="Normal 31 16" xfId="706"/>
    <cellStyle name="Normal 31 17" xfId="707"/>
    <cellStyle name="Normal 31 18" xfId="708"/>
    <cellStyle name="Normal 31 19" xfId="709"/>
    <cellStyle name="Normal 31 2" xfId="710"/>
    <cellStyle name="Normal 31 20" xfId="711"/>
    <cellStyle name="Normal 31 21" xfId="712"/>
    <cellStyle name="Normal 31 22" xfId="713"/>
    <cellStyle name="Normal 31 23" xfId="714"/>
    <cellStyle name="Normal 31 24" xfId="715"/>
    <cellStyle name="Normal 31 25" xfId="716"/>
    <cellStyle name="Normal 31 26" xfId="717"/>
    <cellStyle name="Normal 31 27" xfId="718"/>
    <cellStyle name="Normal 31 28" xfId="719"/>
    <cellStyle name="Normal 31 29" xfId="720"/>
    <cellStyle name="Normal 31 3" xfId="721"/>
    <cellStyle name="Normal 31 30" xfId="722"/>
    <cellStyle name="Normal 31 31" xfId="723"/>
    <cellStyle name="Normal 31 32" xfId="724"/>
    <cellStyle name="Normal 31 33" xfId="725"/>
    <cellStyle name="Normal 31 34" xfId="726"/>
    <cellStyle name="Normal 31 35" xfId="727"/>
    <cellStyle name="Normal 31 36" xfId="728"/>
    <cellStyle name="Normal 31 37" xfId="729"/>
    <cellStyle name="Normal 31 38" xfId="730"/>
    <cellStyle name="Normal 31 39" xfId="731"/>
    <cellStyle name="Normal 31 4" xfId="732"/>
    <cellStyle name="Normal 31 40" xfId="733"/>
    <cellStyle name="Normal 31 41" xfId="734"/>
    <cellStyle name="Normal 31 42" xfId="735"/>
    <cellStyle name="Normal 31 43" xfId="736"/>
    <cellStyle name="Normal 31 44" xfId="737"/>
    <cellStyle name="Normal 31 45" xfId="738"/>
    <cellStyle name="Normal 31 46" xfId="739"/>
    <cellStyle name="Normal 31 47" xfId="740"/>
    <cellStyle name="Normal 31 48" xfId="741"/>
    <cellStyle name="Normal 31 49" xfId="742"/>
    <cellStyle name="Normal 31 5" xfId="743"/>
    <cellStyle name="Normal 31 50" xfId="744"/>
    <cellStyle name="Normal 31 51" xfId="745"/>
    <cellStyle name="Normal 31 52" xfId="746"/>
    <cellStyle name="Normal 31 53" xfId="747"/>
    <cellStyle name="Normal 31 54" xfId="748"/>
    <cellStyle name="Normal 31 55" xfId="749"/>
    <cellStyle name="Normal 31 56" xfId="750"/>
    <cellStyle name="Normal 31 57" xfId="751"/>
    <cellStyle name="Normal 31 58" xfId="752"/>
    <cellStyle name="Normal 31 59" xfId="753"/>
    <cellStyle name="Normal 31 6" xfId="754"/>
    <cellStyle name="Normal 31 60" xfId="755"/>
    <cellStyle name="Normal 31 61" xfId="756"/>
    <cellStyle name="Normal 31 62" xfId="757"/>
    <cellStyle name="Normal 31 63" xfId="758"/>
    <cellStyle name="Normal 31 64" xfId="759"/>
    <cellStyle name="Normal 31 65" xfId="760"/>
    <cellStyle name="Normal 31 66" xfId="761"/>
    <cellStyle name="Normal 31 67" xfId="762"/>
    <cellStyle name="Normal 31 68" xfId="763"/>
    <cellStyle name="Normal 31 69" xfId="764"/>
    <cellStyle name="Normal 31 7" xfId="765"/>
    <cellStyle name="Normal 31 70" xfId="766"/>
    <cellStyle name="Normal 31 71" xfId="767"/>
    <cellStyle name="Normal 31 72" xfId="768"/>
    <cellStyle name="Normal 31 73" xfId="769"/>
    <cellStyle name="Normal 31 74" xfId="770"/>
    <cellStyle name="Normal 31 75" xfId="771"/>
    <cellStyle name="Normal 31 76" xfId="772"/>
    <cellStyle name="Normal 31 77" xfId="773"/>
    <cellStyle name="Normal 31 78" xfId="774"/>
    <cellStyle name="Normal 31 79" xfId="775"/>
    <cellStyle name="Normal 31 8" xfId="776"/>
    <cellStyle name="Normal 31 80" xfId="777"/>
    <cellStyle name="Normal 31 81" xfId="778"/>
    <cellStyle name="Normal 31 82" xfId="779"/>
    <cellStyle name="Normal 31 83" xfId="780"/>
    <cellStyle name="Normal 31 84" xfId="781"/>
    <cellStyle name="Normal 31 85" xfId="782"/>
    <cellStyle name="Normal 31 86" xfId="783"/>
    <cellStyle name="Normal 31 87" xfId="784"/>
    <cellStyle name="Normal 31 88" xfId="785"/>
    <cellStyle name="Normal 31 89" xfId="786"/>
    <cellStyle name="Normal 31 9" xfId="787"/>
    <cellStyle name="Normal 31 90" xfId="788"/>
    <cellStyle name="Normal 31 91" xfId="789"/>
    <cellStyle name="Normal 31 92" xfId="790"/>
    <cellStyle name="Normal 31 93" xfId="791"/>
    <cellStyle name="Normal 31 94" xfId="792"/>
    <cellStyle name="Normal 31 95" xfId="793"/>
    <cellStyle name="Normal 31 96" xfId="794"/>
    <cellStyle name="Normal 31 97" xfId="795"/>
    <cellStyle name="Normal 31 98" xfId="796"/>
    <cellStyle name="Normal 31 99" xfId="797"/>
    <cellStyle name="Normal 32" xfId="798"/>
    <cellStyle name="Normal 33" xfId="799"/>
    <cellStyle name="Normal 34" xfId="1805"/>
    <cellStyle name="Normal 34 2" xfId="2083"/>
    <cellStyle name="Normal 35" xfId="800"/>
    <cellStyle name="Normal 35 10" xfId="801"/>
    <cellStyle name="Normal 35 100" xfId="802"/>
    <cellStyle name="Normal 35 101" xfId="803"/>
    <cellStyle name="Normal 35 102" xfId="804"/>
    <cellStyle name="Normal 35 103" xfId="805"/>
    <cellStyle name="Normal 35 104" xfId="806"/>
    <cellStyle name="Normal 35 105" xfId="807"/>
    <cellStyle name="Normal 35 106" xfId="808"/>
    <cellStyle name="Normal 35 107" xfId="809"/>
    <cellStyle name="Normal 35 108" xfId="810"/>
    <cellStyle name="Normal 35 11" xfId="811"/>
    <cellStyle name="Normal 35 12" xfId="812"/>
    <cellStyle name="Normal 35 13" xfId="813"/>
    <cellStyle name="Normal 35 14" xfId="814"/>
    <cellStyle name="Normal 35 15" xfId="815"/>
    <cellStyle name="Normal 35 16" xfId="816"/>
    <cellStyle name="Normal 35 17" xfId="817"/>
    <cellStyle name="Normal 35 18" xfId="818"/>
    <cellStyle name="Normal 35 19" xfId="819"/>
    <cellStyle name="Normal 35 2" xfId="820"/>
    <cellStyle name="Normal 35 20" xfId="821"/>
    <cellStyle name="Normal 35 21" xfId="822"/>
    <cellStyle name="Normal 35 22" xfId="823"/>
    <cellStyle name="Normal 35 23" xfId="824"/>
    <cellStyle name="Normal 35 24" xfId="825"/>
    <cellStyle name="Normal 35 25" xfId="826"/>
    <cellStyle name="Normal 35 26" xfId="827"/>
    <cellStyle name="Normal 35 27" xfId="828"/>
    <cellStyle name="Normal 35 28" xfId="829"/>
    <cellStyle name="Normal 35 29" xfId="830"/>
    <cellStyle name="Normal 35 3" xfId="831"/>
    <cellStyle name="Normal 35 30" xfId="832"/>
    <cellStyle name="Normal 35 31" xfId="833"/>
    <cellStyle name="Normal 35 32" xfId="834"/>
    <cellStyle name="Normal 35 33" xfId="835"/>
    <cellStyle name="Normal 35 34" xfId="836"/>
    <cellStyle name="Normal 35 35" xfId="837"/>
    <cellStyle name="Normal 35 36" xfId="838"/>
    <cellStyle name="Normal 35 37" xfId="839"/>
    <cellStyle name="Normal 35 38" xfId="840"/>
    <cellStyle name="Normal 35 39" xfId="841"/>
    <cellStyle name="Normal 35 4" xfId="842"/>
    <cellStyle name="Normal 35 40" xfId="843"/>
    <cellStyle name="Normal 35 41" xfId="844"/>
    <cellStyle name="Normal 35 42" xfId="845"/>
    <cellStyle name="Normal 35 43" xfId="846"/>
    <cellStyle name="Normal 35 44" xfId="847"/>
    <cellStyle name="Normal 35 45" xfId="848"/>
    <cellStyle name="Normal 35 46" xfId="849"/>
    <cellStyle name="Normal 35 47" xfId="850"/>
    <cellStyle name="Normal 35 48" xfId="851"/>
    <cellStyle name="Normal 35 49" xfId="852"/>
    <cellStyle name="Normal 35 5" xfId="853"/>
    <cellStyle name="Normal 35 50" xfId="854"/>
    <cellStyle name="Normal 35 51" xfId="855"/>
    <cellStyle name="Normal 35 52" xfId="856"/>
    <cellStyle name="Normal 35 53" xfId="857"/>
    <cellStyle name="Normal 35 54" xfId="858"/>
    <cellStyle name="Normal 35 55" xfId="859"/>
    <cellStyle name="Normal 35 56" xfId="860"/>
    <cellStyle name="Normal 35 57" xfId="861"/>
    <cellStyle name="Normal 35 58" xfId="862"/>
    <cellStyle name="Normal 35 59" xfId="863"/>
    <cellStyle name="Normal 35 6" xfId="864"/>
    <cellStyle name="Normal 35 60" xfId="865"/>
    <cellStyle name="Normal 35 61" xfId="866"/>
    <cellStyle name="Normal 35 62" xfId="867"/>
    <cellStyle name="Normal 35 63" xfId="868"/>
    <cellStyle name="Normal 35 64" xfId="869"/>
    <cellStyle name="Normal 35 65" xfId="870"/>
    <cellStyle name="Normal 35 66" xfId="871"/>
    <cellStyle name="Normal 35 67" xfId="872"/>
    <cellStyle name="Normal 35 68" xfId="873"/>
    <cellStyle name="Normal 35 69" xfId="874"/>
    <cellStyle name="Normal 35 7" xfId="875"/>
    <cellStyle name="Normal 35 70" xfId="876"/>
    <cellStyle name="Normal 35 71" xfId="877"/>
    <cellStyle name="Normal 35 72" xfId="878"/>
    <cellStyle name="Normal 35 73" xfId="879"/>
    <cellStyle name="Normal 35 74" xfId="880"/>
    <cellStyle name="Normal 35 75" xfId="881"/>
    <cellStyle name="Normal 35 76" xfId="882"/>
    <cellStyle name="Normal 35 77" xfId="883"/>
    <cellStyle name="Normal 35 78" xfId="884"/>
    <cellStyle name="Normal 35 79" xfId="885"/>
    <cellStyle name="Normal 35 8" xfId="886"/>
    <cellStyle name="Normal 35 80" xfId="887"/>
    <cellStyle name="Normal 35 81" xfId="888"/>
    <cellStyle name="Normal 35 82" xfId="889"/>
    <cellStyle name="Normal 35 83" xfId="890"/>
    <cellStyle name="Normal 35 84" xfId="891"/>
    <cellStyle name="Normal 35 85" xfId="892"/>
    <cellStyle name="Normal 35 86" xfId="893"/>
    <cellStyle name="Normal 35 87" xfId="894"/>
    <cellStyle name="Normal 35 88" xfId="895"/>
    <cellStyle name="Normal 35 89" xfId="896"/>
    <cellStyle name="Normal 35 9" xfId="897"/>
    <cellStyle name="Normal 35 90" xfId="898"/>
    <cellStyle name="Normal 35 91" xfId="899"/>
    <cellStyle name="Normal 35 92" xfId="900"/>
    <cellStyle name="Normal 35 93" xfId="901"/>
    <cellStyle name="Normal 35 94" xfId="902"/>
    <cellStyle name="Normal 35 95" xfId="903"/>
    <cellStyle name="Normal 35 96" xfId="904"/>
    <cellStyle name="Normal 35 97" xfId="905"/>
    <cellStyle name="Normal 35 98" xfId="906"/>
    <cellStyle name="Normal 35 99" xfId="907"/>
    <cellStyle name="Normal 36" xfId="908"/>
    <cellStyle name="Normal 36 10" xfId="909"/>
    <cellStyle name="Normal 36 100" xfId="910"/>
    <cellStyle name="Normal 36 101" xfId="911"/>
    <cellStyle name="Normal 36 102" xfId="912"/>
    <cellStyle name="Normal 36 103" xfId="913"/>
    <cellStyle name="Normal 36 104" xfId="914"/>
    <cellStyle name="Normal 36 105" xfId="915"/>
    <cellStyle name="Normal 36 106" xfId="916"/>
    <cellStyle name="Normal 36 107" xfId="917"/>
    <cellStyle name="Normal 36 108" xfId="918"/>
    <cellStyle name="Normal 36 11" xfId="919"/>
    <cellStyle name="Normal 36 12" xfId="920"/>
    <cellStyle name="Normal 36 13" xfId="921"/>
    <cellStyle name="Normal 36 14" xfId="922"/>
    <cellStyle name="Normal 36 15" xfId="923"/>
    <cellStyle name="Normal 36 16" xfId="924"/>
    <cellStyle name="Normal 36 17" xfId="925"/>
    <cellStyle name="Normal 36 18" xfId="926"/>
    <cellStyle name="Normal 36 19" xfId="927"/>
    <cellStyle name="Normal 36 2" xfId="928"/>
    <cellStyle name="Normal 36 20" xfId="929"/>
    <cellStyle name="Normal 36 21" xfId="930"/>
    <cellStyle name="Normal 36 22" xfId="931"/>
    <cellStyle name="Normal 36 23" xfId="932"/>
    <cellStyle name="Normal 36 24" xfId="933"/>
    <cellStyle name="Normal 36 25" xfId="934"/>
    <cellStyle name="Normal 36 26" xfId="935"/>
    <cellStyle name="Normal 36 27" xfId="936"/>
    <cellStyle name="Normal 36 28" xfId="937"/>
    <cellStyle name="Normal 36 29" xfId="938"/>
    <cellStyle name="Normal 36 3" xfId="939"/>
    <cellStyle name="Normal 36 30" xfId="940"/>
    <cellStyle name="Normal 36 31" xfId="941"/>
    <cellStyle name="Normal 36 32" xfId="942"/>
    <cellStyle name="Normal 36 33" xfId="943"/>
    <cellStyle name="Normal 36 34" xfId="944"/>
    <cellStyle name="Normal 36 35" xfId="945"/>
    <cellStyle name="Normal 36 36" xfId="946"/>
    <cellStyle name="Normal 36 37" xfId="947"/>
    <cellStyle name="Normal 36 38" xfId="948"/>
    <cellStyle name="Normal 36 39" xfId="949"/>
    <cellStyle name="Normal 36 4" xfId="950"/>
    <cellStyle name="Normal 36 40" xfId="951"/>
    <cellStyle name="Normal 36 41" xfId="952"/>
    <cellStyle name="Normal 36 42" xfId="953"/>
    <cellStyle name="Normal 36 43" xfId="954"/>
    <cellStyle name="Normal 36 44" xfId="955"/>
    <cellStyle name="Normal 36 45" xfId="956"/>
    <cellStyle name="Normal 36 46" xfId="957"/>
    <cellStyle name="Normal 36 47" xfId="958"/>
    <cellStyle name="Normal 36 48" xfId="959"/>
    <cellStyle name="Normal 36 49" xfId="960"/>
    <cellStyle name="Normal 36 5" xfId="961"/>
    <cellStyle name="Normal 36 50" xfId="962"/>
    <cellStyle name="Normal 36 51" xfId="963"/>
    <cellStyle name="Normal 36 52" xfId="964"/>
    <cellStyle name="Normal 36 53" xfId="965"/>
    <cellStyle name="Normal 36 54" xfId="966"/>
    <cellStyle name="Normal 36 55" xfId="967"/>
    <cellStyle name="Normal 36 56" xfId="968"/>
    <cellStyle name="Normal 36 57" xfId="969"/>
    <cellStyle name="Normal 36 58" xfId="970"/>
    <cellStyle name="Normal 36 59" xfId="971"/>
    <cellStyle name="Normal 36 6" xfId="972"/>
    <cellStyle name="Normal 36 60" xfId="973"/>
    <cellStyle name="Normal 36 61" xfId="974"/>
    <cellStyle name="Normal 36 62" xfId="975"/>
    <cellStyle name="Normal 36 63" xfId="976"/>
    <cellStyle name="Normal 36 64" xfId="977"/>
    <cellStyle name="Normal 36 65" xfId="978"/>
    <cellStyle name="Normal 36 66" xfId="979"/>
    <cellStyle name="Normal 36 67" xfId="980"/>
    <cellStyle name="Normal 36 68" xfId="981"/>
    <cellStyle name="Normal 36 69" xfId="982"/>
    <cellStyle name="Normal 36 7" xfId="983"/>
    <cellStyle name="Normal 36 70" xfId="984"/>
    <cellStyle name="Normal 36 71" xfId="985"/>
    <cellStyle name="Normal 36 72" xfId="986"/>
    <cellStyle name="Normal 36 73" xfId="987"/>
    <cellStyle name="Normal 36 74" xfId="988"/>
    <cellStyle name="Normal 36 75" xfId="989"/>
    <cellStyle name="Normal 36 76" xfId="990"/>
    <cellStyle name="Normal 36 77" xfId="991"/>
    <cellStyle name="Normal 36 78" xfId="992"/>
    <cellStyle name="Normal 36 79" xfId="993"/>
    <cellStyle name="Normal 36 8" xfId="994"/>
    <cellStyle name="Normal 36 80" xfId="995"/>
    <cellStyle name="Normal 36 81" xfId="996"/>
    <cellStyle name="Normal 36 82" xfId="997"/>
    <cellStyle name="Normal 36 83" xfId="998"/>
    <cellStyle name="Normal 36 84" xfId="999"/>
    <cellStyle name="Normal 36 85" xfId="1000"/>
    <cellStyle name="Normal 36 86" xfId="1001"/>
    <cellStyle name="Normal 36 87" xfId="1002"/>
    <cellStyle name="Normal 36 88" xfId="1003"/>
    <cellStyle name="Normal 36 89" xfId="1004"/>
    <cellStyle name="Normal 36 9" xfId="1005"/>
    <cellStyle name="Normal 36 90" xfId="1006"/>
    <cellStyle name="Normal 36 91" xfId="1007"/>
    <cellStyle name="Normal 36 92" xfId="1008"/>
    <cellStyle name="Normal 36 93" xfId="1009"/>
    <cellStyle name="Normal 36 94" xfId="1010"/>
    <cellStyle name="Normal 36 95" xfId="1011"/>
    <cellStyle name="Normal 36 96" xfId="1012"/>
    <cellStyle name="Normal 36 97" xfId="1013"/>
    <cellStyle name="Normal 36 98" xfId="1014"/>
    <cellStyle name="Normal 36 99" xfId="1015"/>
    <cellStyle name="Normal 37" xfId="1806"/>
    <cellStyle name="Normal 37 2" xfId="2084"/>
    <cellStyle name="Normal 38" xfId="1807"/>
    <cellStyle name="Normal 39" xfId="2"/>
    <cellStyle name="Normal 4" xfId="1016"/>
    <cellStyle name="Normal 4 10" xfId="1017"/>
    <cellStyle name="Normal 4 100" xfId="1018"/>
    <cellStyle name="Normal 4 101" xfId="1019"/>
    <cellStyle name="Normal 4 102" xfId="1020"/>
    <cellStyle name="Normal 4 103" xfId="1021"/>
    <cellStyle name="Normal 4 104" xfId="1022"/>
    <cellStyle name="Normal 4 105" xfId="1023"/>
    <cellStyle name="Normal 4 106" xfId="1024"/>
    <cellStyle name="Normal 4 107" xfId="1025"/>
    <cellStyle name="Normal 4 108" xfId="1026"/>
    <cellStyle name="Normal 4 109" xfId="1466"/>
    <cellStyle name="Normal 4 109 2" xfId="1566"/>
    <cellStyle name="Normal 4 109 2 2" xfId="1659"/>
    <cellStyle name="Normal 4 109 2 2 2" xfId="1956"/>
    <cellStyle name="Normal 4 109 2 3" xfId="1869"/>
    <cellStyle name="Normal 4 109 3" xfId="1618"/>
    <cellStyle name="Normal 4 109 3 2" xfId="1917"/>
    <cellStyle name="Normal 4 109 4" xfId="1772"/>
    <cellStyle name="Normal 4 109 4 2" xfId="2060"/>
    <cellStyle name="Normal 4 109 5" xfId="1821"/>
    <cellStyle name="Normal 4 11" xfId="1027"/>
    <cellStyle name="Normal 4 110" xfId="1467"/>
    <cellStyle name="Normal 4 111" xfId="1468"/>
    <cellStyle name="Normal 4 12" xfId="1028"/>
    <cellStyle name="Normal 4 13" xfId="1029"/>
    <cellStyle name="Normal 4 14" xfId="1030"/>
    <cellStyle name="Normal 4 15" xfId="1031"/>
    <cellStyle name="Normal 4 16" xfId="1032"/>
    <cellStyle name="Normal 4 17" xfId="1033"/>
    <cellStyle name="Normal 4 18" xfId="1034"/>
    <cellStyle name="Normal 4 19" xfId="1035"/>
    <cellStyle name="Normal 4 2" xfId="1036"/>
    <cellStyle name="Normal 4 2 2" xfId="1469"/>
    <cellStyle name="Normal 4 2 2 2" xfId="1567"/>
    <cellStyle name="Normal 4 2 2 2 2" xfId="1660"/>
    <cellStyle name="Normal 4 2 2 2 2 2" xfId="1957"/>
    <cellStyle name="Normal 4 2 2 2 3" xfId="1870"/>
    <cellStyle name="Normal 4 2 2 3" xfId="1619"/>
    <cellStyle name="Normal 4 2 2 3 2" xfId="1918"/>
    <cellStyle name="Normal 4 2 2 4" xfId="1773"/>
    <cellStyle name="Normal 4 2 2 4 2" xfId="2061"/>
    <cellStyle name="Normal 4 2 2 5" xfId="1822"/>
    <cellStyle name="Normal 4 2 3" xfId="1470"/>
    <cellStyle name="Normal 4 2 4" xfId="1471"/>
    <cellStyle name="Normal 4 20" xfId="1037"/>
    <cellStyle name="Normal 4 21" xfId="1038"/>
    <cellStyle name="Normal 4 22" xfId="1039"/>
    <cellStyle name="Normal 4 23" xfId="1040"/>
    <cellStyle name="Normal 4 24" xfId="1041"/>
    <cellStyle name="Normal 4 25" xfId="1042"/>
    <cellStyle name="Normal 4 26" xfId="1043"/>
    <cellStyle name="Normal 4 27" xfId="1044"/>
    <cellStyle name="Normal 4 28" xfId="1045"/>
    <cellStyle name="Normal 4 29" xfId="1046"/>
    <cellStyle name="Normal 4 3" xfId="1047"/>
    <cellStyle name="Normal 4 30" xfId="1048"/>
    <cellStyle name="Normal 4 31" xfId="1049"/>
    <cellStyle name="Normal 4 32" xfId="1050"/>
    <cellStyle name="Normal 4 33" xfId="1051"/>
    <cellStyle name="Normal 4 34" xfId="1052"/>
    <cellStyle name="Normal 4 35" xfId="1053"/>
    <cellStyle name="Normal 4 36" xfId="1054"/>
    <cellStyle name="Normal 4 37" xfId="1055"/>
    <cellStyle name="Normal 4 38" xfId="1056"/>
    <cellStyle name="Normal 4 39" xfId="1057"/>
    <cellStyle name="Normal 4 4" xfId="1058"/>
    <cellStyle name="Normal 4 40" xfId="1059"/>
    <cellStyle name="Normal 4 41" xfId="1060"/>
    <cellStyle name="Normal 4 42" xfId="1061"/>
    <cellStyle name="Normal 4 43" xfId="1062"/>
    <cellStyle name="Normal 4 44" xfId="1063"/>
    <cellStyle name="Normal 4 45" xfId="1064"/>
    <cellStyle name="Normal 4 46" xfId="1065"/>
    <cellStyle name="Normal 4 47" xfId="1066"/>
    <cellStyle name="Normal 4 48" xfId="1067"/>
    <cellStyle name="Normal 4 49" xfId="1068"/>
    <cellStyle name="Normal 4 5" xfId="1069"/>
    <cellStyle name="Normal 4 50" xfId="1070"/>
    <cellStyle name="Normal 4 51" xfId="1071"/>
    <cellStyle name="Normal 4 52" xfId="1072"/>
    <cellStyle name="Normal 4 53" xfId="1073"/>
    <cellStyle name="Normal 4 54" xfId="1074"/>
    <cellStyle name="Normal 4 55" xfId="1075"/>
    <cellStyle name="Normal 4 56" xfId="1076"/>
    <cellStyle name="Normal 4 57" xfId="1077"/>
    <cellStyle name="Normal 4 58" xfId="1078"/>
    <cellStyle name="Normal 4 59" xfId="1079"/>
    <cellStyle name="Normal 4 6" xfId="1080"/>
    <cellStyle name="Normal 4 60" xfId="1081"/>
    <cellStyle name="Normal 4 61" xfId="1082"/>
    <cellStyle name="Normal 4 62" xfId="1083"/>
    <cellStyle name="Normal 4 63" xfId="1084"/>
    <cellStyle name="Normal 4 64" xfId="1085"/>
    <cellStyle name="Normal 4 65" xfId="1086"/>
    <cellStyle name="Normal 4 66" xfId="1087"/>
    <cellStyle name="Normal 4 67" xfId="1088"/>
    <cellStyle name="Normal 4 68" xfId="1089"/>
    <cellStyle name="Normal 4 69" xfId="1090"/>
    <cellStyle name="Normal 4 7" xfId="1091"/>
    <cellStyle name="Normal 4 70" xfId="1092"/>
    <cellStyle name="Normal 4 71" xfId="1093"/>
    <cellStyle name="Normal 4 72" xfId="1094"/>
    <cellStyle name="Normal 4 73" xfId="1095"/>
    <cellStyle name="Normal 4 74" xfId="1096"/>
    <cellStyle name="Normal 4 75" xfId="1097"/>
    <cellStyle name="Normal 4 76" xfId="1098"/>
    <cellStyle name="Normal 4 77" xfId="1099"/>
    <cellStyle name="Normal 4 78" xfId="1100"/>
    <cellStyle name="Normal 4 79" xfId="1101"/>
    <cellStyle name="Normal 4 8" xfId="1102"/>
    <cellStyle name="Normal 4 80" xfId="1103"/>
    <cellStyle name="Normal 4 81" xfId="1104"/>
    <cellStyle name="Normal 4 82" xfId="1105"/>
    <cellStyle name="Normal 4 83" xfId="1106"/>
    <cellStyle name="Normal 4 84" xfId="1107"/>
    <cellStyle name="Normal 4 85" xfId="1108"/>
    <cellStyle name="Normal 4 86" xfId="1109"/>
    <cellStyle name="Normal 4 87" xfId="1110"/>
    <cellStyle name="Normal 4 88" xfId="1111"/>
    <cellStyle name="Normal 4 89" xfId="1112"/>
    <cellStyle name="Normal 4 9" xfId="1113"/>
    <cellStyle name="Normal 4 90" xfId="1114"/>
    <cellStyle name="Normal 4 91" xfId="1115"/>
    <cellStyle name="Normal 4 92" xfId="1116"/>
    <cellStyle name="Normal 4 93" xfId="1117"/>
    <cellStyle name="Normal 4 94" xfId="1118"/>
    <cellStyle name="Normal 4 95" xfId="1119"/>
    <cellStyle name="Normal 4 96" xfId="1120"/>
    <cellStyle name="Normal 4 97" xfId="1121"/>
    <cellStyle name="Normal 4 98" xfId="1122"/>
    <cellStyle name="Normal 4 99" xfId="1123"/>
    <cellStyle name="Normal 5" xfId="1124"/>
    <cellStyle name="Normal 5 10" xfId="1125"/>
    <cellStyle name="Normal 5 100" xfId="1126"/>
    <cellStyle name="Normal 5 101" xfId="1127"/>
    <cellStyle name="Normal 5 102" xfId="1128"/>
    <cellStyle name="Normal 5 103" xfId="1129"/>
    <cellStyle name="Normal 5 104" xfId="1130"/>
    <cellStyle name="Normal 5 105" xfId="1131"/>
    <cellStyle name="Normal 5 106" xfId="1132"/>
    <cellStyle name="Normal 5 107" xfId="1133"/>
    <cellStyle name="Normal 5 108" xfId="1134"/>
    <cellStyle name="Normal 5 109" xfId="1472"/>
    <cellStyle name="Normal 5 11" xfId="1135"/>
    <cellStyle name="Normal 5 110" xfId="1473"/>
    <cellStyle name="Normal 5 12" xfId="1136"/>
    <cellStyle name="Normal 5 13" xfId="1137"/>
    <cellStyle name="Normal 5 14" xfId="1138"/>
    <cellStyle name="Normal 5 15" xfId="1139"/>
    <cellStyle name="Normal 5 16" xfId="1140"/>
    <cellStyle name="Normal 5 17" xfId="1141"/>
    <cellStyle name="Normal 5 18" xfId="1142"/>
    <cellStyle name="Normal 5 19" xfId="1143"/>
    <cellStyle name="Normal 5 2" xfId="1144"/>
    <cellStyle name="Normal 5 2 2" xfId="1474"/>
    <cellStyle name="Normal 5 2 3" xfId="1475"/>
    <cellStyle name="Normal 5 20" xfId="1145"/>
    <cellStyle name="Normal 5 21" xfId="1146"/>
    <cellStyle name="Normal 5 22" xfId="1147"/>
    <cellStyle name="Normal 5 23" xfId="1148"/>
    <cellStyle name="Normal 5 24" xfId="1149"/>
    <cellStyle name="Normal 5 25" xfId="1150"/>
    <cellStyle name="Normal 5 26" xfId="1151"/>
    <cellStyle name="Normal 5 27" xfId="1152"/>
    <cellStyle name="Normal 5 28" xfId="1153"/>
    <cellStyle name="Normal 5 29" xfId="1154"/>
    <cellStyle name="Normal 5 3" xfId="1155"/>
    <cellStyle name="Normal 5 30" xfId="1156"/>
    <cellStyle name="Normal 5 31" xfId="1157"/>
    <cellStyle name="Normal 5 32" xfId="1158"/>
    <cellStyle name="Normal 5 33" xfId="1159"/>
    <cellStyle name="Normal 5 34" xfId="1160"/>
    <cellStyle name="Normal 5 35" xfId="1161"/>
    <cellStyle name="Normal 5 36" xfId="1162"/>
    <cellStyle name="Normal 5 37" xfId="1163"/>
    <cellStyle name="Normal 5 38" xfId="1164"/>
    <cellStyle name="Normal 5 39" xfId="1165"/>
    <cellStyle name="Normal 5 4" xfId="1166"/>
    <cellStyle name="Normal 5 40" xfId="1167"/>
    <cellStyle name="Normal 5 41" xfId="1168"/>
    <cellStyle name="Normal 5 42" xfId="1169"/>
    <cellStyle name="Normal 5 43" xfId="1170"/>
    <cellStyle name="Normal 5 44" xfId="1171"/>
    <cellStyle name="Normal 5 45" xfId="1172"/>
    <cellStyle name="Normal 5 46" xfId="1173"/>
    <cellStyle name="Normal 5 47" xfId="1174"/>
    <cellStyle name="Normal 5 48" xfId="1175"/>
    <cellStyle name="Normal 5 49" xfId="1176"/>
    <cellStyle name="Normal 5 5" xfId="1177"/>
    <cellStyle name="Normal 5 50" xfId="1178"/>
    <cellStyle name="Normal 5 51" xfId="1179"/>
    <cellStyle name="Normal 5 52" xfId="1180"/>
    <cellStyle name="Normal 5 53" xfId="1181"/>
    <cellStyle name="Normal 5 54" xfId="1182"/>
    <cellStyle name="Normal 5 55" xfId="1183"/>
    <cellStyle name="Normal 5 56" xfId="1184"/>
    <cellStyle name="Normal 5 57" xfId="1185"/>
    <cellStyle name="Normal 5 58" xfId="1186"/>
    <cellStyle name="Normal 5 59" xfId="1187"/>
    <cellStyle name="Normal 5 6" xfId="1188"/>
    <cellStyle name="Normal 5 60" xfId="1189"/>
    <cellStyle name="Normal 5 61" xfId="1190"/>
    <cellStyle name="Normal 5 62" xfId="1191"/>
    <cellStyle name="Normal 5 63" xfId="1192"/>
    <cellStyle name="Normal 5 64" xfId="1193"/>
    <cellStyle name="Normal 5 65" xfId="1194"/>
    <cellStyle name="Normal 5 66" xfId="1195"/>
    <cellStyle name="Normal 5 67" xfId="1196"/>
    <cellStyle name="Normal 5 68" xfId="1197"/>
    <cellStyle name="Normal 5 69" xfId="1198"/>
    <cellStyle name="Normal 5 7" xfId="1199"/>
    <cellStyle name="Normal 5 70" xfId="1200"/>
    <cellStyle name="Normal 5 71" xfId="1201"/>
    <cellStyle name="Normal 5 72" xfId="1202"/>
    <cellStyle name="Normal 5 73" xfId="1203"/>
    <cellStyle name="Normal 5 74" xfId="1204"/>
    <cellStyle name="Normal 5 75" xfId="1205"/>
    <cellStyle name="Normal 5 76" xfId="1206"/>
    <cellStyle name="Normal 5 77" xfId="1207"/>
    <cellStyle name="Normal 5 78" xfId="1208"/>
    <cellStyle name="Normal 5 79" xfId="1209"/>
    <cellStyle name="Normal 5 8" xfId="1210"/>
    <cellStyle name="Normal 5 80" xfId="1211"/>
    <cellStyle name="Normal 5 81" xfId="1212"/>
    <cellStyle name="Normal 5 82" xfId="1213"/>
    <cellStyle name="Normal 5 83" xfId="1214"/>
    <cellStyle name="Normal 5 84" xfId="1215"/>
    <cellStyle name="Normal 5 85" xfId="1216"/>
    <cellStyle name="Normal 5 86" xfId="1217"/>
    <cellStyle name="Normal 5 87" xfId="1218"/>
    <cellStyle name="Normal 5 88" xfId="1219"/>
    <cellStyle name="Normal 5 89" xfId="1220"/>
    <cellStyle name="Normal 5 9" xfId="1221"/>
    <cellStyle name="Normal 5 90" xfId="1222"/>
    <cellStyle name="Normal 5 91" xfId="1223"/>
    <cellStyle name="Normal 5 92" xfId="1224"/>
    <cellStyle name="Normal 5 93" xfId="1225"/>
    <cellStyle name="Normal 5 94" xfId="1226"/>
    <cellStyle name="Normal 5 95" xfId="1227"/>
    <cellStyle name="Normal 5 96" xfId="1228"/>
    <cellStyle name="Normal 5 97" xfId="1229"/>
    <cellStyle name="Normal 5 98" xfId="1230"/>
    <cellStyle name="Normal 5 99" xfId="1231"/>
    <cellStyle name="Normal 6" xfId="1232"/>
    <cellStyle name="Normal 6 10" xfId="1233"/>
    <cellStyle name="Normal 6 100" xfId="1234"/>
    <cellStyle name="Normal 6 101" xfId="1235"/>
    <cellStyle name="Normal 6 102" xfId="1236"/>
    <cellStyle name="Normal 6 103" xfId="1237"/>
    <cellStyle name="Normal 6 104" xfId="1238"/>
    <cellStyle name="Normal 6 105" xfId="1239"/>
    <cellStyle name="Normal 6 106" xfId="1240"/>
    <cellStyle name="Normal 6 107" xfId="1241"/>
    <cellStyle name="Normal 6 108" xfId="1242"/>
    <cellStyle name="Normal 6 109" xfId="1476"/>
    <cellStyle name="Normal 6 11" xfId="1243"/>
    <cellStyle name="Normal 6 110" xfId="1477"/>
    <cellStyle name="Normal 6 12" xfId="1244"/>
    <cellStyle name="Normal 6 13" xfId="1245"/>
    <cellStyle name="Normal 6 14" xfId="1246"/>
    <cellStyle name="Normal 6 15" xfId="1247"/>
    <cellStyle name="Normal 6 16" xfId="1248"/>
    <cellStyle name="Normal 6 17" xfId="1249"/>
    <cellStyle name="Normal 6 18" xfId="1250"/>
    <cellStyle name="Normal 6 19" xfId="1251"/>
    <cellStyle name="Normal 6 2" xfId="1252"/>
    <cellStyle name="Normal 6 2 2" xfId="1341"/>
    <cellStyle name="Normal 6 2 2 2" xfId="1545"/>
    <cellStyle name="Normal 6 2 2 2 2" xfId="1647"/>
    <cellStyle name="Normal 6 2 2 2 2 2" xfId="1944"/>
    <cellStyle name="Normal 6 2 2 2 3" xfId="1848"/>
    <cellStyle name="Normal 6 2 2 3" xfId="1606"/>
    <cellStyle name="Normal 6 2 2 3 2" xfId="1905"/>
    <cellStyle name="Normal 6 2 2 4" xfId="1774"/>
    <cellStyle name="Normal 6 2 2 4 2" xfId="2062"/>
    <cellStyle name="Normal 6 2 2 5" xfId="1809"/>
    <cellStyle name="Normal 6 2 3" xfId="1478"/>
    <cellStyle name="Normal 6 20" xfId="1253"/>
    <cellStyle name="Normal 6 21" xfId="1254"/>
    <cellStyle name="Normal 6 22" xfId="1255"/>
    <cellStyle name="Normal 6 23" xfId="1256"/>
    <cellStyle name="Normal 6 24" xfId="1257"/>
    <cellStyle name="Normal 6 25" xfId="1258"/>
    <cellStyle name="Normal 6 26" xfId="1259"/>
    <cellStyle name="Normal 6 27" xfId="1260"/>
    <cellStyle name="Normal 6 28" xfId="1261"/>
    <cellStyle name="Normal 6 29" xfId="1262"/>
    <cellStyle name="Normal 6 3" xfId="1263"/>
    <cellStyle name="Normal 6 30" xfId="1264"/>
    <cellStyle name="Normal 6 31" xfId="1265"/>
    <cellStyle name="Normal 6 32" xfId="1266"/>
    <cellStyle name="Normal 6 33" xfId="1267"/>
    <cellStyle name="Normal 6 34" xfId="1268"/>
    <cellStyle name="Normal 6 35" xfId="1269"/>
    <cellStyle name="Normal 6 36" xfId="1270"/>
    <cellStyle name="Normal 6 37" xfId="1271"/>
    <cellStyle name="Normal 6 38" xfId="1272"/>
    <cellStyle name="Normal 6 39" xfId="1273"/>
    <cellStyle name="Normal 6 4" xfId="1274"/>
    <cellStyle name="Normal 6 40" xfId="1275"/>
    <cellStyle name="Normal 6 41" xfId="1276"/>
    <cellStyle name="Normal 6 42" xfId="1277"/>
    <cellStyle name="Normal 6 43" xfId="1278"/>
    <cellStyle name="Normal 6 44" xfId="1279"/>
    <cellStyle name="Normal 6 45" xfId="1280"/>
    <cellStyle name="Normal 6 46" xfId="1281"/>
    <cellStyle name="Normal 6 47" xfId="1282"/>
    <cellStyle name="Normal 6 48" xfId="1283"/>
    <cellStyle name="Normal 6 49" xfId="1284"/>
    <cellStyle name="Normal 6 5" xfId="1285"/>
    <cellStyle name="Normal 6 50" xfId="1286"/>
    <cellStyle name="Normal 6 51" xfId="1287"/>
    <cellStyle name="Normal 6 52" xfId="1288"/>
    <cellStyle name="Normal 6 53" xfId="1289"/>
    <cellStyle name="Normal 6 54" xfId="1290"/>
    <cellStyle name="Normal 6 55" xfId="1291"/>
    <cellStyle name="Normal 6 56" xfId="1292"/>
    <cellStyle name="Normal 6 57" xfId="1293"/>
    <cellStyle name="Normal 6 58" xfId="1294"/>
    <cellStyle name="Normal 6 59" xfId="1295"/>
    <cellStyle name="Normal 6 6" xfId="1296"/>
    <cellStyle name="Normal 6 60" xfId="1297"/>
    <cellStyle name="Normal 6 61" xfId="1298"/>
    <cellStyle name="Normal 6 62" xfId="1299"/>
    <cellStyle name="Normal 6 63" xfId="1300"/>
    <cellStyle name="Normal 6 64" xfId="1301"/>
    <cellStyle name="Normal 6 65" xfId="1302"/>
    <cellStyle name="Normal 6 66" xfId="1303"/>
    <cellStyle name="Normal 6 67" xfId="1304"/>
    <cellStyle name="Normal 6 68" xfId="1305"/>
    <cellStyle name="Normal 6 69" xfId="1306"/>
    <cellStyle name="Normal 6 7" xfId="1307"/>
    <cellStyle name="Normal 6 70" xfId="1308"/>
    <cellStyle name="Normal 6 71" xfId="1309"/>
    <cellStyle name="Normal 6 72" xfId="1310"/>
    <cellStyle name="Normal 6 73" xfId="1311"/>
    <cellStyle name="Normal 6 74" xfId="1312"/>
    <cellStyle name="Normal 6 75" xfId="1313"/>
    <cellStyle name="Normal 6 76" xfId="1314"/>
    <cellStyle name="Normal 6 77" xfId="1315"/>
    <cellStyle name="Normal 6 78" xfId="1316"/>
    <cellStyle name="Normal 6 79" xfId="1317"/>
    <cellStyle name="Normal 6 8" xfId="1318"/>
    <cellStyle name="Normal 6 80" xfId="1319"/>
    <cellStyle name="Normal 6 81" xfId="1320"/>
    <cellStyle name="Normal 6 82" xfId="1321"/>
    <cellStyle name="Normal 6 83" xfId="1322"/>
    <cellStyle name="Normal 6 84" xfId="1323"/>
    <cellStyle name="Normal 6 85" xfId="1324"/>
    <cellStyle name="Normal 6 86" xfId="1325"/>
    <cellStyle name="Normal 6 87" xfId="1326"/>
    <cellStyle name="Normal 6 88" xfId="1327"/>
    <cellStyle name="Normal 6 89" xfId="1328"/>
    <cellStyle name="Normal 6 9" xfId="1329"/>
    <cellStyle name="Normal 6 90" xfId="1330"/>
    <cellStyle name="Normal 6 91" xfId="1331"/>
    <cellStyle name="Normal 6 92" xfId="1332"/>
    <cellStyle name="Normal 6 93" xfId="1333"/>
    <cellStyle name="Normal 6 94" xfId="1334"/>
    <cellStyle name="Normal 6 95" xfId="1335"/>
    <cellStyle name="Normal 6 96" xfId="1336"/>
    <cellStyle name="Normal 6 97" xfId="1337"/>
    <cellStyle name="Normal 6 98" xfId="1338"/>
    <cellStyle name="Normal 6 99" xfId="1339"/>
    <cellStyle name="Normal 7" xfId="1340"/>
    <cellStyle name="Normal 7 2" xfId="1479"/>
    <cellStyle name="Normal 7 3" xfId="1480"/>
    <cellStyle name="Normal 7 3 2" xfId="1568"/>
    <cellStyle name="Normal 7 3 2 2" xfId="1661"/>
    <cellStyle name="Normal 7 3 2 2 2" xfId="1958"/>
    <cellStyle name="Normal 7 3 2 3" xfId="1871"/>
    <cellStyle name="Normal 7 3 3" xfId="1620"/>
    <cellStyle name="Normal 7 3 3 2" xfId="1919"/>
    <cellStyle name="Normal 7 3 4" xfId="1776"/>
    <cellStyle name="Normal 7 3 4 2" xfId="2064"/>
    <cellStyle name="Normal 7 3 5" xfId="1823"/>
    <cellStyle name="Normal 7 4" xfId="1481"/>
    <cellStyle name="Normal 7 5" xfId="1544"/>
    <cellStyle name="Normal 7 5 2" xfId="1646"/>
    <cellStyle name="Normal 7 5 2 2" xfId="1943"/>
    <cellStyle name="Normal 7 5 3" xfId="1847"/>
    <cellStyle name="Normal 7 6" xfId="1605"/>
    <cellStyle name="Normal 7 6 2" xfId="1904"/>
    <cellStyle name="Normal 7 7" xfId="1775"/>
    <cellStyle name="Normal 7 7 2" xfId="2063"/>
    <cellStyle name="Normal 7 8" xfId="1808"/>
    <cellStyle name="Normal 8" xfId="1482"/>
    <cellStyle name="Normal 8 2" xfId="1483"/>
    <cellStyle name="Normal 8 2 2" xfId="1484"/>
    <cellStyle name="Normal 8 2 2 2" xfId="1569"/>
    <cellStyle name="Normal 8 2 2 2 2" xfId="1662"/>
    <cellStyle name="Normal 8 2 2 2 2 2" xfId="1959"/>
    <cellStyle name="Normal 8 2 2 2 3" xfId="1872"/>
    <cellStyle name="Normal 8 2 2 3" xfId="1621"/>
    <cellStyle name="Normal 8 2 2 3 2" xfId="1920"/>
    <cellStyle name="Normal 8 2 2 4" xfId="1777"/>
    <cellStyle name="Normal 8 2 2 4 2" xfId="2065"/>
    <cellStyle name="Normal 8 2 2 5" xfId="1824"/>
    <cellStyle name="Normal 8 2 3" xfId="1485"/>
    <cellStyle name="Normal 8 3" xfId="1486"/>
    <cellStyle name="Normal 9" xfId="1487"/>
    <cellStyle name="Normal 9 2" xfId="1488"/>
    <cellStyle name="Normal 9 3" xfId="1489"/>
    <cellStyle name="Normal 9 4" xfId="1490"/>
    <cellStyle name="Note 2" xfId="1491"/>
    <cellStyle name="Note 2 2" xfId="1492"/>
    <cellStyle name="Note 2 2 2" xfId="1571"/>
    <cellStyle name="Note 2 2 2 2" xfId="1686"/>
    <cellStyle name="Note 2 2 2 2 2" xfId="1724"/>
    <cellStyle name="Note 2 2 2 2 2 2" xfId="2021"/>
    <cellStyle name="Note 2 2 2 2 2 2 2" xfId="2498"/>
    <cellStyle name="Note 2 2 2 2 2 2 3" xfId="2385"/>
    <cellStyle name="Note 2 2 2 2 2 2 4" xfId="2183"/>
    <cellStyle name="Note 2 2 2 2 2 3" xfId="2352"/>
    <cellStyle name="Note 2 2 2 2 2 4" xfId="2216"/>
    <cellStyle name="Note 2 2 2 2 2 5" xfId="2162"/>
    <cellStyle name="Note 2 2 2 2 3" xfId="1983"/>
    <cellStyle name="Note 2 2 2 2 3 2" xfId="2467"/>
    <cellStyle name="Note 2 2 2 2 3 3" xfId="1804"/>
    <cellStyle name="Note 2 2 2 2 3 4" xfId="2457"/>
    <cellStyle name="Note 2 2 2 2 4" xfId="2322"/>
    <cellStyle name="Note 2 2 2 2 5" xfId="2098"/>
    <cellStyle name="Note 2 2 2 2 6" xfId="2204"/>
    <cellStyle name="Note 2 2 2 3" xfId="1720"/>
    <cellStyle name="Note 2 2 2 3 2" xfId="2017"/>
    <cellStyle name="Note 2 2 2 3 2 2" xfId="2494"/>
    <cellStyle name="Note 2 2 2 3 2 3" xfId="2450"/>
    <cellStyle name="Note 2 2 2 3 2 4" xfId="2306"/>
    <cellStyle name="Note 2 2 2 3 3" xfId="2348"/>
    <cellStyle name="Note 2 2 2 3 4" xfId="2097"/>
    <cellStyle name="Note 2 2 2 3 5" xfId="2535"/>
    <cellStyle name="Note 2 2 2 4" xfId="1874"/>
    <cellStyle name="Note 2 2 2 4 2" xfId="2426"/>
    <cellStyle name="Note 2 2 2 4 3" xfId="2488"/>
    <cellStyle name="Note 2 2 2 4 4" xfId="2395"/>
    <cellStyle name="Note 2 2 2 5" xfId="2289"/>
    <cellStyle name="Note 2 2 2 6" xfId="2085"/>
    <cellStyle name="Note 2 2 2 7" xfId="2410"/>
    <cellStyle name="Note 2 2 3" xfId="1702"/>
    <cellStyle name="Note 2 2 3 2" xfId="1728"/>
    <cellStyle name="Note 2 2 3 2 2" xfId="2025"/>
    <cellStyle name="Note 2 2 3 2 2 2" xfId="2502"/>
    <cellStyle name="Note 2 2 3 2 2 3" xfId="2308"/>
    <cellStyle name="Note 2 2 3 2 2 4" xfId="2146"/>
    <cellStyle name="Note 2 2 3 2 3" xfId="2356"/>
    <cellStyle name="Note 2 2 3 2 4" xfId="2213"/>
    <cellStyle name="Note 2 2 3 2 5" xfId="2434"/>
    <cellStyle name="Note 2 2 3 3" xfId="1999"/>
    <cellStyle name="Note 2 2 3 3 2" xfId="2479"/>
    <cellStyle name="Note 2 2 3 3 3" xfId="2194"/>
    <cellStyle name="Note 2 2 3 3 4" xfId="2300"/>
    <cellStyle name="Note 2 2 3 4" xfId="2335"/>
    <cellStyle name="Note 2 2 3 5" xfId="2229"/>
    <cellStyle name="Note 2 2 3 6" xfId="2583"/>
    <cellStyle name="Note 2 2 4" xfId="1779"/>
    <cellStyle name="Note 2 2 4 2" xfId="2388"/>
    <cellStyle name="Note 2 2 4 3" xfId="2343"/>
    <cellStyle name="Note 2 2 4 4" xfId="2534"/>
    <cellStyle name="Note 2 2 5" xfId="2260"/>
    <cellStyle name="Note 2 2 6" xfId="2244"/>
    <cellStyle name="Note 2 2 7" xfId="2301"/>
    <cellStyle name="Note 2 3" xfId="1493"/>
    <cellStyle name="Note 2 3 2" xfId="1572"/>
    <cellStyle name="Note 2 3 2 2" xfId="1687"/>
    <cellStyle name="Note 2 3 2 2 2" xfId="1725"/>
    <cellStyle name="Note 2 3 2 2 2 2" xfId="2022"/>
    <cellStyle name="Note 2 3 2 2 2 2 2" xfId="2499"/>
    <cellStyle name="Note 2 3 2 2 2 2 3" xfId="2296"/>
    <cellStyle name="Note 2 3 2 2 2 2 4" xfId="2451"/>
    <cellStyle name="Note 2 3 2 2 2 3" xfId="2353"/>
    <cellStyle name="Note 2 3 2 2 2 4" xfId="2547"/>
    <cellStyle name="Note 2 3 2 2 2 5" xfId="2104"/>
    <cellStyle name="Note 2 3 2 2 3" xfId="1984"/>
    <cellStyle name="Note 2 3 2 2 3 2" xfId="2468"/>
    <cellStyle name="Note 2 3 2 2 3 3" xfId="2314"/>
    <cellStyle name="Note 2 3 2 2 3 4" xfId="2311"/>
    <cellStyle name="Note 2 3 2 2 4" xfId="2323"/>
    <cellStyle name="Note 2 3 2 2 5" xfId="2524"/>
    <cellStyle name="Note 2 3 2 2 6" xfId="2165"/>
    <cellStyle name="Note 2 3 2 3" xfId="1721"/>
    <cellStyle name="Note 2 3 2 3 2" xfId="2018"/>
    <cellStyle name="Note 2 3 2 3 2 2" xfId="2495"/>
    <cellStyle name="Note 2 3 2 3 2 3" xfId="2409"/>
    <cellStyle name="Note 2 3 2 3 2 4" xfId="2168"/>
    <cellStyle name="Note 2 3 2 3 3" xfId="2349"/>
    <cellStyle name="Note 2 3 2 3 4" xfId="2384"/>
    <cellStyle name="Note 2 3 2 3 5" xfId="2568"/>
    <cellStyle name="Note 2 3 2 4" xfId="1875"/>
    <cellStyle name="Note 2 3 2 4 2" xfId="2427"/>
    <cellStyle name="Note 2 3 2 4 3" xfId="2250"/>
    <cellStyle name="Note 2 3 2 4 4" xfId="2142"/>
    <cellStyle name="Note 2 3 2 5" xfId="2290"/>
    <cellStyle name="Note 2 3 2 6" xfId="2544"/>
    <cellStyle name="Note 2 3 2 7" xfId="2111"/>
    <cellStyle name="Note 2 3 3" xfId="1703"/>
    <cellStyle name="Note 2 3 3 2" xfId="1729"/>
    <cellStyle name="Note 2 3 3 2 2" xfId="2026"/>
    <cellStyle name="Note 2 3 3 2 2 2" xfId="2503"/>
    <cellStyle name="Note 2 3 3 2 2 3" xfId="2532"/>
    <cellStyle name="Note 2 3 3 2 2 4" xfId="2202"/>
    <cellStyle name="Note 2 3 3 2 3" xfId="2357"/>
    <cellStyle name="Note 2 3 3 2 4" xfId="2212"/>
    <cellStyle name="Note 2 3 3 2 5" xfId="2319"/>
    <cellStyle name="Note 2 3 3 3" xfId="2000"/>
    <cellStyle name="Note 2 3 3 3 2" xfId="2480"/>
    <cellStyle name="Note 2 3 3 3 3" xfId="2193"/>
    <cellStyle name="Note 2 3 3 3 4" xfId="2344"/>
    <cellStyle name="Note 2 3 3 4" xfId="2336"/>
    <cellStyle name="Note 2 3 3 5" xfId="2091"/>
    <cellStyle name="Note 2 3 3 6" xfId="2271"/>
    <cellStyle name="Note 2 3 4" xfId="1780"/>
    <cellStyle name="Note 2 3 4 2" xfId="2389"/>
    <cellStyle name="Note 2 3 4 3" xfId="2108"/>
    <cellStyle name="Note 2 3 4 4" xfId="2251"/>
    <cellStyle name="Note 2 3 5" xfId="2261"/>
    <cellStyle name="Note 2 3 6" xfId="2103"/>
    <cellStyle name="Note 2 3 7" xfId="2540"/>
    <cellStyle name="Note 2 4" xfId="1570"/>
    <cellStyle name="Note 2 4 2" xfId="1685"/>
    <cellStyle name="Note 2 4 2 2" xfId="1723"/>
    <cellStyle name="Note 2 4 2 2 2" xfId="2020"/>
    <cellStyle name="Note 2 4 2 2 2 2" xfId="2497"/>
    <cellStyle name="Note 2 4 2 2 2 3" xfId="2393"/>
    <cellStyle name="Note 2 4 2 2 2 4" xfId="2163"/>
    <cellStyle name="Note 2 4 2 2 3" xfId="2351"/>
    <cellStyle name="Note 2 4 2 2 4" xfId="2452"/>
    <cellStyle name="Note 2 4 2 2 5" xfId="2149"/>
    <cellStyle name="Note 2 4 2 3" xfId="1982"/>
    <cellStyle name="Note 2 4 2 3 2" xfId="2466"/>
    <cellStyle name="Note 2 4 2 3 3" xfId="2446"/>
    <cellStyle name="Note 2 4 2 3 4" xfId="2188"/>
    <cellStyle name="Note 2 4 2 4" xfId="2321"/>
    <cellStyle name="Note 2 4 2 5" xfId="2117"/>
    <cellStyle name="Note 2 4 2 6" xfId="2130"/>
    <cellStyle name="Note 2 4 3" xfId="1719"/>
    <cellStyle name="Note 2 4 3 2" xfId="2016"/>
    <cellStyle name="Note 2 4 3 2 2" xfId="2493"/>
    <cellStyle name="Note 2 4 3 2 3" xfId="2141"/>
    <cellStyle name="Note 2 4 3 2 4" xfId="2171"/>
    <cellStyle name="Note 2 4 3 3" xfId="2347"/>
    <cellStyle name="Note 2 4 3 4" xfId="2116"/>
    <cellStyle name="Note 2 4 3 5" xfId="2119"/>
    <cellStyle name="Note 2 4 4" xfId="1873"/>
    <cellStyle name="Note 2 4 4 2" xfId="2425"/>
    <cellStyle name="Note 2 4 4 3" xfId="2411"/>
    <cellStyle name="Note 2 4 4 4" xfId="2542"/>
    <cellStyle name="Note 2 4 5" xfId="2288"/>
    <cellStyle name="Note 2 4 6" xfId="2100"/>
    <cellStyle name="Note 2 4 7" xfId="2253"/>
    <cellStyle name="Note 2 5" xfId="1701"/>
    <cellStyle name="Note 2 5 2" xfId="1727"/>
    <cellStyle name="Note 2 5 2 2" xfId="2024"/>
    <cellStyle name="Note 2 5 2 2 2" xfId="2501"/>
    <cellStyle name="Note 2 5 2 2 3" xfId="2140"/>
    <cellStyle name="Note 2 5 2 2 4" xfId="2170"/>
    <cellStyle name="Note 2 5 2 3" xfId="2355"/>
    <cellStyle name="Note 2 5 2 4" xfId="2214"/>
    <cellStyle name="Note 2 5 2 5" xfId="2550"/>
    <cellStyle name="Note 2 5 3" xfId="1998"/>
    <cellStyle name="Note 2 5 3 2" xfId="2478"/>
    <cellStyle name="Note 2 5 3 3" xfId="2195"/>
    <cellStyle name="Note 2 5 3 4" xfId="2303"/>
    <cellStyle name="Note 2 5 4" xfId="2334"/>
    <cellStyle name="Note 2 5 5" xfId="2546"/>
    <cellStyle name="Note 2 5 6" xfId="2144"/>
    <cellStyle name="Note 2 6" xfId="1778"/>
    <cellStyle name="Note 2 6 2" xfId="2387"/>
    <cellStyle name="Note 2 6 3" xfId="2221"/>
    <cellStyle name="Note 2 6 4" xfId="2549"/>
    <cellStyle name="Note 2 7" xfId="2259"/>
    <cellStyle name="Note 2 8" xfId="2553"/>
    <cellStyle name="Note 2 9" xfId="2578"/>
    <cellStyle name="Output 2" xfId="1494"/>
    <cellStyle name="Output 2 2" xfId="1495"/>
    <cellStyle name="Output 2 2 2" xfId="1574"/>
    <cellStyle name="Output 2 2 2 2" xfId="1877"/>
    <cellStyle name="Output 2 2 2 2 2" xfId="2429"/>
    <cellStyle name="Output 2 2 2 2 3" xfId="2206"/>
    <cellStyle name="Output 2 2 2 2 4" xfId="2161"/>
    <cellStyle name="Output 2 2 2 3" xfId="2292"/>
    <cellStyle name="Output 2 2 2 4" xfId="2454"/>
    <cellStyle name="Output 2 2 2 5" xfId="2198"/>
    <cellStyle name="Output 2 2 3" xfId="1705"/>
    <cellStyle name="Output 2 2 3 2" xfId="1739"/>
    <cellStyle name="Output 2 2 3 2 2" xfId="2036"/>
    <cellStyle name="Output 2 2 3 2 2 2" xfId="2513"/>
    <cellStyle name="Output 2 2 3 2 2 3" xfId="2105"/>
    <cellStyle name="Output 2 2 3 2 2 4" xfId="2318"/>
    <cellStyle name="Output 2 2 3 2 3" xfId="2367"/>
    <cellStyle name="Output 2 2 3 2 4" xfId="2114"/>
    <cellStyle name="Output 2 2 3 2 5" xfId="2316"/>
    <cellStyle name="Output 2 2 3 3" xfId="2002"/>
    <cellStyle name="Output 2 2 3 3 2" xfId="2482"/>
    <cellStyle name="Output 2 2 3 3 3" xfId="2257"/>
    <cellStyle name="Output 2 2 3 3 4" xfId="2464"/>
    <cellStyle name="Output 2 2 3 4" xfId="2338"/>
    <cellStyle name="Output 2 2 3 5" xfId="2522"/>
    <cellStyle name="Output 2 2 3 6" xfId="2106"/>
    <cellStyle name="Output 2 2 4" xfId="1782"/>
    <cellStyle name="Output 2 2 4 2" xfId="2391"/>
    <cellStyle name="Output 2 2 4 3" xfId="2435"/>
    <cellStyle name="Output 2 2 4 4" xfId="2518"/>
    <cellStyle name="Output 2 2 5" xfId="2263"/>
    <cellStyle name="Output 2 2 6" xfId="2276"/>
    <cellStyle name="Output 2 2 7" xfId="2228"/>
    <cellStyle name="Output 2 3" xfId="1496"/>
    <cellStyle name="Output 2 3 2" xfId="1575"/>
    <cellStyle name="Output 2 3 2 2" xfId="1878"/>
    <cellStyle name="Output 2 3 2 2 2" xfId="2430"/>
    <cellStyle name="Output 2 3 2 2 3" xfId="2205"/>
    <cellStyle name="Output 2 3 2 2 4" xfId="2567"/>
    <cellStyle name="Output 2 3 2 3" xfId="2293"/>
    <cellStyle name="Output 2 3 2 4" xfId="2533"/>
    <cellStyle name="Output 2 3 2 5" xfId="2386"/>
    <cellStyle name="Output 2 3 3" xfId="1706"/>
    <cellStyle name="Output 2 3 3 2" xfId="1740"/>
    <cellStyle name="Output 2 3 3 2 2" xfId="2037"/>
    <cellStyle name="Output 2 3 3 2 2 2" xfId="2514"/>
    <cellStyle name="Output 2 3 3 2 2 3" xfId="2431"/>
    <cellStyle name="Output 2 3 3 2 2 4" xfId="2129"/>
    <cellStyle name="Output 2 3 3 2 3" xfId="2368"/>
    <cellStyle name="Output 2 3 3 2 4" xfId="2113"/>
    <cellStyle name="Output 2 3 3 2 5" xfId="2269"/>
    <cellStyle name="Output 2 3 3 3" xfId="2003"/>
    <cellStyle name="Output 2 3 3 3 2" xfId="2483"/>
    <cellStyle name="Output 2 3 3 3 3" xfId="2309"/>
    <cellStyle name="Output 2 3 3 3 4" xfId="2490"/>
    <cellStyle name="Output 2 3 3 4" xfId="2339"/>
    <cellStyle name="Output 2 3 3 5" xfId="2572"/>
    <cellStyle name="Output 2 3 3 6" xfId="2187"/>
    <cellStyle name="Output 2 3 4" xfId="1783"/>
    <cellStyle name="Output 2 3 4 2" xfId="2392"/>
    <cellStyle name="Output 2 3 4 3" xfId="2460"/>
    <cellStyle name="Output 2 3 4 4" xfId="2402"/>
    <cellStyle name="Output 2 3 5" xfId="2264"/>
    <cellStyle name="Output 2 3 6" xfId="2523"/>
    <cellStyle name="Output 2 3 7" xfId="2581"/>
    <cellStyle name="Output 2 4" xfId="1573"/>
    <cellStyle name="Output 2 4 2" xfId="1876"/>
    <cellStyle name="Output 2 4 2 2" xfId="2428"/>
    <cellStyle name="Output 2 4 2 3" xfId="2432"/>
    <cellStyle name="Output 2 4 2 4" xfId="2396"/>
    <cellStyle name="Output 2 4 3" xfId="2291"/>
    <cellStyle name="Output 2 4 4" xfId="2230"/>
    <cellStyle name="Output 2 4 5" xfId="2267"/>
    <cellStyle name="Output 2 5" xfId="1704"/>
    <cellStyle name="Output 2 5 2" xfId="1738"/>
    <cellStyle name="Output 2 5 2 2" xfId="2035"/>
    <cellStyle name="Output 2 5 2 2 2" xfId="2512"/>
    <cellStyle name="Output 2 5 2 2 3" xfId="2448"/>
    <cellStyle name="Output 2 5 2 2 4" xfId="2200"/>
    <cellStyle name="Output 2 5 2 3" xfId="2366"/>
    <cellStyle name="Output 2 5 2 4" xfId="2210"/>
    <cellStyle name="Output 2 5 2 5" xfId="2439"/>
    <cellStyle name="Output 2 5 3" xfId="2001"/>
    <cellStyle name="Output 2 5 3 2" xfId="2481"/>
    <cellStyle name="Output 2 5 3 3" xfId="2192"/>
    <cellStyle name="Output 2 5 3 4" xfId="2461"/>
    <cellStyle name="Output 2 5 4" xfId="2337"/>
    <cellStyle name="Output 2 5 5" xfId="2536"/>
    <cellStyle name="Output 2 5 6" xfId="2317"/>
    <cellStyle name="Output 2 6" xfId="1781"/>
    <cellStyle name="Output 2 6 2" xfId="2390"/>
    <cellStyle name="Output 2 6 3" xfId="2137"/>
    <cellStyle name="Output 2 6 4" xfId="2372"/>
    <cellStyle name="Output 2 7" xfId="2262"/>
    <cellStyle name="Output 2 8" xfId="2233"/>
    <cellStyle name="Output 2 9" xfId="2377"/>
    <cellStyle name="Percent" xfId="2590" builtinId="5"/>
    <cellStyle name="Percent 10" xfId="1595"/>
    <cellStyle name="Percent 11" xfId="1638"/>
    <cellStyle name="Percent 12" xfId="1745"/>
    <cellStyle name="Percent 12 2" xfId="2042"/>
    <cellStyle name="Percent 13" xfId="1747"/>
    <cellStyle name="Percent 13 2" xfId="2044"/>
    <cellStyle name="Percent 14" xfId="1532"/>
    <cellStyle name="Percent 2" xfId="1342"/>
    <cellStyle name="Percent 2 2" xfId="1497"/>
    <cellStyle name="Percent 2 3" xfId="1546"/>
    <cellStyle name="Percent 2 3 2" xfId="1648"/>
    <cellStyle name="Percent 2 3 2 2" xfId="1945"/>
    <cellStyle name="Percent 2 3 3" xfId="1849"/>
    <cellStyle name="Percent 2 4" xfId="1607"/>
    <cellStyle name="Percent 2 4 2" xfId="1906"/>
    <cellStyle name="Percent 2 5" xfId="1784"/>
    <cellStyle name="Percent 2 5 2" xfId="2066"/>
    <cellStyle name="Percent 2 6" xfId="1810"/>
    <cellStyle name="Percent 3" xfId="1498"/>
    <cellStyle name="Percent 3 2" xfId="1499"/>
    <cellStyle name="Percent 3 2 2" xfId="1576"/>
    <cellStyle name="Percent 3 2 2 2" xfId="1663"/>
    <cellStyle name="Percent 3 2 2 2 2" xfId="1960"/>
    <cellStyle name="Percent 3 2 2 3" xfId="1879"/>
    <cellStyle name="Percent 3 2 3" xfId="1622"/>
    <cellStyle name="Percent 3 2 3 2" xfId="1921"/>
    <cellStyle name="Percent 3 2 4" xfId="1785"/>
    <cellStyle name="Percent 3 2 4 2" xfId="2067"/>
    <cellStyle name="Percent 3 2 5" xfId="1825"/>
    <cellStyle name="Percent 4" xfId="1500"/>
    <cellStyle name="Percent 4 2" xfId="1501"/>
    <cellStyle name="Percent 4 2 2" xfId="1502"/>
    <cellStyle name="Percent 4 2 2 2" xfId="1577"/>
    <cellStyle name="Percent 4 2 2 2 2" xfId="1664"/>
    <cellStyle name="Percent 4 2 2 2 2 2" xfId="1961"/>
    <cellStyle name="Percent 4 2 2 2 3" xfId="1880"/>
    <cellStyle name="Percent 4 2 2 3" xfId="1623"/>
    <cellStyle name="Percent 4 2 2 3 2" xfId="1922"/>
    <cellStyle name="Percent 4 2 2 4" xfId="1786"/>
    <cellStyle name="Percent 4 2 2 4 2" xfId="2068"/>
    <cellStyle name="Percent 4 2 2 5" xfId="1826"/>
    <cellStyle name="Percent 4 2 3" xfId="1503"/>
    <cellStyle name="Percent 4 3" xfId="1504"/>
    <cellStyle name="Percent 4 4" xfId="1505"/>
    <cellStyle name="Percent 5" xfId="1506"/>
    <cellStyle name="Percent 5 2" xfId="1507"/>
    <cellStyle name="Percent 5 2 2" xfId="1508"/>
    <cellStyle name="Percent 5 2 2 2" xfId="1578"/>
    <cellStyle name="Percent 5 2 2 2 2" xfId="1665"/>
    <cellStyle name="Percent 5 2 2 2 2 2" xfId="1962"/>
    <cellStyle name="Percent 5 2 2 2 3" xfId="1881"/>
    <cellStyle name="Percent 5 2 2 3" xfId="1624"/>
    <cellStyle name="Percent 5 2 2 3 2" xfId="1923"/>
    <cellStyle name="Percent 5 2 2 4" xfId="1787"/>
    <cellStyle name="Percent 5 2 2 4 2" xfId="2069"/>
    <cellStyle name="Percent 5 2 2 5" xfId="1827"/>
    <cellStyle name="Percent 5 2 3" xfId="1509"/>
    <cellStyle name="Percent 6" xfId="1510"/>
    <cellStyle name="Percent 6 2" xfId="1511"/>
    <cellStyle name="Percent 6 2 2" xfId="1579"/>
    <cellStyle name="Percent 6 2 2 2" xfId="1666"/>
    <cellStyle name="Percent 6 2 2 2 2" xfId="1963"/>
    <cellStyle name="Percent 6 2 2 3" xfId="1882"/>
    <cellStyle name="Percent 6 2 3" xfId="1625"/>
    <cellStyle name="Percent 6 2 3 2" xfId="1924"/>
    <cellStyle name="Percent 6 2 4" xfId="1788"/>
    <cellStyle name="Percent 6 2 4 2" xfId="2070"/>
    <cellStyle name="Percent 6 2 5" xfId="1828"/>
    <cellStyle name="Percent 6 3" xfId="1512"/>
    <cellStyle name="Percent 7" xfId="1513"/>
    <cellStyle name="Percent 7 2" xfId="1580"/>
    <cellStyle name="Percent 7 2 2" xfId="1667"/>
    <cellStyle name="Percent 7 2 2 2" xfId="1964"/>
    <cellStyle name="Percent 7 2 3" xfId="1883"/>
    <cellStyle name="Percent 7 3" xfId="1626"/>
    <cellStyle name="Percent 7 3 2" xfId="1925"/>
    <cellStyle name="Percent 7 4" xfId="1789"/>
    <cellStyle name="Percent 7 4 2" xfId="2071"/>
    <cellStyle name="Percent 7 5" xfId="1829"/>
    <cellStyle name="Percent 8" xfId="1514"/>
    <cellStyle name="Percent 8 2" xfId="1581"/>
    <cellStyle name="Percent 8 2 2" xfId="1668"/>
    <cellStyle name="Percent 8 2 2 2" xfId="1965"/>
    <cellStyle name="Percent 8 2 3" xfId="1884"/>
    <cellStyle name="Percent 8 3" xfId="1627"/>
    <cellStyle name="Percent 8 3 2" xfId="1926"/>
    <cellStyle name="Percent 8 4" xfId="1790"/>
    <cellStyle name="Percent 8 4 2" xfId="2072"/>
    <cellStyle name="Percent 8 5" xfId="1830"/>
    <cellStyle name="Percent 9" xfId="1534"/>
    <cellStyle name="Percent 9 2" xfId="1597"/>
    <cellStyle name="Percent 9 2 2" xfId="1680"/>
    <cellStyle name="Percent 9 2 2 2" xfId="1977"/>
    <cellStyle name="Percent 9 2 3" xfId="1899"/>
    <cellStyle name="Percent 9 3" xfId="1640"/>
    <cellStyle name="Percent 9 3 2" xfId="1938"/>
    <cellStyle name="Percent 9 4" xfId="1749"/>
    <cellStyle name="Percent 9 4 2" xfId="2046"/>
    <cellStyle name="Percent 9 5" xfId="1842"/>
    <cellStyle name="Style 1" xfId="1515"/>
    <cellStyle name="Style 21" xfId="1516"/>
    <cellStyle name="Style 21 2" xfId="1582"/>
    <cellStyle name="Style 21 2 2" xfId="1689"/>
    <cellStyle name="Style 21 2 2 2" xfId="1986"/>
    <cellStyle name="Style 21 2 3" xfId="1669"/>
    <cellStyle name="Style 21 2 3 2" xfId="1966"/>
    <cellStyle name="Style 21 2 4" xfId="1885"/>
    <cellStyle name="Style 21 3" xfId="1628"/>
    <cellStyle name="Style 21 3 2" xfId="1927"/>
    <cellStyle name="Style 21 4" xfId="1791"/>
    <cellStyle name="Style 21 4 2" xfId="2073"/>
    <cellStyle name="Style 21 5" xfId="1831"/>
    <cellStyle name="Style 22" xfId="1517"/>
    <cellStyle name="Style 22 2" xfId="1518"/>
    <cellStyle name="Style 22 2 2" xfId="1584"/>
    <cellStyle name="Style 22 2 2 2" xfId="1710"/>
    <cellStyle name="Style 22 2 2 2 2" xfId="2007"/>
    <cellStyle name="Style 22 2 2 3" xfId="1671"/>
    <cellStyle name="Style 22 2 2 3 2" xfId="1968"/>
    <cellStyle name="Style 22 2 2 4" xfId="1887"/>
    <cellStyle name="Style 22 2 3" xfId="1630"/>
    <cellStyle name="Style 22 2 3 2" xfId="1929"/>
    <cellStyle name="Style 22 2 4" xfId="1793"/>
    <cellStyle name="Style 22 2 4 2" xfId="2075"/>
    <cellStyle name="Style 22 2 5" xfId="1833"/>
    <cellStyle name="Style 22 3" xfId="1519"/>
    <cellStyle name="Style 22 3 2" xfId="1585"/>
    <cellStyle name="Style 22 3 2 2" xfId="1711"/>
    <cellStyle name="Style 22 3 2 2 2" xfId="2008"/>
    <cellStyle name="Style 22 3 2 3" xfId="1672"/>
    <cellStyle name="Style 22 3 2 3 2" xfId="1969"/>
    <cellStyle name="Style 22 3 2 4" xfId="1888"/>
    <cellStyle name="Style 22 3 3" xfId="1631"/>
    <cellStyle name="Style 22 3 3 2" xfId="1930"/>
    <cellStyle name="Style 22 3 4" xfId="1794"/>
    <cellStyle name="Style 22 3 4 2" xfId="2076"/>
    <cellStyle name="Style 22 3 5" xfId="1834"/>
    <cellStyle name="Style 22 4" xfId="1583"/>
    <cellStyle name="Style 22 4 2" xfId="1688"/>
    <cellStyle name="Style 22 4 2 2" xfId="1985"/>
    <cellStyle name="Style 22 4 3" xfId="1670"/>
    <cellStyle name="Style 22 4 3 2" xfId="1967"/>
    <cellStyle name="Style 22 4 4" xfId="1886"/>
    <cellStyle name="Style 22 5" xfId="1629"/>
    <cellStyle name="Style 22 5 2" xfId="1928"/>
    <cellStyle name="Style 22 6" xfId="1792"/>
    <cellStyle name="Style 22 6 2" xfId="2074"/>
    <cellStyle name="Style 22 7" xfId="1832"/>
    <cellStyle name="Style 23" xfId="1520"/>
    <cellStyle name="Style 23 2" xfId="1521"/>
    <cellStyle name="Style 23 2 2" xfId="1587"/>
    <cellStyle name="Style 23 2 2 2" xfId="1713"/>
    <cellStyle name="Style 23 2 2 2 2" xfId="2010"/>
    <cellStyle name="Style 23 2 2 3" xfId="1674"/>
    <cellStyle name="Style 23 2 2 3 2" xfId="1971"/>
    <cellStyle name="Style 23 2 2 4" xfId="1890"/>
    <cellStyle name="Style 23 2 3" xfId="1633"/>
    <cellStyle name="Style 23 2 3 2" xfId="1932"/>
    <cellStyle name="Style 23 2 4" xfId="1796"/>
    <cellStyle name="Style 23 2 4 2" xfId="2078"/>
    <cellStyle name="Style 23 2 5" xfId="1836"/>
    <cellStyle name="Style 23 3" xfId="1586"/>
    <cellStyle name="Style 23 3 2" xfId="1712"/>
    <cellStyle name="Style 23 3 2 2" xfId="2009"/>
    <cellStyle name="Style 23 3 3" xfId="1673"/>
    <cellStyle name="Style 23 3 3 2" xfId="1970"/>
    <cellStyle name="Style 23 3 4" xfId="1889"/>
    <cellStyle name="Style 23 4" xfId="1632"/>
    <cellStyle name="Style 23 4 2" xfId="1931"/>
    <cellStyle name="Style 23 5" xfId="1795"/>
    <cellStyle name="Style 23 5 2" xfId="2077"/>
    <cellStyle name="Style 23 6" xfId="1835"/>
    <cellStyle name="Style 24" xfId="1522"/>
    <cellStyle name="Style 24 2" xfId="1588"/>
    <cellStyle name="Style 24 2 2" xfId="1714"/>
    <cellStyle name="Style 24 2 2 2" xfId="2011"/>
    <cellStyle name="Style 24 2 3" xfId="1675"/>
    <cellStyle name="Style 24 2 3 2" xfId="1972"/>
    <cellStyle name="Style 24 2 4" xfId="1891"/>
    <cellStyle name="Style 24 3" xfId="1634"/>
    <cellStyle name="Style 24 3 2" xfId="1933"/>
    <cellStyle name="Style 24 4" xfId="1797"/>
    <cellStyle name="Style 24 4 2" xfId="2079"/>
    <cellStyle name="Style 24 5" xfId="1837"/>
    <cellStyle name="Style 25" xfId="1523"/>
    <cellStyle name="Style 25 2" xfId="1524"/>
    <cellStyle name="Style 25 2 2" xfId="1590"/>
    <cellStyle name="Style 25 2 2 2" xfId="1716"/>
    <cellStyle name="Style 25 2 2 2 2" xfId="2013"/>
    <cellStyle name="Style 25 2 2 3" xfId="1677"/>
    <cellStyle name="Style 25 2 2 3 2" xfId="1974"/>
    <cellStyle name="Style 25 2 2 4" xfId="1893"/>
    <cellStyle name="Style 25 2 3" xfId="1636"/>
    <cellStyle name="Style 25 2 3 2" xfId="1935"/>
    <cellStyle name="Style 25 2 4" xfId="1799"/>
    <cellStyle name="Style 25 2 4 2" xfId="2081"/>
    <cellStyle name="Style 25 2 5" xfId="1839"/>
    <cellStyle name="Style 25 3" xfId="1589"/>
    <cellStyle name="Style 25 3 2" xfId="1715"/>
    <cellStyle name="Style 25 3 2 2" xfId="2012"/>
    <cellStyle name="Style 25 3 3" xfId="1676"/>
    <cellStyle name="Style 25 3 3 2" xfId="1973"/>
    <cellStyle name="Style 25 3 4" xfId="1892"/>
    <cellStyle name="Style 25 4" xfId="1635"/>
    <cellStyle name="Style 25 4 2" xfId="1934"/>
    <cellStyle name="Style 25 5" xfId="1798"/>
    <cellStyle name="Style 25 5 2" xfId="2080"/>
    <cellStyle name="Style 25 6" xfId="1838"/>
    <cellStyle name="Style 26" xfId="1525"/>
    <cellStyle name="Style 26 2" xfId="1591"/>
    <cellStyle name="Style 26 2 2" xfId="1717"/>
    <cellStyle name="Style 26 2 2 2" xfId="2014"/>
    <cellStyle name="Style 26 2 3" xfId="1678"/>
    <cellStyle name="Style 26 2 3 2" xfId="1975"/>
    <cellStyle name="Style 26 2 4" xfId="1894"/>
    <cellStyle name="Style 26 3" xfId="1637"/>
    <cellStyle name="Style 26 3 2" xfId="1936"/>
    <cellStyle name="Style 26 4" xfId="1800"/>
    <cellStyle name="Style 26 4 2" xfId="2082"/>
    <cellStyle name="Style 26 5" xfId="1840"/>
    <cellStyle name="Title 2" xfId="1526"/>
    <cellStyle name="Total 2" xfId="1527"/>
    <cellStyle name="Total 2 2" xfId="1528"/>
    <cellStyle name="Total 2 2 2" xfId="1593"/>
    <cellStyle name="Total 2 2 2 2" xfId="1896"/>
    <cellStyle name="Total 2 2 2 2 2" xfId="2437"/>
    <cellStyle name="Total 2 2 2 2 3" xfId="2295"/>
    <cellStyle name="Total 2 2 2 2 4" xfId="2088"/>
    <cellStyle name="Total 2 2 2 3" xfId="2298"/>
    <cellStyle name="Total 2 2 2 4" xfId="2223"/>
    <cellStyle name="Total 2 2 2 5" xfId="2587"/>
    <cellStyle name="Total 2 2 3" xfId="1708"/>
    <cellStyle name="Total 2 2 3 2" xfId="1742"/>
    <cellStyle name="Total 2 2 3 2 2" xfId="2039"/>
    <cellStyle name="Total 2 2 3 2 2 2" xfId="2516"/>
    <cellStyle name="Total 2 2 3 2 2 3" xfId="2455"/>
    <cellStyle name="Total 2 2 3 2 2 4" xfId="2179"/>
    <cellStyle name="Total 2 2 3 2 3" xfId="2370"/>
    <cellStyle name="Total 2 2 3 2 4" xfId="2226"/>
    <cellStyle name="Total 2 2 3 2 5" xfId="2531"/>
    <cellStyle name="Total 2 2 3 3" xfId="2005"/>
    <cellStyle name="Total 2 2 3 3 2" xfId="2485"/>
    <cellStyle name="Total 2 2 3 3 3" xfId="2403"/>
    <cellStyle name="Total 2 2 3 3 4" xfId="2156"/>
    <cellStyle name="Total 2 2 3 4" xfId="2341"/>
    <cellStyle name="Total 2 2 3 5" xfId="2143"/>
    <cellStyle name="Total 2 2 3 6" xfId="2172"/>
    <cellStyle name="Total 2 2 4" xfId="1802"/>
    <cellStyle name="Total 2 2 4 2" xfId="2400"/>
    <cellStyle name="Total 2 2 4 3" xfId="2397"/>
    <cellStyle name="Total 2 2 4 4" xfId="2412"/>
    <cellStyle name="Total 2 2 5" xfId="2273"/>
    <cellStyle name="Total 2 2 6" xfId="2313"/>
    <cellStyle name="Total 2 2 7" xfId="2582"/>
    <cellStyle name="Total 2 3" xfId="1529"/>
    <cellStyle name="Total 2 3 2" xfId="1594"/>
    <cellStyle name="Total 2 3 2 2" xfId="1897"/>
    <cellStyle name="Total 2 3 2 2 2" xfId="2438"/>
    <cellStyle name="Total 2 3 2 2 3" xfId="2239"/>
    <cellStyle name="Total 2 3 2 2 4" xfId="2268"/>
    <cellStyle name="Total 2 3 2 3" xfId="2299"/>
    <cellStyle name="Total 2 3 2 4" xfId="2090"/>
    <cellStyle name="Total 2 3 2 5" xfId="2189"/>
    <cellStyle name="Total 2 3 3" xfId="1709"/>
    <cellStyle name="Total 2 3 3 2" xfId="1743"/>
    <cellStyle name="Total 2 3 3 2 2" xfId="2040"/>
    <cellStyle name="Total 2 3 3 2 2 2" xfId="2517"/>
    <cellStyle name="Total 2 3 3 2 2 3" xfId="2310"/>
    <cellStyle name="Total 2 3 3 2 2 4" xfId="2178"/>
    <cellStyle name="Total 2 3 3 2 3" xfId="2371"/>
    <cellStyle name="Total 2 3 3 2 4" xfId="2443"/>
    <cellStyle name="Total 2 3 3 2 5" xfId="2167"/>
    <cellStyle name="Total 2 3 3 3" xfId="2006"/>
    <cellStyle name="Total 2 3 3 3 2" xfId="2486"/>
    <cellStyle name="Total 2 3 3 3 3" xfId="2527"/>
    <cellStyle name="Total 2 3 3 3 4" xfId="2184"/>
    <cellStyle name="Total 2 3 3 4" xfId="2342"/>
    <cellStyle name="Total 2 3 3 5" xfId="2449"/>
    <cellStyle name="Total 2 3 3 6" xfId="2238"/>
    <cellStyle name="Total 2 3 4" xfId="1803"/>
    <cellStyle name="Total 2 3 4 2" xfId="2401"/>
    <cellStyle name="Total 2 3 4 3" xfId="2266"/>
    <cellStyle name="Total 2 3 4 4" xfId="2203"/>
    <cellStyle name="Total 2 3 5" xfId="2274"/>
    <cellStyle name="Total 2 3 6" xfId="2126"/>
    <cellStyle name="Total 2 3 7" xfId="2560"/>
    <cellStyle name="Total 2 4" xfId="1592"/>
    <cellStyle name="Total 2 4 2" xfId="1895"/>
    <cellStyle name="Total 2 4 2 2" xfId="2436"/>
    <cellStyle name="Total 2 4 2 3" xfId="2398"/>
    <cellStyle name="Total 2 4 2 4" xfId="2169"/>
    <cellStyle name="Total 2 4 3" xfId="2297"/>
    <cellStyle name="Total 2 4 4" xfId="2548"/>
    <cellStyle name="Total 2 4 5" xfId="2128"/>
    <cellStyle name="Total 2 5" xfId="1707"/>
    <cellStyle name="Total 2 5 2" xfId="1741"/>
    <cellStyle name="Total 2 5 2 2" xfId="2038"/>
    <cellStyle name="Total 2 5 2 2 2" xfId="2515"/>
    <cellStyle name="Total 2 5 2 2 3" xfId="2413"/>
    <cellStyle name="Total 2 5 2 2 4" xfId="2180"/>
    <cellStyle name="Total 2 5 2 3" xfId="2369"/>
    <cellStyle name="Total 2 5 2 4" xfId="2096"/>
    <cellStyle name="Total 2 5 2 5" xfId="2442"/>
    <cellStyle name="Total 2 5 3" xfId="2004"/>
    <cellStyle name="Total 2 5 3 2" xfId="2484"/>
    <cellStyle name="Total 2 5 3 3" xfId="2529"/>
    <cellStyle name="Total 2 5 3 4" xfId="2127"/>
    <cellStyle name="Total 2 5 4" xfId="2340"/>
    <cellStyle name="Total 2 5 5" xfId="2312"/>
    <cellStyle name="Total 2 5 6" xfId="2121"/>
    <cellStyle name="Total 2 6" xfId="1801"/>
    <cellStyle name="Total 2 6 2" xfId="2399"/>
    <cellStyle name="Total 2 6 3" xfId="2566"/>
    <cellStyle name="Total 2 6 4" xfId="2240"/>
    <cellStyle name="Total 2 7" xfId="2272"/>
    <cellStyle name="Total 2 8" xfId="2570"/>
    <cellStyle name="Total 2 9" xfId="2294"/>
    <cellStyle name="Warning Text 2" xfId="1530"/>
    <cellStyle name="常规 2" xfId="153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 Id="rId30"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171450</xdr:colOff>
      <xdr:row>35</xdr:row>
      <xdr:rowOff>57151</xdr:rowOff>
    </xdr:from>
    <xdr:to>
      <xdr:col>6</xdr:col>
      <xdr:colOff>425476</xdr:colOff>
      <xdr:row>38</xdr:row>
      <xdr:rowOff>161925</xdr:rowOff>
    </xdr:to>
    <xdr:pic>
      <xdr:nvPicPr>
        <xdr:cNvPr id="3" name="Pictur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10025" y="8058151"/>
          <a:ext cx="1473226" cy="676274"/>
        </a:xfrm>
        <a:prstGeom prst="rect">
          <a:avLst/>
        </a:prstGeom>
      </xdr:spPr>
    </xdr:pic>
    <xdr:clientData/>
  </xdr:twoCellAnchor>
  <xdr:twoCellAnchor editAs="oneCell">
    <xdr:from>
      <xdr:col>0</xdr:col>
      <xdr:colOff>114301</xdr:colOff>
      <xdr:row>0</xdr:row>
      <xdr:rowOff>123828</xdr:rowOff>
    </xdr:from>
    <xdr:to>
      <xdr:col>1</xdr:col>
      <xdr:colOff>826111</xdr:colOff>
      <xdr:row>1</xdr:row>
      <xdr:rowOff>485776</xdr:rowOff>
    </xdr:to>
    <xdr:pic>
      <xdr:nvPicPr>
        <xdr:cNvPr id="4" name="Picture 3" descr="http://ieso.corp.int/filedepot_download/22617/3928/file/L_Save_on_Energy_Tag_E_4CC.png"/>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14301" y="123828"/>
          <a:ext cx="1188060" cy="5524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1</xdr:col>
      <xdr:colOff>0</xdr:colOff>
      <xdr:row>17</xdr:row>
      <xdr:rowOff>0</xdr:rowOff>
    </xdr:from>
    <xdr:to>
      <xdr:col>7</xdr:col>
      <xdr:colOff>0</xdr:colOff>
      <xdr:row>20</xdr:row>
      <xdr:rowOff>0</xdr:rowOff>
    </xdr:to>
    <xdr:sp macro="" textlink="">
      <xdr:nvSpPr>
        <xdr:cNvPr id="2" name="TextBox 1"/>
        <xdr:cNvSpPr txBox="1"/>
      </xdr:nvSpPr>
      <xdr:spPr>
        <a:xfrm>
          <a:off x="609600" y="4200525"/>
          <a:ext cx="6762750" cy="2095500"/>
        </a:xfrm>
        <a:prstGeom prst="rect">
          <a:avLst/>
        </a:prstGeom>
        <a:solidFill>
          <a:schemeClr val="bg1">
            <a:lumMod val="85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100"/>
            <a:t>1.</a:t>
          </a:r>
          <a:r>
            <a:rPr lang="en-CA" sz="1100" baseline="0"/>
            <a:t> Participant agrees Toronto Hydro, or its agent, may freely access data from the smart thermostat for the purposes of collecting energy savings data for its internal purposes and for its performance reporting to the IESO and regulators.</a:t>
          </a:r>
          <a:endParaRPr lang="en-CA" sz="11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9524</xdr:colOff>
      <xdr:row>16</xdr:row>
      <xdr:rowOff>0</xdr:rowOff>
    </xdr:from>
    <xdr:to>
      <xdr:col>8</xdr:col>
      <xdr:colOff>990599</xdr:colOff>
      <xdr:row>30</xdr:row>
      <xdr:rowOff>0</xdr:rowOff>
    </xdr:to>
    <xdr:sp macro="" textlink="">
      <xdr:nvSpPr>
        <xdr:cNvPr id="2" name="TextBox 1"/>
        <xdr:cNvSpPr txBox="1"/>
      </xdr:nvSpPr>
      <xdr:spPr>
        <a:xfrm>
          <a:off x="619124" y="3667125"/>
          <a:ext cx="7477125" cy="2667000"/>
        </a:xfrm>
        <a:prstGeom prst="rect">
          <a:avLst/>
        </a:prstGeom>
        <a:solidFill>
          <a:schemeClr val="bg1">
            <a:lumMod val="85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CA"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11</xdr:row>
      <xdr:rowOff>0</xdr:rowOff>
    </xdr:from>
    <xdr:to>
      <xdr:col>8</xdr:col>
      <xdr:colOff>19050</xdr:colOff>
      <xdr:row>17</xdr:row>
      <xdr:rowOff>9525</xdr:rowOff>
    </xdr:to>
    <xdr:sp macro="" textlink="">
      <xdr:nvSpPr>
        <xdr:cNvPr id="2" name="TextBox 1"/>
        <xdr:cNvSpPr txBox="1"/>
      </xdr:nvSpPr>
      <xdr:spPr>
        <a:xfrm>
          <a:off x="342900" y="2486025"/>
          <a:ext cx="5048250" cy="1152525"/>
        </a:xfrm>
        <a:prstGeom prst="rect">
          <a:avLst/>
        </a:prstGeom>
        <a:solidFill>
          <a:schemeClr val="bg1">
            <a:lumMod val="85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eaLnBrk="1" latinLnBrk="0" hangingPunct="1"/>
          <a:r>
            <a:rPr lang="en-CA" sz="1100" b="1">
              <a:solidFill>
                <a:schemeClr val="dk1"/>
              </a:solidFill>
              <a:effectLst/>
              <a:latin typeface="+mn-lt"/>
              <a:ea typeface="+mn-ea"/>
              <a:cs typeface="+mn-cs"/>
            </a:rPr>
            <a:t>Engage</a:t>
          </a:r>
          <a:r>
            <a:rPr lang="en-CA" sz="1100">
              <a:solidFill>
                <a:schemeClr val="dk1"/>
              </a:solidFill>
              <a:effectLst/>
              <a:latin typeface="+mn-lt"/>
              <a:ea typeface="+mn-ea"/>
              <a:cs typeface="+mn-cs"/>
            </a:rPr>
            <a:t> </a:t>
          </a:r>
          <a:r>
            <a:rPr lang="en-CA" sz="1100" b="1">
              <a:solidFill>
                <a:schemeClr val="dk1"/>
              </a:solidFill>
              <a:effectLst/>
              <a:latin typeface="+mn-lt"/>
              <a:ea typeface="+mn-ea"/>
              <a:cs typeface="+mn-cs"/>
            </a:rPr>
            <a:t>small business customers</a:t>
          </a:r>
          <a:r>
            <a:rPr lang="en-CA" sz="1100">
              <a:solidFill>
                <a:schemeClr val="dk1"/>
              </a:solidFill>
              <a:effectLst/>
              <a:latin typeface="+mn-lt"/>
              <a:ea typeface="+mn-ea"/>
              <a:cs typeface="+mn-cs"/>
            </a:rPr>
            <a:t> in dialog and action for energy conservation and demand management</a:t>
          </a:r>
          <a:endParaRPr lang="en-CA" sz="1100">
            <a:effectLst/>
          </a:endParaRPr>
        </a:p>
        <a:p>
          <a:pPr rtl="0" eaLnBrk="1" latinLnBrk="0" hangingPunct="1"/>
          <a:r>
            <a:rPr lang="en-CA" sz="1100">
              <a:solidFill>
                <a:schemeClr val="dk1"/>
              </a:solidFill>
              <a:effectLst/>
              <a:latin typeface="+mn-lt"/>
              <a:ea typeface="+mn-ea"/>
              <a:cs typeface="+mn-cs"/>
            </a:rPr>
            <a:t>Cost-effectively achieve new </a:t>
          </a:r>
          <a:r>
            <a:rPr lang="en-CA" sz="1100" b="1">
              <a:solidFill>
                <a:schemeClr val="dk1"/>
              </a:solidFill>
              <a:effectLst/>
              <a:latin typeface="+mn-lt"/>
              <a:ea typeface="+mn-ea"/>
              <a:cs typeface="+mn-cs"/>
            </a:rPr>
            <a:t>maximum net energy savings </a:t>
          </a:r>
          <a:r>
            <a:rPr lang="en-CA" sz="1100">
              <a:solidFill>
                <a:schemeClr val="dk1"/>
              </a:solidFill>
              <a:effectLst/>
              <a:latin typeface="+mn-lt"/>
              <a:ea typeface="+mn-ea"/>
              <a:cs typeface="+mn-cs"/>
            </a:rPr>
            <a:t>for Toronto Hydro and Oakville Hydro’s 2015-2020 target</a:t>
          </a:r>
          <a:endParaRPr lang="en-CA">
            <a:effectLst/>
          </a:endParaRPr>
        </a:p>
        <a:p>
          <a:pPr rtl="0" eaLnBrk="1" latinLnBrk="0" hangingPunct="1"/>
          <a:r>
            <a:rPr lang="en-CA" sz="1100" b="1">
              <a:solidFill>
                <a:schemeClr val="dk1"/>
              </a:solidFill>
              <a:effectLst/>
              <a:latin typeface="+mn-lt"/>
              <a:ea typeface="+mn-ea"/>
              <a:cs typeface="+mn-cs"/>
            </a:rPr>
            <a:t>Inspire</a:t>
          </a:r>
          <a:r>
            <a:rPr lang="en-CA" sz="1100">
              <a:solidFill>
                <a:schemeClr val="dk1"/>
              </a:solidFill>
              <a:effectLst/>
              <a:latin typeface="+mn-lt"/>
              <a:ea typeface="+mn-ea"/>
              <a:cs typeface="+mn-cs"/>
            </a:rPr>
            <a:t> </a:t>
          </a:r>
          <a:r>
            <a:rPr lang="en-CA" sz="1100" b="1">
              <a:solidFill>
                <a:schemeClr val="dk1"/>
              </a:solidFill>
              <a:effectLst/>
              <a:latin typeface="+mn-lt"/>
              <a:ea typeface="+mn-ea"/>
              <a:cs typeface="+mn-cs"/>
            </a:rPr>
            <a:t>new activity </a:t>
          </a:r>
          <a:r>
            <a:rPr lang="en-CA" sz="1100">
              <a:solidFill>
                <a:schemeClr val="dk1"/>
              </a:solidFill>
              <a:effectLst/>
              <a:latin typeface="+mn-lt"/>
              <a:ea typeface="+mn-ea"/>
              <a:cs typeface="+mn-cs"/>
            </a:rPr>
            <a:t>in the small scale energy management system and services  industry</a:t>
          </a:r>
          <a:endParaRPr lang="en-CA">
            <a:effectLst/>
          </a:endParaRPr>
        </a:p>
        <a:p>
          <a:pPr rtl="0" eaLnBrk="1" latinLnBrk="0" hangingPunct="1"/>
          <a:r>
            <a:rPr lang="en-CA" sz="1100" b="1">
              <a:solidFill>
                <a:schemeClr val="dk1"/>
              </a:solidFill>
              <a:effectLst/>
              <a:latin typeface="+mn-lt"/>
              <a:ea typeface="+mn-ea"/>
              <a:cs typeface="+mn-cs"/>
            </a:rPr>
            <a:t>Build channel capacity </a:t>
          </a:r>
          <a:r>
            <a:rPr lang="en-CA" sz="1100">
              <a:solidFill>
                <a:schemeClr val="dk1"/>
              </a:solidFill>
              <a:effectLst/>
              <a:latin typeface="+mn-lt"/>
              <a:ea typeface="+mn-ea"/>
              <a:cs typeface="+mn-cs"/>
            </a:rPr>
            <a:t>in the industry</a:t>
          </a:r>
          <a:endParaRPr lang="en-CA">
            <a:effectLst/>
          </a:endParaRPr>
        </a:p>
        <a:p>
          <a:pPr rtl="0" eaLnBrk="1" latinLnBrk="0" hangingPunct="1"/>
          <a:r>
            <a:rPr lang="en-CA" sz="1100" b="1">
              <a:solidFill>
                <a:schemeClr val="dk1"/>
              </a:solidFill>
              <a:effectLst/>
              <a:latin typeface="+mn-lt"/>
              <a:ea typeface="+mn-ea"/>
              <a:cs typeface="+mn-cs"/>
            </a:rPr>
            <a:t>Compatible</a:t>
          </a:r>
          <a:r>
            <a:rPr lang="en-CA" sz="1100">
              <a:solidFill>
                <a:schemeClr val="dk1"/>
              </a:solidFill>
              <a:effectLst/>
              <a:latin typeface="+mn-lt"/>
              <a:ea typeface="+mn-ea"/>
              <a:cs typeface="+mn-cs"/>
            </a:rPr>
            <a:t> with other current or future Save</a:t>
          </a:r>
          <a:r>
            <a:rPr lang="en-CA" sz="1100" baseline="0">
              <a:solidFill>
                <a:schemeClr val="dk1"/>
              </a:solidFill>
              <a:effectLst/>
              <a:latin typeface="+mn-lt"/>
              <a:ea typeface="+mn-ea"/>
              <a:cs typeface="+mn-cs"/>
            </a:rPr>
            <a:t> on E</a:t>
          </a:r>
          <a:r>
            <a:rPr lang="en-CA" sz="1100">
              <a:solidFill>
                <a:schemeClr val="dk1"/>
              </a:solidFill>
              <a:effectLst/>
              <a:latin typeface="+mn-lt"/>
              <a:ea typeface="+mn-ea"/>
              <a:cs typeface="+mn-cs"/>
            </a:rPr>
            <a:t>nergy programs such as Retrofit, Roof-Top Replacement, Enbridge VOD</a:t>
          </a:r>
          <a:endParaRPr lang="en-CA">
            <a:effectLst/>
          </a:endParaRPr>
        </a:p>
        <a:p>
          <a:r>
            <a:rPr lang="en-CA" sz="1100" b="1">
              <a:solidFill>
                <a:schemeClr val="dk1"/>
              </a:solidFill>
              <a:effectLst/>
              <a:latin typeface="+mn-lt"/>
              <a:ea typeface="+mn-ea"/>
              <a:cs typeface="+mn-cs"/>
            </a:rPr>
            <a:t>Available</a:t>
          </a:r>
          <a:r>
            <a:rPr lang="en-CA" sz="1100">
              <a:solidFill>
                <a:schemeClr val="dk1"/>
              </a:solidFill>
              <a:effectLst/>
              <a:latin typeface="+mn-lt"/>
              <a:ea typeface="+mn-ea"/>
              <a:cs typeface="+mn-cs"/>
            </a:rPr>
            <a:t> for Local DR program efforts</a:t>
          </a:r>
          <a:endParaRPr lang="en-CA" sz="1100"/>
        </a:p>
      </xdr:txBody>
    </xdr:sp>
    <xdr:clientData/>
  </xdr:twoCellAnchor>
  <xdr:twoCellAnchor>
    <xdr:from>
      <xdr:col>0</xdr:col>
      <xdr:colOff>333375</xdr:colOff>
      <xdr:row>20</xdr:row>
      <xdr:rowOff>0</xdr:rowOff>
    </xdr:from>
    <xdr:to>
      <xdr:col>8</xdr:col>
      <xdr:colOff>9525</xdr:colOff>
      <xdr:row>23</xdr:row>
      <xdr:rowOff>47625</xdr:rowOff>
    </xdr:to>
    <xdr:sp macro="" textlink="">
      <xdr:nvSpPr>
        <xdr:cNvPr id="3" name="TextBox 2"/>
        <xdr:cNvSpPr txBox="1"/>
      </xdr:nvSpPr>
      <xdr:spPr>
        <a:xfrm>
          <a:off x="333375" y="4133850"/>
          <a:ext cx="5048250" cy="619125"/>
        </a:xfrm>
        <a:prstGeom prst="rect">
          <a:avLst/>
        </a:prstGeom>
        <a:solidFill>
          <a:schemeClr val="bg1">
            <a:lumMod val="85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100"/>
            <a:t>Program</a:t>
          </a:r>
          <a:r>
            <a:rPr lang="en-CA" sz="1100" baseline="0"/>
            <a:t> targets all small to mid size businesses with roof-top units. Restaurants, small offices, big box stores as well as all other small businesses heat and cool with mostly inefficient rooftop units  This broad program will provide excellent savings for all segments of the C&amp;I market.</a:t>
          </a:r>
        </a:p>
      </xdr:txBody>
    </xdr:sp>
    <xdr:clientData/>
  </xdr:twoCellAnchor>
  <xdr:twoCellAnchor>
    <xdr:from>
      <xdr:col>1</xdr:col>
      <xdr:colOff>9525</xdr:colOff>
      <xdr:row>55</xdr:row>
      <xdr:rowOff>9526</xdr:rowOff>
    </xdr:from>
    <xdr:to>
      <xdr:col>8</xdr:col>
      <xdr:colOff>619125</xdr:colOff>
      <xdr:row>56</xdr:row>
      <xdr:rowOff>175461</xdr:rowOff>
    </xdr:to>
    <xdr:sp macro="" textlink="">
      <xdr:nvSpPr>
        <xdr:cNvPr id="4" name="TextBox 3"/>
        <xdr:cNvSpPr txBox="1"/>
      </xdr:nvSpPr>
      <xdr:spPr>
        <a:xfrm>
          <a:off x="374769" y="12023201"/>
          <a:ext cx="6002326" cy="348557"/>
        </a:xfrm>
        <a:prstGeom prst="rect">
          <a:avLst/>
        </a:prstGeom>
        <a:solidFill>
          <a:schemeClr val="bg1">
            <a:lumMod val="85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100"/>
            <a:t>The program is applicable to all roof-top applications,</a:t>
          </a:r>
          <a:r>
            <a:rPr lang="en-CA" sz="1100" baseline="0"/>
            <a:t> therefore scaling would be straightforward.</a:t>
          </a:r>
        </a:p>
        <a:p>
          <a:endParaRPr lang="en-CA"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238124</xdr:colOff>
      <xdr:row>41</xdr:row>
      <xdr:rowOff>0</xdr:rowOff>
    </xdr:from>
    <xdr:to>
      <xdr:col>9</xdr:col>
      <xdr:colOff>1371599</xdr:colOff>
      <xdr:row>44</xdr:row>
      <xdr:rowOff>9525</xdr:rowOff>
    </xdr:to>
    <xdr:sp macro="" textlink="">
      <xdr:nvSpPr>
        <xdr:cNvPr id="2" name="TextBox 1"/>
        <xdr:cNvSpPr txBox="1"/>
      </xdr:nvSpPr>
      <xdr:spPr>
        <a:xfrm>
          <a:off x="238124" y="11258550"/>
          <a:ext cx="7858125" cy="1914525"/>
        </a:xfrm>
        <a:prstGeom prst="rect">
          <a:avLst/>
        </a:prstGeom>
        <a:solidFill>
          <a:schemeClr val="bg1">
            <a:lumMod val="85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100"/>
            <a:t>Different</a:t>
          </a:r>
          <a:r>
            <a:rPr lang="en-CA" sz="1100" baseline="0"/>
            <a:t> incentives and channel strategy than the Retrofit program.  Limited take up of smart wifi thremostats for roof top units with any current program offer.</a:t>
          </a:r>
          <a:endParaRPr lang="en-CA" sz="1100"/>
        </a:p>
      </xdr:txBody>
    </xdr:sp>
    <xdr:clientData/>
  </xdr:twoCellAnchor>
  <xdr:twoCellAnchor>
    <xdr:from>
      <xdr:col>1</xdr:col>
      <xdr:colOff>0</xdr:colOff>
      <xdr:row>47</xdr:row>
      <xdr:rowOff>0</xdr:rowOff>
    </xdr:from>
    <xdr:to>
      <xdr:col>9</xdr:col>
      <xdr:colOff>1371601</xdr:colOff>
      <xdr:row>49</xdr:row>
      <xdr:rowOff>9525</xdr:rowOff>
    </xdr:to>
    <xdr:sp macro="" textlink="">
      <xdr:nvSpPr>
        <xdr:cNvPr id="3" name="TextBox 2"/>
        <xdr:cNvSpPr txBox="1"/>
      </xdr:nvSpPr>
      <xdr:spPr>
        <a:xfrm>
          <a:off x="238125" y="13935075"/>
          <a:ext cx="7858126" cy="1152525"/>
        </a:xfrm>
        <a:prstGeom prst="rect">
          <a:avLst/>
        </a:prstGeom>
        <a:solidFill>
          <a:schemeClr val="bg1">
            <a:lumMod val="85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100"/>
            <a:t>The</a:t>
          </a:r>
          <a:r>
            <a:rPr lang="en-CA" sz="1100" baseline="0"/>
            <a:t> program follows pilots by Toronto Hydro - Advanced Roof Top (RTU) Control Pilot Application and Gridsaver (aka CEMLC).</a:t>
          </a:r>
          <a:endParaRPr lang="en-CA"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38</xdr:row>
      <xdr:rowOff>9525</xdr:rowOff>
    </xdr:from>
    <xdr:to>
      <xdr:col>11</xdr:col>
      <xdr:colOff>9525</xdr:colOff>
      <xdr:row>41</xdr:row>
      <xdr:rowOff>0</xdr:rowOff>
    </xdr:to>
    <xdr:sp macro="" textlink="">
      <xdr:nvSpPr>
        <xdr:cNvPr id="2" name="TextBox 1"/>
        <xdr:cNvSpPr txBox="1"/>
      </xdr:nvSpPr>
      <xdr:spPr>
        <a:xfrm>
          <a:off x="609600" y="8229600"/>
          <a:ext cx="6419850" cy="1885950"/>
        </a:xfrm>
        <a:prstGeom prst="rect">
          <a:avLst/>
        </a:prstGeom>
        <a:solidFill>
          <a:schemeClr val="bg1">
            <a:lumMod val="85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100"/>
            <a:t>The LDC</a:t>
          </a:r>
          <a:r>
            <a:rPr lang="en-CA" sz="1100" baseline="0"/>
            <a:t>, or its Service Provider, will offer the Participant the opportunity to upgrade to Enbridge's Ventilation on Demand Program, where available and where it is applicable to the Participant.</a:t>
          </a:r>
          <a:endParaRPr lang="en-CA" sz="1100"/>
        </a:p>
      </xdr:txBody>
    </xdr:sp>
    <xdr:clientData/>
  </xdr:twoCellAnchor>
  <xdr:twoCellAnchor>
    <xdr:from>
      <xdr:col>1</xdr:col>
      <xdr:colOff>9524</xdr:colOff>
      <xdr:row>44</xdr:row>
      <xdr:rowOff>0</xdr:rowOff>
    </xdr:from>
    <xdr:to>
      <xdr:col>10</xdr:col>
      <xdr:colOff>600074</xdr:colOff>
      <xdr:row>45</xdr:row>
      <xdr:rowOff>0</xdr:rowOff>
    </xdr:to>
    <xdr:sp macro="" textlink="">
      <xdr:nvSpPr>
        <xdr:cNvPr id="3" name="TextBox 2"/>
        <xdr:cNvSpPr txBox="1"/>
      </xdr:nvSpPr>
      <xdr:spPr>
        <a:xfrm>
          <a:off x="619124" y="10915650"/>
          <a:ext cx="6391275" cy="2095500"/>
        </a:xfrm>
        <a:prstGeom prst="rect">
          <a:avLst/>
        </a:prstGeom>
        <a:solidFill>
          <a:schemeClr val="bg1">
            <a:lumMod val="85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CA" sz="1100"/>
        </a:p>
      </xdr:txBody>
    </xdr:sp>
    <xdr:clientData/>
  </xdr:twoCellAnchor>
  <xdr:twoCellAnchor>
    <xdr:from>
      <xdr:col>1</xdr:col>
      <xdr:colOff>9525</xdr:colOff>
      <xdr:row>48</xdr:row>
      <xdr:rowOff>0</xdr:rowOff>
    </xdr:from>
    <xdr:to>
      <xdr:col>11</xdr:col>
      <xdr:colOff>0</xdr:colOff>
      <xdr:row>49</xdr:row>
      <xdr:rowOff>0</xdr:rowOff>
    </xdr:to>
    <xdr:sp macro="" textlink="">
      <xdr:nvSpPr>
        <xdr:cNvPr id="4" name="TextBox 3"/>
        <xdr:cNvSpPr txBox="1"/>
      </xdr:nvSpPr>
      <xdr:spPr>
        <a:xfrm>
          <a:off x="619125" y="14182725"/>
          <a:ext cx="6400800" cy="1714500"/>
        </a:xfrm>
        <a:prstGeom prst="rect">
          <a:avLst/>
        </a:prstGeom>
        <a:solidFill>
          <a:schemeClr val="bg1">
            <a:lumMod val="85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100"/>
            <a:t>n/a</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9524</xdr:colOff>
      <xdr:row>16</xdr:row>
      <xdr:rowOff>9525</xdr:rowOff>
    </xdr:from>
    <xdr:to>
      <xdr:col>10</xdr:col>
      <xdr:colOff>1209674</xdr:colOff>
      <xdr:row>18</xdr:row>
      <xdr:rowOff>0</xdr:rowOff>
    </xdr:to>
    <xdr:sp macro="" textlink="">
      <xdr:nvSpPr>
        <xdr:cNvPr id="2" name="TextBox 1"/>
        <xdr:cNvSpPr txBox="1"/>
      </xdr:nvSpPr>
      <xdr:spPr>
        <a:xfrm>
          <a:off x="314324" y="4800600"/>
          <a:ext cx="7324725" cy="1704975"/>
        </a:xfrm>
        <a:prstGeom prst="rect">
          <a:avLst/>
        </a:prstGeom>
        <a:solidFill>
          <a:schemeClr val="bg1">
            <a:lumMod val="85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100"/>
            <a:t>All</a:t>
          </a:r>
          <a:r>
            <a:rPr lang="en-CA" sz="1100" baseline="0"/>
            <a:t> non-Residential customers who have Air Conditioning suppled by a packaged terminal (e.g.. roof-top) unit 4 tonnes or larger. [Acceptable alternative is any conditioned space over 1,500ft2 services by a packaged terminal AC unit]</a:t>
          </a:r>
          <a:endParaRPr lang="en-CA" sz="1100"/>
        </a:p>
      </xdr:txBody>
    </xdr:sp>
    <xdr:clientData/>
  </xdr:twoCellAnchor>
  <xdr:twoCellAnchor>
    <xdr:from>
      <xdr:col>1</xdr:col>
      <xdr:colOff>9524</xdr:colOff>
      <xdr:row>21</xdr:row>
      <xdr:rowOff>1</xdr:rowOff>
    </xdr:from>
    <xdr:to>
      <xdr:col>10</xdr:col>
      <xdr:colOff>9524</xdr:colOff>
      <xdr:row>25</xdr:row>
      <xdr:rowOff>62459</xdr:rowOff>
    </xdr:to>
    <xdr:sp macro="" textlink="">
      <xdr:nvSpPr>
        <xdr:cNvPr id="3" name="TextBox 2"/>
        <xdr:cNvSpPr txBox="1"/>
      </xdr:nvSpPr>
      <xdr:spPr>
        <a:xfrm>
          <a:off x="337434" y="6854878"/>
          <a:ext cx="6523064" cy="780737"/>
        </a:xfrm>
        <a:prstGeom prst="rect">
          <a:avLst/>
        </a:prstGeom>
        <a:solidFill>
          <a:schemeClr val="bg1">
            <a:lumMod val="85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100" baseline="0">
              <a:solidFill>
                <a:schemeClr val="dk1"/>
              </a:solidFill>
              <a:effectLst/>
              <a:latin typeface="+mn-lt"/>
              <a:ea typeface="+mn-ea"/>
              <a:cs typeface="+mn-cs"/>
            </a:rPr>
            <a:t>Participant must be a non-residential account in the LDC service area.</a:t>
          </a:r>
        </a:p>
        <a:p>
          <a:r>
            <a:rPr lang="en-CA" sz="1100" baseline="0">
              <a:solidFill>
                <a:schemeClr val="dk1"/>
              </a:solidFill>
              <a:effectLst/>
              <a:latin typeface="+mn-lt"/>
              <a:ea typeface="+mn-ea"/>
              <a:cs typeface="+mn-cs"/>
            </a:rPr>
            <a:t>Except where mid-stream supplier is providing a smart thermostat with a new packaged terminal AC unit, Participant must commit to an assessment report completed by the LDC's service provider(s) and all necessary repairs must be complete as identified by LDCs assessment report.</a:t>
          </a:r>
          <a:endParaRPr lang="en-CA">
            <a:effectLst/>
          </a:endParaRPr>
        </a:p>
      </xdr:txBody>
    </xdr:sp>
    <xdr:clientData/>
  </xdr:twoCellAnchor>
  <xdr:twoCellAnchor>
    <xdr:from>
      <xdr:col>0</xdr:col>
      <xdr:colOff>295274</xdr:colOff>
      <xdr:row>28</xdr:row>
      <xdr:rowOff>1</xdr:rowOff>
    </xdr:from>
    <xdr:to>
      <xdr:col>9</xdr:col>
      <xdr:colOff>600074</xdr:colOff>
      <xdr:row>31</xdr:row>
      <xdr:rowOff>1</xdr:rowOff>
    </xdr:to>
    <xdr:sp macro="" textlink="">
      <xdr:nvSpPr>
        <xdr:cNvPr id="4" name="TextBox 3"/>
        <xdr:cNvSpPr txBox="1"/>
      </xdr:nvSpPr>
      <xdr:spPr>
        <a:xfrm>
          <a:off x="295274" y="8029576"/>
          <a:ext cx="6124575" cy="381000"/>
        </a:xfrm>
        <a:prstGeom prst="rect">
          <a:avLst/>
        </a:prstGeom>
        <a:solidFill>
          <a:schemeClr val="bg1">
            <a:lumMod val="85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CA" sz="1100">
              <a:solidFill>
                <a:schemeClr val="dk1"/>
              </a:solidFill>
              <a:effectLst/>
              <a:latin typeface="+mn-lt"/>
              <a:ea typeface="+mn-ea"/>
              <a:cs typeface="+mn-cs"/>
            </a:rPr>
            <a:t>Participant's facilities must be</a:t>
          </a:r>
          <a:r>
            <a:rPr lang="en-CA" sz="1100" baseline="0">
              <a:solidFill>
                <a:schemeClr val="dk1"/>
              </a:solidFill>
              <a:effectLst/>
              <a:latin typeface="+mn-lt"/>
              <a:ea typeface="+mn-ea"/>
              <a:cs typeface="+mn-cs"/>
            </a:rPr>
            <a:t> conditioned by at least one packaged terminal unit with air conditioning sized at 4 tonnes or higher [alternatively where tonnage not know conditioned space must be 1,500 ft2 or greater]. </a:t>
          </a:r>
          <a:endParaRPr lang="en-CA">
            <a:effectLst/>
          </a:endParaRPr>
        </a:p>
        <a:p>
          <a:endParaRPr lang="en-CA" sz="1100"/>
        </a:p>
      </xdr:txBody>
    </xdr:sp>
    <xdr:clientData/>
  </xdr:twoCellAnchor>
  <xdr:twoCellAnchor>
    <xdr:from>
      <xdr:col>0</xdr:col>
      <xdr:colOff>304799</xdr:colOff>
      <xdr:row>34</xdr:row>
      <xdr:rowOff>9526</xdr:rowOff>
    </xdr:from>
    <xdr:to>
      <xdr:col>10</xdr:col>
      <xdr:colOff>1219200</xdr:colOff>
      <xdr:row>35</xdr:row>
      <xdr:rowOff>0</xdr:rowOff>
    </xdr:to>
    <xdr:sp macro="" textlink="">
      <xdr:nvSpPr>
        <xdr:cNvPr id="5" name="TextBox 4"/>
        <xdr:cNvSpPr txBox="1"/>
      </xdr:nvSpPr>
      <xdr:spPr>
        <a:xfrm>
          <a:off x="304799" y="8991601"/>
          <a:ext cx="7343776" cy="942974"/>
        </a:xfrm>
        <a:prstGeom prst="rect">
          <a:avLst/>
        </a:prstGeom>
        <a:solidFill>
          <a:schemeClr val="bg1">
            <a:lumMod val="85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100"/>
            <a:t>Market</a:t>
          </a:r>
          <a:r>
            <a:rPr lang="en-CA" sz="1100" baseline="0"/>
            <a:t> is underserved. </a:t>
          </a:r>
          <a:endParaRPr lang="en-CA" sz="1100"/>
        </a:p>
      </xdr:txBody>
    </xdr:sp>
    <xdr:clientData/>
  </xdr:twoCellAnchor>
  <xdr:twoCellAnchor>
    <xdr:from>
      <xdr:col>1</xdr:col>
      <xdr:colOff>0</xdr:colOff>
      <xdr:row>54</xdr:row>
      <xdr:rowOff>0</xdr:rowOff>
    </xdr:from>
    <xdr:to>
      <xdr:col>10</xdr:col>
      <xdr:colOff>1219200</xdr:colOff>
      <xdr:row>56</xdr:row>
      <xdr:rowOff>0</xdr:rowOff>
    </xdr:to>
    <xdr:sp macro="" textlink="">
      <xdr:nvSpPr>
        <xdr:cNvPr id="6" name="TextBox 5"/>
        <xdr:cNvSpPr txBox="1"/>
      </xdr:nvSpPr>
      <xdr:spPr>
        <a:xfrm>
          <a:off x="304800" y="16373475"/>
          <a:ext cx="7343775" cy="1714500"/>
        </a:xfrm>
        <a:prstGeom prst="rect">
          <a:avLst/>
        </a:prstGeom>
        <a:solidFill>
          <a:schemeClr val="bg1">
            <a:lumMod val="85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100"/>
            <a:t>see</a:t>
          </a:r>
          <a:r>
            <a:rPr lang="en-CA" sz="1100" baseline="0"/>
            <a:t> RTU Assumption Worksheet</a:t>
          </a:r>
          <a:endParaRPr lang="en-CA" sz="1100"/>
        </a:p>
      </xdr:txBody>
    </xdr:sp>
    <xdr:clientData/>
  </xdr:twoCellAnchor>
  <xdr:twoCellAnchor>
    <xdr:from>
      <xdr:col>0</xdr:col>
      <xdr:colOff>295275</xdr:colOff>
      <xdr:row>59</xdr:row>
      <xdr:rowOff>0</xdr:rowOff>
    </xdr:from>
    <xdr:to>
      <xdr:col>10</xdr:col>
      <xdr:colOff>1209675</xdr:colOff>
      <xdr:row>62</xdr:row>
      <xdr:rowOff>0</xdr:rowOff>
    </xdr:to>
    <xdr:sp macro="" textlink="">
      <xdr:nvSpPr>
        <xdr:cNvPr id="7" name="TextBox 6"/>
        <xdr:cNvSpPr txBox="1"/>
      </xdr:nvSpPr>
      <xdr:spPr>
        <a:xfrm>
          <a:off x="295275" y="19316700"/>
          <a:ext cx="7343775" cy="2095500"/>
        </a:xfrm>
        <a:prstGeom prst="rect">
          <a:avLst/>
        </a:prstGeom>
        <a:solidFill>
          <a:schemeClr val="bg1">
            <a:lumMod val="85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100"/>
            <a:t>Two</a:t>
          </a:r>
          <a:r>
            <a:rPr lang="en-CA" sz="1100" baseline="0"/>
            <a:t> pilot programs were implemented by Toronto Hydro.  Based on feedback from those summary reports, the expected participation level is justified.</a:t>
          </a:r>
          <a:endParaRPr lang="en-CA" sz="1100"/>
        </a:p>
      </xdr:txBody>
    </xdr:sp>
    <xdr:clientData/>
  </xdr:twoCellAnchor>
  <xdr:twoCellAnchor>
    <xdr:from>
      <xdr:col>1</xdr:col>
      <xdr:colOff>0</xdr:colOff>
      <xdr:row>65</xdr:row>
      <xdr:rowOff>0</xdr:rowOff>
    </xdr:from>
    <xdr:to>
      <xdr:col>10</xdr:col>
      <xdr:colOff>1219200</xdr:colOff>
      <xdr:row>71</xdr:row>
      <xdr:rowOff>9525</xdr:rowOff>
    </xdr:to>
    <xdr:sp macro="" textlink="">
      <xdr:nvSpPr>
        <xdr:cNvPr id="8" name="TextBox 7"/>
        <xdr:cNvSpPr txBox="1"/>
      </xdr:nvSpPr>
      <xdr:spPr>
        <a:xfrm>
          <a:off x="304800" y="22164675"/>
          <a:ext cx="7343775" cy="1343025"/>
        </a:xfrm>
        <a:prstGeom prst="rect">
          <a:avLst/>
        </a:prstGeom>
        <a:solidFill>
          <a:schemeClr val="bg1">
            <a:lumMod val="85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100"/>
            <a:t>Base program, occupancy</a:t>
          </a:r>
          <a:r>
            <a:rPr lang="en-CA" sz="1100" baseline="0"/>
            <a:t> sensors and ventilation on demand</a:t>
          </a:r>
          <a:r>
            <a:rPr lang="en-CA" sz="1100"/>
            <a:t> will</a:t>
          </a:r>
          <a:r>
            <a:rPr lang="en-CA" sz="1100" baseline="0"/>
            <a:t> be offered as a rebate direct to customer after assessment and direct install by Toronto Hydro contractor (to be RFP).  A secondary take-up component mid-stream will allow distributors to supply SmartRT eligible thermostats with the sale of a new packaged roof top unit. Mid-Stream customers would apply directly or through the distributor (customer choice).  Repairs and upgrades (SoE Retrofit Program possible) may be completed by the customers HVAC contractor or TH contractor.</a:t>
          </a:r>
          <a:endParaRPr lang="en-CA" sz="1100"/>
        </a:p>
      </xdr:txBody>
    </xdr:sp>
    <xdr:clientData/>
  </xdr:twoCellAnchor>
  <xdr:twoCellAnchor>
    <xdr:from>
      <xdr:col>1</xdr:col>
      <xdr:colOff>0</xdr:colOff>
      <xdr:row>73</xdr:row>
      <xdr:rowOff>9525</xdr:rowOff>
    </xdr:from>
    <xdr:to>
      <xdr:col>10</xdr:col>
      <xdr:colOff>1219200</xdr:colOff>
      <xdr:row>75</xdr:row>
      <xdr:rowOff>9525</xdr:rowOff>
    </xdr:to>
    <xdr:sp macro="" textlink="">
      <xdr:nvSpPr>
        <xdr:cNvPr id="9" name="TextBox 8"/>
        <xdr:cNvSpPr txBox="1"/>
      </xdr:nvSpPr>
      <xdr:spPr>
        <a:xfrm>
          <a:off x="304800" y="23955375"/>
          <a:ext cx="7343775" cy="1524000"/>
        </a:xfrm>
        <a:prstGeom prst="rect">
          <a:avLst/>
        </a:prstGeom>
        <a:solidFill>
          <a:schemeClr val="bg1">
            <a:lumMod val="85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100"/>
            <a:t>Participant</a:t>
          </a:r>
          <a:r>
            <a:rPr lang="en-CA" sz="1100" baseline="0"/>
            <a:t>s will register for SmartRT through the Toronto Hydro Portal.</a:t>
          </a:r>
          <a:endParaRPr lang="en-CA"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295276</xdr:colOff>
      <xdr:row>29</xdr:row>
      <xdr:rowOff>0</xdr:rowOff>
    </xdr:from>
    <xdr:to>
      <xdr:col>9</xdr:col>
      <xdr:colOff>1</xdr:colOff>
      <xdr:row>36</xdr:row>
      <xdr:rowOff>0</xdr:rowOff>
    </xdr:to>
    <xdr:sp macro="" textlink="">
      <xdr:nvSpPr>
        <xdr:cNvPr id="2" name="TextBox 1"/>
        <xdr:cNvSpPr txBox="1"/>
      </xdr:nvSpPr>
      <xdr:spPr>
        <a:xfrm>
          <a:off x="295276" y="7581900"/>
          <a:ext cx="7010400" cy="2286000"/>
        </a:xfrm>
        <a:prstGeom prst="rect">
          <a:avLst/>
        </a:prstGeom>
        <a:solidFill>
          <a:schemeClr val="bg1">
            <a:lumMod val="85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100"/>
            <a:t>To be conservative,</a:t>
          </a:r>
          <a:r>
            <a:rPr lang="en-CA" sz="1100" baseline="0"/>
            <a:t> the occupancy sensor upgrades were set to 20% of Participants as some locations will not be well suited to the installation of occupancy control.  The DCV participants reflect market whose outdoor air requirements are higher than average (e.g.. restaurants).</a:t>
          </a:r>
        </a:p>
        <a:p>
          <a:endParaRPr lang="en-CA" sz="1100" baseline="0"/>
        </a:p>
        <a:p>
          <a:r>
            <a:rPr lang="en-CA" sz="1100" baseline="0"/>
            <a:t>Ultimately all of the measures are cost effective therefore an increase in the quantities of any of the measures will not adversely affect the overall positive cost-effectiveness results.</a:t>
          </a:r>
        </a:p>
      </xdr:txBody>
    </xdr:sp>
    <xdr:clientData/>
  </xdr:twoCellAnchor>
  <xdr:twoCellAnchor>
    <xdr:from>
      <xdr:col>1</xdr:col>
      <xdr:colOff>1</xdr:colOff>
      <xdr:row>38</xdr:row>
      <xdr:rowOff>180975</xdr:rowOff>
    </xdr:from>
    <xdr:to>
      <xdr:col>9</xdr:col>
      <xdr:colOff>9526</xdr:colOff>
      <xdr:row>48</xdr:row>
      <xdr:rowOff>9525</xdr:rowOff>
    </xdr:to>
    <xdr:sp macro="" textlink="">
      <xdr:nvSpPr>
        <xdr:cNvPr id="3" name="TextBox 2"/>
        <xdr:cNvSpPr txBox="1"/>
      </xdr:nvSpPr>
      <xdr:spPr>
        <a:xfrm>
          <a:off x="304801" y="10706100"/>
          <a:ext cx="7010400" cy="1733550"/>
        </a:xfrm>
        <a:prstGeom prst="rect">
          <a:avLst/>
        </a:prstGeom>
        <a:solidFill>
          <a:schemeClr val="bg1">
            <a:lumMod val="85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100"/>
            <a:t>Project must undertake</a:t>
          </a:r>
          <a:r>
            <a:rPr lang="en-CA" sz="1100" baseline="0"/>
            <a:t> a rooftop assessment provided free of charge to the customer by the Toronto Hydro contractor [NTD: Assessment costs for Participants who don't proceed with repairs are accounted for in the Program Admin Budget "Other Program Costs"].  </a:t>
          </a:r>
        </a:p>
        <a:p>
          <a:r>
            <a:rPr lang="en-CA" sz="1100" baseline="0"/>
            <a:t>Participant must effect repair to the rooftop unit prior to receiving the Measures and incentives.</a:t>
          </a:r>
        </a:p>
        <a:p>
          <a:r>
            <a:rPr lang="en-CA" sz="1100" baseline="0"/>
            <a:t>Eligible equipment includes all packaged HVAC, such as a roof top unit, which has a minimum of 4 tons of air conditioning compressors.</a:t>
          </a:r>
        </a:p>
        <a:p>
          <a:r>
            <a:rPr lang="en-CA" sz="1100" baseline="0"/>
            <a:t>Repairs to the Eligible equipment may be completed by the LDC contractor or the Customers contractor at the customer's choice.</a:t>
          </a:r>
        </a:p>
        <a:p>
          <a:r>
            <a:rPr lang="en-CA" sz="1100" baseline="0"/>
            <a:t>Exception to these Rules granted for a new roof top unit is being installed (i.e. mid-stream option). [NTD: Budgets conservatively assume all Participants are direct as mid-stream will be offered at a much lower cost].</a:t>
          </a:r>
        </a:p>
        <a:p>
          <a:r>
            <a:rPr lang="en-CA" sz="1100" baseline="0"/>
            <a:t> </a:t>
          </a:r>
          <a:endParaRPr lang="en-CA"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257174</xdr:colOff>
      <xdr:row>44</xdr:row>
      <xdr:rowOff>0</xdr:rowOff>
    </xdr:from>
    <xdr:to>
      <xdr:col>11</xdr:col>
      <xdr:colOff>9524</xdr:colOff>
      <xdr:row>47</xdr:row>
      <xdr:rowOff>9525</xdr:rowOff>
    </xdr:to>
    <xdr:sp macro="" textlink="">
      <xdr:nvSpPr>
        <xdr:cNvPr id="2" name="TextBox 1"/>
        <xdr:cNvSpPr txBox="1"/>
      </xdr:nvSpPr>
      <xdr:spPr>
        <a:xfrm>
          <a:off x="257174" y="13439775"/>
          <a:ext cx="7077075" cy="1533525"/>
        </a:xfrm>
        <a:prstGeom prst="rect">
          <a:avLst/>
        </a:prstGeom>
        <a:solidFill>
          <a:schemeClr val="bg1">
            <a:lumMod val="85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100"/>
            <a:t>Participants</a:t>
          </a:r>
          <a:r>
            <a:rPr lang="en-CA" sz="1100" baseline="0"/>
            <a:t> who upgrade their Eligible equipment outside of this Program may apply through Retrofit Program.</a:t>
          </a:r>
        </a:p>
        <a:p>
          <a:r>
            <a:rPr lang="en-CA" sz="1100" baseline="0"/>
            <a:t>Required operational repairs to the Equipment are not Eligible costs.</a:t>
          </a:r>
          <a:endParaRPr lang="en-CA"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438149</xdr:colOff>
      <xdr:row>18</xdr:row>
      <xdr:rowOff>0</xdr:rowOff>
    </xdr:from>
    <xdr:to>
      <xdr:col>10</xdr:col>
      <xdr:colOff>600074</xdr:colOff>
      <xdr:row>27</xdr:row>
      <xdr:rowOff>0</xdr:rowOff>
    </xdr:to>
    <xdr:sp macro="" textlink="">
      <xdr:nvSpPr>
        <xdr:cNvPr id="2" name="TextBox 1"/>
        <xdr:cNvSpPr txBox="1"/>
      </xdr:nvSpPr>
      <xdr:spPr>
        <a:xfrm>
          <a:off x="438149" y="3943350"/>
          <a:ext cx="7096125" cy="1714500"/>
        </a:xfrm>
        <a:prstGeom prst="rect">
          <a:avLst/>
        </a:prstGeom>
        <a:solidFill>
          <a:schemeClr val="bg1">
            <a:lumMod val="85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CA"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42</xdr:row>
      <xdr:rowOff>180975</xdr:rowOff>
    </xdr:from>
    <xdr:to>
      <xdr:col>12</xdr:col>
      <xdr:colOff>9525</xdr:colOff>
      <xdr:row>44</xdr:row>
      <xdr:rowOff>0</xdr:rowOff>
    </xdr:to>
    <xdr:sp macro="" textlink="">
      <xdr:nvSpPr>
        <xdr:cNvPr id="2" name="TextBox 1"/>
        <xdr:cNvSpPr txBox="1"/>
      </xdr:nvSpPr>
      <xdr:spPr>
        <a:xfrm>
          <a:off x="304800" y="16335375"/>
          <a:ext cx="7219950" cy="962025"/>
        </a:xfrm>
        <a:prstGeom prst="rect">
          <a:avLst/>
        </a:prstGeom>
        <a:solidFill>
          <a:schemeClr val="bg1">
            <a:lumMod val="85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CA" sz="1100"/>
        </a:p>
      </xdr:txBody>
    </xdr:sp>
    <xdr:clientData/>
  </xdr:twoCellAnchor>
  <xdr:twoCellAnchor>
    <xdr:from>
      <xdr:col>1</xdr:col>
      <xdr:colOff>0</xdr:colOff>
      <xdr:row>47</xdr:row>
      <xdr:rowOff>0</xdr:rowOff>
    </xdr:from>
    <xdr:to>
      <xdr:col>12</xdr:col>
      <xdr:colOff>9525</xdr:colOff>
      <xdr:row>49</xdr:row>
      <xdr:rowOff>0</xdr:rowOff>
    </xdr:to>
    <xdr:sp macro="" textlink="">
      <xdr:nvSpPr>
        <xdr:cNvPr id="3" name="TextBox 2"/>
        <xdr:cNvSpPr txBox="1"/>
      </xdr:nvSpPr>
      <xdr:spPr>
        <a:xfrm>
          <a:off x="304800" y="18059400"/>
          <a:ext cx="7219950" cy="1143000"/>
        </a:xfrm>
        <a:prstGeom prst="rect">
          <a:avLst/>
        </a:prstGeom>
        <a:solidFill>
          <a:schemeClr val="bg1">
            <a:lumMod val="85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100"/>
            <a:t>No challenges</a:t>
          </a:r>
          <a:r>
            <a:rPr lang="en-CA" sz="1100" baseline="0"/>
            <a:t> anticipated.</a:t>
          </a:r>
          <a:endParaRPr lang="en-CA"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IESO-CDM-EE-Cost-Effectiveness-Tool-Update-2016-Jan-04.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RTU%20%20Analysis%20-%202016-07-11%20-%20Light%20Versio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UIDE"/>
      <sheetName val="ARCHITECTURE"/>
      <sheetName val="SUMMARIES &gt;&gt;"/>
      <sheetName val="Plan"/>
      <sheetName val="Budget"/>
      <sheetName val="Sector"/>
      <sheetName val="Detail"/>
      <sheetName val="OPA ADMIN ONLY"/>
      <sheetName val="BMG"/>
      <sheetName val="PROGRAM DESIGN &gt;&gt;"/>
      <sheetName val="Measures"/>
      <sheetName val="Program Design"/>
      <sheetName val="Budget Inputs"/>
      <sheetName val="External Inputs"/>
      <sheetName val="RESULTS &gt;&gt;"/>
      <sheetName val="CE Results"/>
      <sheetName val="Savings Results"/>
      <sheetName val="Summary CE Results"/>
      <sheetName val="ADMIN INPUT &gt;&gt;"/>
      <sheetName val="ADMIN OPTIONS"/>
      <sheetName val="CE Parameters"/>
      <sheetName val="Rates Table"/>
      <sheetName val="Avoided Cost Table"/>
      <sheetName val="DEFINED INPUTS &gt;&gt;"/>
      <sheetName val="Custom Measure Input"/>
      <sheetName val="Custom Load Profile Input"/>
      <sheetName val="Formatted Load Profiles"/>
      <sheetName val="CALCULATION &gt;&gt;"/>
      <sheetName val="Levelized Rates Table"/>
      <sheetName val="Levelized Avoided Cost Table"/>
      <sheetName val="Measure CE Results"/>
      <sheetName val="VBA References"/>
      <sheetName val="Revision History"/>
    </sheetNames>
    <sheetDataSet>
      <sheetData sheetId="0"/>
      <sheetData sheetId="1"/>
      <sheetData sheetId="2"/>
      <sheetData sheetId="3">
        <row r="9">
          <cell r="E9" t="str">
            <v/>
          </cell>
        </row>
        <row r="10">
          <cell r="E10">
            <v>3.1389634647686919</v>
          </cell>
          <cell r="H10">
            <v>2.6730359812491029</v>
          </cell>
          <cell r="K10">
            <v>4.0766448647249008E-2</v>
          </cell>
        </row>
        <row r="11">
          <cell r="E11">
            <v>3.4716701785674586</v>
          </cell>
          <cell r="H11">
            <v>2.9516264719608918</v>
          </cell>
          <cell r="K11">
            <v>3.7896917022288978E-2</v>
          </cell>
        </row>
        <row r="12">
          <cell r="E12">
            <v>3.566296312102899</v>
          </cell>
          <cell r="H12">
            <v>3.0321112822040943</v>
          </cell>
          <cell r="K12">
            <v>3.7915219299840208E-2</v>
          </cell>
        </row>
        <row r="13">
          <cell r="E13">
            <v>3.6938689384547545</v>
          </cell>
          <cell r="H13">
            <v>3.1396767106342591</v>
          </cell>
          <cell r="K13">
            <v>3.7444589977993208E-2</v>
          </cell>
        </row>
        <row r="14">
          <cell r="E14">
            <v>3.4744800276739229</v>
          </cell>
          <cell r="H14">
            <v>2.9548677880984191</v>
          </cell>
          <cell r="K14">
            <v>3.8383256616687816E-2</v>
          </cell>
        </row>
        <row r="32">
          <cell r="O32">
            <v>9781536.8592100795</v>
          </cell>
        </row>
        <row r="33">
          <cell r="F33">
            <v>0</v>
          </cell>
          <cell r="H33">
            <v>4827.930066875796</v>
          </cell>
          <cell r="J33">
            <v>7241.8951003136945</v>
          </cell>
          <cell r="L33">
            <v>6034.9125835947434</v>
          </cell>
          <cell r="N33">
            <v>6034.9125835947434</v>
          </cell>
        </row>
      </sheetData>
      <sheetData sheetId="4"/>
      <sheetData sheetId="5"/>
      <sheetData sheetId="6"/>
      <sheetData sheetId="7"/>
      <sheetData sheetId="8"/>
      <sheetData sheetId="9"/>
      <sheetData sheetId="10"/>
      <sheetData sheetId="11">
        <row r="7">
          <cell r="K7">
            <v>3211.0321286613662</v>
          </cell>
        </row>
        <row r="10">
          <cell r="K10">
            <v>4816.5481929920488</v>
          </cell>
        </row>
        <row r="13">
          <cell r="K13">
            <v>4013.7901608267075</v>
          </cell>
        </row>
        <row r="16">
          <cell r="K16">
            <v>4013.7901608267075</v>
          </cell>
        </row>
      </sheetData>
      <sheetData sheetId="12"/>
      <sheetData sheetId="13"/>
      <sheetData sheetId="14"/>
      <sheetData sheetId="15"/>
      <sheetData sheetId="16"/>
      <sheetData sheetId="17"/>
      <sheetData sheetId="18"/>
      <sheetData sheetId="19"/>
      <sheetData sheetId="20">
        <row r="6">
          <cell r="F6">
            <v>2015</v>
          </cell>
        </row>
        <row r="7">
          <cell r="F7">
            <v>0.04</v>
          </cell>
        </row>
        <row r="8">
          <cell r="F8">
            <v>0.04</v>
          </cell>
        </row>
        <row r="9">
          <cell r="F9">
            <v>0.02</v>
          </cell>
        </row>
      </sheetData>
      <sheetData sheetId="21"/>
      <sheetData sheetId="22"/>
      <sheetData sheetId="23"/>
      <sheetData sheetId="24"/>
      <sheetData sheetId="25"/>
      <sheetData sheetId="26">
        <row r="5">
          <cell r="O5" t="str">
            <v>Summer Peak Demand</v>
          </cell>
          <cell r="P5" t="str">
            <v>Winter Peak Demand</v>
          </cell>
        </row>
      </sheetData>
      <sheetData sheetId="27"/>
      <sheetData sheetId="28"/>
      <sheetData sheetId="29"/>
      <sheetData sheetId="30"/>
      <sheetData sheetId="31"/>
      <sheetData sheetId="3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t;250kWSegment"/>
      <sheetName val="Ontario RTU Data"/>
    </sheetNames>
    <sheetDataSet>
      <sheetData sheetId="0"/>
      <sheetData sheetId="1">
        <row r="1">
          <cell r="A1" t="str">
            <v>Program:</v>
          </cell>
          <cell r="B1" t="str">
            <v>Smart RT Progarm</v>
          </cell>
        </row>
        <row r="2">
          <cell r="A2" t="str">
            <v>LDC:</v>
          </cell>
          <cell r="B2" t="str">
            <v>Toronto Hydro</v>
          </cell>
          <cell r="D2"/>
          <cell r="E2"/>
          <cell r="F2"/>
          <cell r="G2"/>
          <cell r="H2"/>
          <cell r="I2"/>
          <cell r="J2"/>
          <cell r="K2"/>
          <cell r="L2"/>
          <cell r="M2"/>
          <cell r="N2"/>
          <cell r="O2"/>
          <cell r="P2"/>
          <cell r="Q2"/>
        </row>
        <row r="3">
          <cell r="A3" t="str">
            <v>Date:</v>
          </cell>
          <cell r="B3">
            <v>42577.516325462966</v>
          </cell>
          <cell r="D3"/>
          <cell r="E3"/>
          <cell r="F3"/>
          <cell r="G3"/>
          <cell r="H3"/>
          <cell r="I3"/>
          <cell r="J3"/>
          <cell r="K3"/>
          <cell r="L3"/>
          <cell r="M3"/>
          <cell r="N3"/>
          <cell r="O3"/>
          <cell r="P3"/>
          <cell r="Q3"/>
        </row>
        <row r="4">
          <cell r="B4"/>
          <cell r="C4"/>
          <cell r="D4"/>
          <cell r="E4"/>
          <cell r="F4"/>
          <cell r="G4"/>
          <cell r="H4"/>
          <cell r="I4"/>
          <cell r="J4"/>
          <cell r="K4"/>
          <cell r="L4"/>
          <cell r="M4"/>
          <cell r="N4"/>
          <cell r="O4"/>
          <cell r="P4"/>
          <cell r="Q4"/>
        </row>
        <row r="5">
          <cell r="B5"/>
          <cell r="C5"/>
          <cell r="D5"/>
          <cell r="E5"/>
          <cell r="F5"/>
          <cell r="G5"/>
          <cell r="H5"/>
          <cell r="I5"/>
          <cell r="J5"/>
          <cell r="K5"/>
          <cell r="L5"/>
          <cell r="M5"/>
          <cell r="N5"/>
          <cell r="O5"/>
          <cell r="P5"/>
          <cell r="Q5"/>
        </row>
        <row r="6">
          <cell r="A6" t="str">
            <v>Market Potential</v>
          </cell>
          <cell r="B6" t="str">
            <v>Market Size</v>
          </cell>
          <cell r="C6" t="str">
            <v>Historical New Sales</v>
          </cell>
          <cell r="D6"/>
          <cell r="E6" t="str">
            <v xml:space="preserve">For Business Case </v>
          </cell>
          <cell r="F6"/>
          <cell r="G6"/>
          <cell r="H6"/>
          <cell r="I6"/>
          <cell r="J6"/>
          <cell r="K6"/>
          <cell r="L6"/>
          <cell r="M6"/>
          <cell r="N6"/>
          <cell r="O6"/>
          <cell r="P6"/>
          <cell r="Q6"/>
        </row>
        <row r="7">
          <cell r="A7"/>
          <cell r="B7" t="str">
            <v>Year</v>
          </cell>
          <cell r="C7" t="str">
            <v>Average Ontario Shippments/Yr.</v>
          </cell>
          <cell r="D7" t="str">
            <v>Calculated Total RTU in Market</v>
          </cell>
          <cell r="E7" t="str">
            <v>Estimated % of RTU in TH Service Area</v>
          </cell>
          <cell r="F7" t="str">
            <v>Estimated Quantity of RTU in TH Service Area</v>
          </cell>
          <cell r="G7" t="str">
            <v>5t/10t/20t Quantities</v>
          </cell>
          <cell r="H7"/>
          <cell r="I7"/>
          <cell r="J7"/>
          <cell r="K7"/>
          <cell r="L7"/>
          <cell r="M7"/>
          <cell r="N7"/>
          <cell r="O7"/>
          <cell r="P7"/>
          <cell r="Q7"/>
          <cell r="R7"/>
          <cell r="S7"/>
          <cell r="T7"/>
          <cell r="U7"/>
          <cell r="V7"/>
          <cell r="W7"/>
          <cell r="X7"/>
        </row>
        <row r="8">
          <cell r="A8"/>
          <cell r="B8" t="str">
            <v>4 ton</v>
          </cell>
          <cell r="C8">
            <v>2186.2346407907175</v>
          </cell>
          <cell r="D8">
            <v>54655.866019767942</v>
          </cell>
          <cell r="E8">
            <v>0.2</v>
          </cell>
          <cell r="F8">
            <v>10931.173203953589</v>
          </cell>
          <cell r="G8"/>
          <cell r="H8"/>
          <cell r="I8"/>
          <cell r="J8"/>
          <cell r="K8"/>
          <cell r="L8"/>
          <cell r="M8"/>
          <cell r="N8"/>
          <cell r="O8"/>
          <cell r="P8"/>
          <cell r="Q8"/>
          <cell r="R8"/>
          <cell r="S8"/>
          <cell r="T8"/>
          <cell r="U8"/>
          <cell r="V8"/>
          <cell r="W8"/>
          <cell r="X8"/>
        </row>
        <row r="9">
          <cell r="A9"/>
          <cell r="B9" t="str">
            <v>5 ton</v>
          </cell>
          <cell r="C9">
            <v>4099.1899514825946</v>
          </cell>
          <cell r="D9">
            <v>102479.74878706486</v>
          </cell>
          <cell r="E9">
            <v>0.21</v>
          </cell>
          <cell r="F9">
            <v>21520.747245283619</v>
          </cell>
          <cell r="G9">
            <v>32451.920449237208</v>
          </cell>
          <cell r="H9"/>
          <cell r="I9"/>
          <cell r="J9"/>
          <cell r="K9"/>
          <cell r="L9"/>
          <cell r="M9"/>
          <cell r="N9"/>
          <cell r="O9"/>
          <cell r="P9"/>
          <cell r="Q9"/>
          <cell r="R9"/>
          <cell r="S9"/>
          <cell r="T9"/>
          <cell r="U9"/>
          <cell r="V9"/>
          <cell r="W9"/>
          <cell r="X9"/>
        </row>
        <row r="10">
          <cell r="A10"/>
          <cell r="B10" t="str">
            <v>7.5 ton</v>
          </cell>
          <cell r="C10">
            <v>3279.3519611860756</v>
          </cell>
          <cell r="D10">
            <v>81983.799029651884</v>
          </cell>
          <cell r="E10">
            <v>0.21</v>
          </cell>
          <cell r="F10">
            <v>17216.597796226895</v>
          </cell>
          <cell r="G10"/>
          <cell r="H10"/>
          <cell r="I10"/>
          <cell r="J10"/>
          <cell r="K10"/>
          <cell r="L10"/>
          <cell r="M10"/>
          <cell r="N10"/>
          <cell r="O10"/>
          <cell r="P10"/>
          <cell r="Q10"/>
          <cell r="R10"/>
          <cell r="S10"/>
          <cell r="T10"/>
          <cell r="U10"/>
          <cell r="V10"/>
          <cell r="W10"/>
          <cell r="X10"/>
        </row>
        <row r="11">
          <cell r="A11"/>
          <cell r="B11" t="str">
            <v>10 ton</v>
          </cell>
          <cell r="C11">
            <v>1639.6759805930378</v>
          </cell>
          <cell r="D11">
            <v>40991.899514825942</v>
          </cell>
          <cell r="E11">
            <v>0.23</v>
          </cell>
          <cell r="F11">
            <v>9428.1368884099666</v>
          </cell>
          <cell r="G11"/>
          <cell r="H11"/>
          <cell r="I11"/>
          <cell r="J11"/>
          <cell r="K11"/>
          <cell r="L11"/>
          <cell r="M11"/>
          <cell r="N11"/>
          <cell r="O11"/>
          <cell r="P11"/>
          <cell r="Q11"/>
          <cell r="R11"/>
          <cell r="S11"/>
          <cell r="T11"/>
          <cell r="U11"/>
          <cell r="V11"/>
          <cell r="W11"/>
          <cell r="X11"/>
        </row>
        <row r="12">
          <cell r="A12"/>
          <cell r="B12" t="str">
            <v>15 ton</v>
          </cell>
          <cell r="C12">
            <v>1421.0525165139663</v>
          </cell>
          <cell r="D12">
            <v>35526.312912849156</v>
          </cell>
          <cell r="E12">
            <v>0.35</v>
          </cell>
          <cell r="F12">
            <v>12434.209519497204</v>
          </cell>
          <cell r="G12">
            <v>39078.944204134066</v>
          </cell>
          <cell r="H12"/>
          <cell r="I12"/>
          <cell r="J12"/>
          <cell r="K12"/>
          <cell r="L12"/>
          <cell r="M12"/>
          <cell r="N12"/>
          <cell r="O12"/>
          <cell r="P12"/>
          <cell r="Q12"/>
          <cell r="R12"/>
          <cell r="S12"/>
          <cell r="T12"/>
          <cell r="U12"/>
          <cell r="V12"/>
          <cell r="W12"/>
          <cell r="X12"/>
        </row>
        <row r="13">
          <cell r="A13"/>
          <cell r="B13" t="str">
            <v>20 ton</v>
          </cell>
          <cell r="C13">
            <v>546.55866019767939</v>
          </cell>
          <cell r="D13">
            <v>13663.966504941985</v>
          </cell>
          <cell r="E13">
            <v>0.4</v>
          </cell>
          <cell r="F13">
            <v>5465.5866019767946</v>
          </cell>
          <cell r="G13"/>
          <cell r="H13"/>
          <cell r="I13"/>
          <cell r="J13"/>
          <cell r="K13"/>
          <cell r="L13"/>
          <cell r="M13"/>
          <cell r="N13"/>
          <cell r="O13"/>
          <cell r="P13"/>
          <cell r="Q13"/>
          <cell r="R13"/>
          <cell r="S13"/>
          <cell r="T13"/>
          <cell r="U13"/>
          <cell r="V13"/>
          <cell r="W13"/>
          <cell r="X13"/>
        </row>
        <row r="14">
          <cell r="A14"/>
          <cell r="B14" t="str">
            <v>25 ton</v>
          </cell>
          <cell r="C14">
            <v>327.93519611860756</v>
          </cell>
          <cell r="D14">
            <v>8198.3799029651891</v>
          </cell>
          <cell r="E14">
            <v>0.4</v>
          </cell>
          <cell r="F14">
            <v>3279.3519611860756</v>
          </cell>
          <cell r="G14">
            <v>8744.9385631628702</v>
          </cell>
          <cell r="H14"/>
          <cell r="I14"/>
          <cell r="J14"/>
          <cell r="K14"/>
          <cell r="L14"/>
          <cell r="M14"/>
          <cell r="N14"/>
          <cell r="O14"/>
          <cell r="P14"/>
          <cell r="Q14"/>
          <cell r="R14"/>
          <cell r="S14"/>
          <cell r="T14"/>
          <cell r="U14"/>
          <cell r="V14"/>
          <cell r="W14"/>
          <cell r="X14"/>
        </row>
        <row r="15">
          <cell r="A15"/>
          <cell r="B15" t="str">
            <v>Total</v>
          </cell>
          <cell r="C15">
            <v>13499.998906882678</v>
          </cell>
          <cell r="D15">
            <v>337499.97267206694</v>
          </cell>
          <cell r="E15"/>
          <cell r="F15">
            <v>80275.803216534143</v>
          </cell>
          <cell r="G15">
            <v>80275.803216534143</v>
          </cell>
          <cell r="H15"/>
          <cell r="I15"/>
          <cell r="J15"/>
          <cell r="K15"/>
          <cell r="L15"/>
          <cell r="M15"/>
          <cell r="N15"/>
          <cell r="O15"/>
          <cell r="P15"/>
          <cell r="Q15"/>
          <cell r="R15"/>
          <cell r="S15"/>
          <cell r="T15"/>
        </row>
        <row r="16">
          <cell r="A16"/>
          <cell r="B16" t="str">
            <v>Assumed Avg. Life of RTU in ON</v>
          </cell>
          <cell r="C16">
            <v>25</v>
          </cell>
          <cell r="D16"/>
          <cell r="E16"/>
          <cell r="F16"/>
          <cell r="G16"/>
          <cell r="H16"/>
          <cell r="I16"/>
          <cell r="J16"/>
          <cell r="K16"/>
          <cell r="L16"/>
          <cell r="M16"/>
          <cell r="N16"/>
          <cell r="O16"/>
          <cell r="P16"/>
          <cell r="Q16"/>
          <cell r="R16"/>
          <cell r="S16"/>
          <cell r="T16"/>
        </row>
        <row r="17">
          <cell r="A17"/>
          <cell r="D17"/>
          <cell r="E17"/>
          <cell r="F17"/>
          <cell r="G17"/>
          <cell r="H17"/>
          <cell r="I17"/>
          <cell r="J17"/>
          <cell r="K17"/>
          <cell r="L17"/>
          <cell r="M17"/>
          <cell r="N17"/>
          <cell r="O17"/>
          <cell r="P17"/>
          <cell r="Q17"/>
          <cell r="R17"/>
          <cell r="S17"/>
          <cell r="T17"/>
        </row>
        <row r="18">
          <cell r="A18"/>
          <cell r="D18"/>
          <cell r="E18"/>
          <cell r="F18"/>
          <cell r="G18"/>
          <cell r="H18"/>
          <cell r="I18"/>
          <cell r="J18"/>
          <cell r="K18"/>
          <cell r="L18"/>
          <cell r="M18"/>
          <cell r="N18"/>
          <cell r="O18"/>
          <cell r="P18"/>
          <cell r="Q18"/>
          <cell r="R18"/>
          <cell r="S18"/>
          <cell r="T18"/>
        </row>
        <row r="19">
          <cell r="A19" t="str">
            <v>Market Adoption (for use in CE Tool)</v>
          </cell>
          <cell r="B19" t="str">
            <v>Adoption Curve</v>
          </cell>
          <cell r="C19">
            <v>0.2</v>
          </cell>
          <cell r="D19">
            <v>0.3</v>
          </cell>
          <cell r="E19">
            <v>0.25</v>
          </cell>
          <cell r="F19">
            <v>0.25</v>
          </cell>
          <cell r="G19">
            <v>1</v>
          </cell>
          <cell r="H19"/>
          <cell r="I19"/>
          <cell r="J19"/>
          <cell r="K19"/>
          <cell r="L19"/>
          <cell r="M19"/>
          <cell r="N19"/>
          <cell r="O19"/>
          <cell r="P19"/>
          <cell r="Q19"/>
          <cell r="R19"/>
          <cell r="S19"/>
          <cell r="T19"/>
        </row>
        <row r="20">
          <cell r="A20"/>
          <cell r="B20" t="str">
            <v>Year</v>
          </cell>
          <cell r="C20">
            <v>2017</v>
          </cell>
          <cell r="D20">
            <v>2018</v>
          </cell>
          <cell r="E20">
            <v>2019</v>
          </cell>
          <cell r="F20">
            <v>2020</v>
          </cell>
          <cell r="G20" t="str">
            <v>Totals</v>
          </cell>
          <cell r="H20"/>
          <cell r="I20"/>
          <cell r="J20"/>
          <cell r="K20"/>
          <cell r="L20"/>
          <cell r="M20"/>
          <cell r="N20"/>
          <cell r="O20"/>
          <cell r="P20"/>
          <cell r="Q20"/>
          <cell r="R20"/>
          <cell r="S20"/>
          <cell r="T20"/>
        </row>
        <row r="21">
          <cell r="A21"/>
          <cell r="B21" t="str">
            <v>WEb Enabled Programmable Thermostat</v>
          </cell>
          <cell r="C21">
            <v>3211.0321286613662</v>
          </cell>
          <cell r="D21">
            <v>4816.5481929920488</v>
          </cell>
          <cell r="E21">
            <v>4013.7901608267075</v>
          </cell>
          <cell r="F21">
            <v>4013.7901608267075</v>
          </cell>
          <cell r="G21">
            <v>16055.16064330683</v>
          </cell>
          <cell r="H21"/>
          <cell r="J21"/>
          <cell r="K21"/>
          <cell r="L21"/>
          <cell r="M21"/>
          <cell r="N21"/>
          <cell r="O21"/>
          <cell r="P21"/>
          <cell r="Q21"/>
          <cell r="R21"/>
          <cell r="S21"/>
          <cell r="T21"/>
        </row>
        <row r="22">
          <cell r="A22"/>
          <cell r="B22" t="str">
            <v>OCCUPANCY SENSORS</v>
          </cell>
          <cell r="C22">
            <v>682.5068289664847</v>
          </cell>
          <cell r="D22">
            <v>1023.760243449727</v>
          </cell>
          <cell r="E22">
            <v>853.13353620810585</v>
          </cell>
          <cell r="F22">
            <v>853.13353620810585</v>
          </cell>
          <cell r="G22">
            <v>3412.5341448324234</v>
          </cell>
          <cell r="H22"/>
          <cell r="I22"/>
          <cell r="J22"/>
          <cell r="K22"/>
          <cell r="L22"/>
          <cell r="M22"/>
          <cell r="N22"/>
          <cell r="O22"/>
          <cell r="P22"/>
          <cell r="Q22"/>
          <cell r="R22"/>
          <cell r="S22"/>
          <cell r="T22"/>
        </row>
        <row r="23">
          <cell r="A23"/>
          <cell r="B23" t="str">
            <v>Demand Controlled Ventilation</v>
          </cell>
          <cell r="C23">
            <v>175.50175601995323</v>
          </cell>
          <cell r="D23">
            <v>263.25263402992982</v>
          </cell>
          <cell r="E23">
            <v>219.37719502494153</v>
          </cell>
          <cell r="F23">
            <v>219.37719502494153</v>
          </cell>
          <cell r="G23">
            <v>877.50878009976611</v>
          </cell>
          <cell r="H23"/>
          <cell r="I23"/>
          <cell r="J23"/>
          <cell r="K23"/>
          <cell r="L23"/>
          <cell r="M23"/>
          <cell r="N23"/>
          <cell r="O23"/>
          <cell r="P23"/>
          <cell r="Q23"/>
          <cell r="R23"/>
          <cell r="S23"/>
          <cell r="T23"/>
        </row>
        <row r="24">
          <cell r="A24"/>
          <cell r="B24"/>
          <cell r="C24"/>
          <cell r="D24"/>
          <cell r="E24"/>
          <cell r="F24"/>
          <cell r="G24"/>
          <cell r="H24"/>
          <cell r="I24"/>
          <cell r="J24"/>
          <cell r="K24"/>
          <cell r="L24"/>
          <cell r="M24"/>
          <cell r="N24"/>
          <cell r="O24"/>
          <cell r="P24"/>
          <cell r="Q24"/>
          <cell r="R24"/>
          <cell r="S24"/>
          <cell r="T24"/>
        </row>
        <row r="25">
          <cell r="A25" t="str">
            <v>"Other Costs" (for use in CE Tool)</v>
          </cell>
          <cell r="B25" t="str">
            <v xml:space="preserve">unsuccessful assessment cost </v>
          </cell>
          <cell r="C25">
            <v>128441.28514645465</v>
          </cell>
          <cell r="D25">
            <v>192661.92771968196</v>
          </cell>
          <cell r="E25">
            <v>160551.60643306831</v>
          </cell>
          <cell r="F25">
            <v>160551.60643306831</v>
          </cell>
          <cell r="G25">
            <v>642206.42573227326</v>
          </cell>
          <cell r="H25"/>
          <cell r="I25"/>
          <cell r="J25"/>
          <cell r="K25"/>
          <cell r="L25"/>
          <cell r="M25"/>
          <cell r="N25"/>
          <cell r="P25"/>
          <cell r="Q25"/>
          <cell r="R25"/>
          <cell r="S25"/>
          <cell r="T25"/>
        </row>
        <row r="26">
          <cell r="A26"/>
          <cell r="B26"/>
          <cell r="C26"/>
          <cell r="D26"/>
          <cell r="E26"/>
          <cell r="F26"/>
          <cell r="G26"/>
          <cell r="H26"/>
          <cell r="J26"/>
          <cell r="K26"/>
          <cell r="L26"/>
          <cell r="M26"/>
          <cell r="N26"/>
          <cell r="O26"/>
          <cell r="P26"/>
          <cell r="Q26"/>
          <cell r="R26"/>
          <cell r="S26"/>
          <cell r="T26"/>
        </row>
        <row r="27">
          <cell r="A27"/>
          <cell r="D27"/>
          <cell r="E27"/>
          <cell r="F27"/>
          <cell r="G27"/>
          <cell r="H27"/>
          <cell r="J27"/>
          <cell r="K27"/>
        </row>
        <row r="28">
          <cell r="A28" t="str">
            <v>RTU Calcs</v>
          </cell>
          <cell r="B28" t="str">
            <v>kWh/yr./ton</v>
          </cell>
          <cell r="C28">
            <v>947</v>
          </cell>
          <cell r="D28" t="str">
            <v>Estimated from manufacturers data sheets at run hours (mostly fan energy)</v>
          </cell>
          <cell r="E28"/>
          <cell r="F28"/>
          <cell r="G28"/>
          <cell r="H28"/>
          <cell r="I28"/>
          <cell r="J28"/>
          <cell r="K28"/>
        </row>
        <row r="29">
          <cell r="A29"/>
          <cell r="B29" t="str">
            <v>kW/ton</v>
          </cell>
          <cell r="C29">
            <v>1.2</v>
          </cell>
          <cell r="D29" t="str">
            <v>Calculated from manufacturers data sheets for more efficient units (ie conservative basline)</v>
          </cell>
          <cell r="E29"/>
          <cell r="F29"/>
          <cell r="G29"/>
          <cell r="H29"/>
          <cell r="I29"/>
          <cell r="J29"/>
          <cell r="K29"/>
        </row>
        <row r="30">
          <cell r="A30"/>
          <cell r="B30" t="str">
            <v>HOO</v>
          </cell>
          <cell r="C30">
            <v>4056</v>
          </cell>
          <cell r="D30" t="str">
            <v>Estimated from fan runtimes and from Prior Pilot Programs</v>
          </cell>
          <cell r="E30"/>
          <cell r="F30"/>
          <cell r="G30"/>
          <cell r="H30"/>
          <cell r="I30"/>
          <cell r="J30"/>
          <cell r="K30"/>
        </row>
        <row r="31">
          <cell r="A31"/>
          <cell r="B31" t="str">
            <v>Total Estimated in ON</v>
          </cell>
          <cell r="C31">
            <v>337499.972672067</v>
          </cell>
          <cell r="D31" t="str">
            <v>See above market analysis</v>
          </cell>
          <cell r="F31"/>
          <cell r="G31"/>
          <cell r="H31"/>
          <cell r="I31"/>
          <cell r="J31"/>
          <cell r="K31"/>
        </row>
        <row r="32">
          <cell r="A32"/>
          <cell r="B32" t="str">
            <v>Estimated in TO</v>
          </cell>
          <cell r="C32">
            <v>80275.803216534143</v>
          </cell>
          <cell r="D32" t="str">
            <v>See above market analysis</v>
          </cell>
          <cell r="G32"/>
          <cell r="H32"/>
          <cell r="I32"/>
          <cell r="J32"/>
          <cell r="K32"/>
          <cell r="T32"/>
        </row>
        <row r="33">
          <cell r="A33"/>
          <cell r="B33" t="str">
            <v>Savings Assumptions</v>
          </cell>
          <cell r="C33" t="str">
            <v>%kWh Savings</v>
          </cell>
          <cell r="D33" t="str">
            <v>%kW Cool Savings</v>
          </cell>
          <cell r="E33" t="str">
            <v>Notes</v>
          </cell>
          <cell r="F33"/>
          <cell r="G33"/>
          <cell r="H33"/>
          <cell r="I33"/>
          <cell r="J33"/>
          <cell r="K33"/>
          <cell r="T33"/>
        </row>
        <row r="34">
          <cell r="A34" t="str">
            <v>Measures Costs/Savings</v>
          </cell>
          <cell r="B34" t="str">
            <v>Repairs Savings</v>
          </cell>
          <cell r="C34">
            <v>0</v>
          </cell>
          <cell r="D34"/>
          <cell r="E34" t="str">
            <v>Repair savings not part of program design, no savings attibution for this effort</v>
          </cell>
          <cell r="G34"/>
          <cell r="H34"/>
          <cell r="I34"/>
          <cell r="J34"/>
          <cell r="K34"/>
        </row>
        <row r="35">
          <cell r="A35"/>
          <cell r="B35" t="str">
            <v>T-Stat Savings (kWh)</v>
          </cell>
          <cell r="C35">
            <v>0.21</v>
          </cell>
          <cell r="D35">
            <v>0.02</v>
          </cell>
          <cell r="E35" t="str">
            <v>Based on savings from Pilot Studies and engineered calcs of mostly fan operating time savings</v>
          </cell>
          <cell r="G35"/>
          <cell r="H35"/>
          <cell r="I35"/>
          <cell r="J35"/>
          <cell r="K35"/>
        </row>
        <row r="36">
          <cell r="A36"/>
          <cell r="B36" t="str">
            <v>incr Occ. Sensor Savings (kWh)</v>
          </cell>
          <cell r="C36">
            <v>4.0000000000000008E-2</v>
          </cell>
          <cell r="D36">
            <v>0.05</v>
          </cell>
          <cell r="E36" t="str">
            <v>Engineering calucations base on additional run time savings</v>
          </cell>
          <cell r="G36"/>
          <cell r="H36"/>
          <cell r="J36"/>
          <cell r="K36"/>
        </row>
        <row r="37">
          <cell r="A37"/>
          <cell r="B37" t="str">
            <v>incr DCV Savings inc(kWh)</v>
          </cell>
          <cell r="C37">
            <v>0.15</v>
          </cell>
          <cell r="D37">
            <v>0.1</v>
          </cell>
          <cell r="E37" t="str">
            <v>Toronto Hydro Pilot (reduced from 55% down to 40% for conservative savings estimate)</v>
          </cell>
          <cell r="G37"/>
          <cell r="H37"/>
          <cell r="I37"/>
          <cell r="J37"/>
          <cell r="K37"/>
        </row>
        <row r="38">
          <cell r="A38"/>
          <cell r="B38" t="str">
            <v>T-Stat Savings (kW)</v>
          </cell>
          <cell r="C38" t="str">
            <v>calculated in CE Tool</v>
          </cell>
          <cell r="G38"/>
          <cell r="H38"/>
          <cell r="I38"/>
          <cell r="J38"/>
          <cell r="K38"/>
        </row>
        <row r="39">
          <cell r="A39"/>
          <cell r="B39" t="str">
            <v>Occ. Sensor Savings (kW)</v>
          </cell>
          <cell r="C39" t="str">
            <v>calculated in CE Tool</v>
          </cell>
          <cell r="G39"/>
          <cell r="H39"/>
          <cell r="I39"/>
          <cell r="J39"/>
          <cell r="K39"/>
        </row>
        <row r="40">
          <cell r="A40"/>
          <cell r="B40" t="str">
            <v>DCV Savings (kW)</v>
          </cell>
          <cell r="C40" t="str">
            <v>calculated in CE Tool</v>
          </cell>
          <cell r="G40"/>
          <cell r="H40"/>
          <cell r="I40"/>
          <cell r="J40"/>
          <cell r="K40"/>
        </row>
        <row r="41">
          <cell r="A41"/>
          <cell r="B41" t="str">
            <v>Measure Incremental Cost</v>
          </cell>
          <cell r="C41"/>
          <cell r="D41" t="str">
            <v>Nominal Cost</v>
          </cell>
          <cell r="G41"/>
          <cell r="H41"/>
          <cell r="I41"/>
          <cell r="J41"/>
          <cell r="K41"/>
        </row>
        <row r="42">
          <cell r="A42"/>
          <cell r="B42" t="str">
            <v>Assessment Cost</v>
          </cell>
          <cell r="C42">
            <v>100</v>
          </cell>
          <cell r="D42">
            <v>100</v>
          </cell>
          <cell r="G42"/>
          <cell r="H42"/>
          <cell r="I42"/>
          <cell r="J42"/>
          <cell r="K42"/>
        </row>
        <row r="43">
          <cell r="A43"/>
          <cell r="B43" t="str">
            <v xml:space="preserve"> T-Stat $/Unit </v>
          </cell>
          <cell r="C43">
            <v>350</v>
          </cell>
          <cell r="D43">
            <v>350</v>
          </cell>
          <cell r="E43" t="str">
            <v>incl assessment</v>
          </cell>
          <cell r="G43"/>
          <cell r="H43"/>
          <cell r="J43"/>
          <cell r="K43"/>
        </row>
        <row r="44">
          <cell r="A44"/>
          <cell r="B44" t="str">
            <v>incr T-Stat W Occ. $/Unit</v>
          </cell>
          <cell r="C44">
            <v>550</v>
          </cell>
          <cell r="D44">
            <v>900</v>
          </cell>
          <cell r="G44"/>
          <cell r="H44"/>
          <cell r="I44"/>
          <cell r="J44"/>
          <cell r="K44"/>
        </row>
        <row r="45">
          <cell r="A45"/>
          <cell r="B45" t="str">
            <v>incr T-Stat, Occ., DVC</v>
          </cell>
          <cell r="C45">
            <v>2600</v>
          </cell>
          <cell r="D45">
            <v>3500</v>
          </cell>
          <cell r="G45"/>
          <cell r="H45"/>
          <cell r="I45"/>
          <cell r="J45"/>
          <cell r="K45"/>
        </row>
        <row r="46">
          <cell r="A46"/>
          <cell r="B46" t="str">
            <v>Measure Incremental Incentives</v>
          </cell>
          <cell r="C46"/>
          <cell r="D46" t="str">
            <v>Nominal Incentive</v>
          </cell>
          <cell r="G46"/>
          <cell r="H46"/>
          <cell r="I46"/>
          <cell r="J46"/>
          <cell r="K46"/>
        </row>
        <row r="47">
          <cell r="A47"/>
          <cell r="B47" t="str">
            <v>T-Stat Incentive</v>
          </cell>
          <cell r="C47">
            <v>350</v>
          </cell>
          <cell r="D47">
            <v>350</v>
          </cell>
          <cell r="G47"/>
          <cell r="H47"/>
          <cell r="I47"/>
          <cell r="J47"/>
          <cell r="K47"/>
        </row>
        <row r="48">
          <cell r="A48"/>
          <cell r="B48" t="str">
            <v>Incr Occupancy Sensor Incentive</v>
          </cell>
          <cell r="C48">
            <v>400</v>
          </cell>
          <cell r="D48">
            <v>750</v>
          </cell>
          <cell r="G48"/>
          <cell r="H48"/>
          <cell r="I48"/>
          <cell r="J48"/>
          <cell r="K48"/>
        </row>
        <row r="49">
          <cell r="A49"/>
          <cell r="B49" t="str">
            <v>Incr DCV Incentive</v>
          </cell>
          <cell r="C49">
            <v>1200</v>
          </cell>
          <cell r="D49">
            <v>1950</v>
          </cell>
          <cell r="G49"/>
          <cell r="H49"/>
          <cell r="I49"/>
          <cell r="J49"/>
          <cell r="K49"/>
        </row>
        <row r="50">
          <cell r="A50"/>
          <cell r="B50" t="str">
            <v>CE Assumptions</v>
          </cell>
          <cell r="C50"/>
          <cell r="D50"/>
          <cell r="G50"/>
          <cell r="H50"/>
          <cell r="I50"/>
          <cell r="J50"/>
          <cell r="K50"/>
        </row>
        <row r="51">
          <cell r="A51"/>
          <cell r="B51" t="str">
            <v>Measure Life Expectancy</v>
          </cell>
          <cell r="C51">
            <v>15</v>
          </cell>
          <cell r="D51"/>
          <cell r="E51" t="str">
            <v>Industry standard life for thermostat in commercial setting (note: replacements are typically with equal or better)</v>
          </cell>
          <cell r="G51"/>
          <cell r="H51"/>
          <cell r="I51"/>
          <cell r="J51"/>
          <cell r="K51"/>
        </row>
        <row r="52">
          <cell r="A52"/>
          <cell r="B52" t="str">
            <v>NTG</v>
          </cell>
          <cell r="C52">
            <v>0.8</v>
          </cell>
          <cell r="D52"/>
          <cell r="E52" t="str">
            <v>8 basis-point improvement over Retrofit NTG due to higher influence factor of new program</v>
          </cell>
          <cell r="G52"/>
          <cell r="H52"/>
          <cell r="I52"/>
          <cell r="J52"/>
          <cell r="K52"/>
        </row>
        <row r="53">
          <cell r="A53"/>
          <cell r="B53" t="str">
            <v>Measure Incremental Savings per RTU</v>
          </cell>
          <cell r="C53"/>
          <cell r="D53" t="str">
            <v>Nominal Savings</v>
          </cell>
          <cell r="G53"/>
          <cell r="H53"/>
          <cell r="I53"/>
          <cell r="J53"/>
          <cell r="K53"/>
        </row>
        <row r="54">
          <cell r="A54"/>
          <cell r="B54" t="str">
            <v>T-Stat Per Project Savings</v>
          </cell>
          <cell r="C54">
            <v>1630.4119433198377</v>
          </cell>
          <cell r="D54">
            <v>1630.4119433198377</v>
          </cell>
          <cell r="E54" t="str">
            <v>Calculated below</v>
          </cell>
          <cell r="G54"/>
          <cell r="H54"/>
          <cell r="I54"/>
          <cell r="J54"/>
          <cell r="K54"/>
        </row>
        <row r="55">
          <cell r="A55"/>
          <cell r="B55" t="str">
            <v>Occ Sensor per Project Savings</v>
          </cell>
          <cell r="C55">
            <v>589.84571428571439</v>
          </cell>
          <cell r="D55">
            <v>2220.2576576055521</v>
          </cell>
          <cell r="E55" t="str">
            <v>Calculated below</v>
          </cell>
          <cell r="G55"/>
          <cell r="H55"/>
          <cell r="I55"/>
          <cell r="J55"/>
          <cell r="K55"/>
        </row>
        <row r="56">
          <cell r="A56"/>
          <cell r="B56" t="str">
            <v>DCV per project savings</v>
          </cell>
          <cell r="C56">
            <v>2262.2777777777778</v>
          </cell>
          <cell r="D56">
            <v>4482.53543538333</v>
          </cell>
          <cell r="E56" t="str">
            <v>Calculated below</v>
          </cell>
          <cell r="G56"/>
          <cell r="H56"/>
          <cell r="I56"/>
          <cell r="J56"/>
          <cell r="K56"/>
        </row>
        <row r="57">
          <cell r="A57"/>
          <cell r="B57"/>
          <cell r="C57"/>
          <cell r="D57"/>
          <cell r="G57"/>
          <cell r="H57"/>
          <cell r="I57"/>
          <cell r="J57"/>
          <cell r="K57"/>
        </row>
        <row r="58">
          <cell r="A58"/>
          <cell r="B58"/>
          <cell r="C58"/>
          <cell r="D58"/>
          <cell r="G58"/>
          <cell r="H58"/>
          <cell r="I58"/>
          <cell r="J58"/>
          <cell r="K58"/>
        </row>
        <row r="59">
          <cell r="A59" t="str">
            <v xml:space="preserve">Energy Savings Calculations </v>
          </cell>
          <cell r="C59"/>
          <cell r="E59" t="str">
            <v>Baseline Energy Use</v>
          </cell>
          <cell r="F59"/>
          <cell r="G59" t="str">
            <v>Program Pennetration Rate</v>
          </cell>
          <cell r="H59"/>
          <cell r="I59"/>
          <cell r="J59"/>
          <cell r="K59"/>
          <cell r="L59"/>
          <cell r="M59" t="str">
            <v>Energy Savings</v>
          </cell>
          <cell r="N59"/>
          <cell r="O59"/>
          <cell r="P59"/>
          <cell r="Q59"/>
          <cell r="R59"/>
          <cell r="S59" t="str">
            <v>Incentive Amounts</v>
          </cell>
          <cell r="T59"/>
          <cell r="V59" t="str">
            <v>Assessment Cost (non participant)</v>
          </cell>
          <cell r="W59"/>
          <cell r="X59"/>
        </row>
        <row r="60">
          <cell r="A60"/>
          <cell r="B60" t="str">
            <v>Tonnage</v>
          </cell>
          <cell r="C60" t="str">
            <v xml:space="preserve">mkt Share </v>
          </cell>
          <cell r="D60" t="str">
            <v>Estimated Count in TO Mkt</v>
          </cell>
          <cell r="E60" t="str">
            <v>kWh/yr.</v>
          </cell>
          <cell r="F60" t="str">
            <v>Peak kW</v>
          </cell>
          <cell r="G60" t="str">
            <v>T-stat Uptake</v>
          </cell>
          <cell r="H60" t="str">
            <v>Occ Uptake</v>
          </cell>
          <cell r="I60" t="str">
            <v>DCV Uptake</v>
          </cell>
          <cell r="J60" t="str">
            <v>T-stat Count</v>
          </cell>
          <cell r="K60" t="str">
            <v>Occ Count</v>
          </cell>
          <cell r="L60" t="str">
            <v>DCV Count</v>
          </cell>
          <cell r="M60" t="str">
            <v>T-Stat kWh Avoided</v>
          </cell>
          <cell r="N60" t="str">
            <v>Occ kWh Avoided</v>
          </cell>
          <cell r="O60" t="str">
            <v>DCV kWh Avoided</v>
          </cell>
          <cell r="P60" t="str">
            <v>T-Stat kW Avoided</v>
          </cell>
          <cell r="Q60" t="str">
            <v>Occ kW Avoided</v>
          </cell>
          <cell r="R60" t="str">
            <v>DCV kW Avoided</v>
          </cell>
          <cell r="S60" t="str">
            <v>T-Stat</v>
          </cell>
          <cell r="T60" t="str">
            <v>Incr Occ Sensors</v>
          </cell>
          <cell r="U60" t="str">
            <v>incr DCV</v>
          </cell>
          <cell r="V60" t="str">
            <v>% assessments not resulting in Tstat install</v>
          </cell>
          <cell r="W60" t="str">
            <v># non-participants</v>
          </cell>
          <cell r="X60" t="str">
            <v>Addded Assessment Cost</v>
          </cell>
        </row>
        <row r="61">
          <cell r="A61"/>
          <cell r="B61">
            <v>4</v>
          </cell>
          <cell r="C61">
            <v>0.16194331983805671</v>
          </cell>
          <cell r="D61">
            <v>13000.13007555209</v>
          </cell>
          <cell r="E61">
            <v>49244492.726191312</v>
          </cell>
          <cell r="F61">
            <v>43680.437053855021</v>
          </cell>
          <cell r="G61">
            <v>0.2</v>
          </cell>
          <cell r="H61">
            <v>0</v>
          </cell>
          <cell r="I61">
            <v>0</v>
          </cell>
          <cell r="J61">
            <v>2600.026015110418</v>
          </cell>
          <cell r="K61">
            <v>0</v>
          </cell>
          <cell r="L61">
            <v>0</v>
          </cell>
          <cell r="M61">
            <v>2068268.6945000349</v>
          </cell>
          <cell r="N61">
            <v>0</v>
          </cell>
          <cell r="O61">
            <v>0</v>
          </cell>
          <cell r="P61">
            <v>249.60249745060014</v>
          </cell>
          <cell r="Q61">
            <v>0</v>
          </cell>
          <cell r="R61">
            <v>0</v>
          </cell>
          <cell r="S61">
            <v>910009.1052886463</v>
          </cell>
          <cell r="T61">
            <v>0</v>
          </cell>
          <cell r="U61">
            <v>0</v>
          </cell>
          <cell r="V61">
            <v>0.4</v>
          </cell>
          <cell r="W61">
            <v>1040.0104060441672</v>
          </cell>
          <cell r="X61">
            <v>104001.04060441672</v>
          </cell>
        </row>
        <row r="62">
          <cell r="A62"/>
          <cell r="B62">
            <v>5</v>
          </cell>
          <cell r="C62">
            <v>0.30364372469635625</v>
          </cell>
          <cell r="D62">
            <v>24375.243891660164</v>
          </cell>
          <cell r="E62">
            <v>115416779.82701087</v>
          </cell>
          <cell r="F62">
            <v>102376.02434497268</v>
          </cell>
          <cell r="G62">
            <v>0.2</v>
          </cell>
          <cell r="H62">
            <v>0</v>
          </cell>
          <cell r="I62">
            <v>0</v>
          </cell>
          <cell r="J62">
            <v>4875.0487783320332</v>
          </cell>
          <cell r="K62">
            <v>0</v>
          </cell>
          <cell r="L62">
            <v>0</v>
          </cell>
          <cell r="M62">
            <v>4847504.7527344562</v>
          </cell>
          <cell r="N62">
            <v>0</v>
          </cell>
          <cell r="O62">
            <v>0</v>
          </cell>
          <cell r="P62">
            <v>585.005853399844</v>
          </cell>
          <cell r="Q62">
            <v>0</v>
          </cell>
          <cell r="R62">
            <v>0</v>
          </cell>
          <cell r="S62">
            <v>1706267.0724162117</v>
          </cell>
          <cell r="T62">
            <v>0</v>
          </cell>
          <cell r="U62">
            <v>0</v>
          </cell>
          <cell r="V62">
            <v>0.4</v>
          </cell>
          <cell r="W62">
            <v>1950.0195113328134</v>
          </cell>
          <cell r="X62">
            <v>195001.95113328134</v>
          </cell>
        </row>
        <row r="63">
          <cell r="A63"/>
          <cell r="B63">
            <v>7.5</v>
          </cell>
          <cell r="C63">
            <v>0.24291497975708504</v>
          </cell>
          <cell r="D63">
            <v>19500.195113328133</v>
          </cell>
          <cell r="E63">
            <v>138500135.79241306</v>
          </cell>
          <cell r="F63">
            <v>122851.22921396724</v>
          </cell>
          <cell r="G63">
            <v>0.2</v>
          </cell>
          <cell r="H63">
            <v>0.05</v>
          </cell>
          <cell r="I63">
            <v>0</v>
          </cell>
          <cell r="J63">
            <v>3900.0390226656268</v>
          </cell>
          <cell r="K63">
            <v>975.0097556664067</v>
          </cell>
          <cell r="L63">
            <v>0</v>
          </cell>
          <cell r="M63">
            <v>5817005.7032813486</v>
          </cell>
          <cell r="N63">
            <v>277000.27158482617</v>
          </cell>
          <cell r="O63">
            <v>0</v>
          </cell>
          <cell r="P63">
            <v>702.00702407981282</v>
          </cell>
          <cell r="Q63">
            <v>438.75439004988306</v>
          </cell>
          <cell r="R63">
            <v>0</v>
          </cell>
          <cell r="S63">
            <v>1365013.6579329693</v>
          </cell>
          <cell r="T63">
            <v>390003.90226656268</v>
          </cell>
          <cell r="U63">
            <v>0</v>
          </cell>
          <cell r="V63">
            <v>0.4</v>
          </cell>
          <cell r="W63">
            <v>1560.0156090662508</v>
          </cell>
          <cell r="X63">
            <v>156001.56090662509</v>
          </cell>
        </row>
        <row r="64">
          <cell r="A64"/>
          <cell r="B64">
            <v>10</v>
          </cell>
          <cell r="C64">
            <v>0.12145748987854252</v>
          </cell>
          <cell r="D64">
            <v>9750.0975566640664</v>
          </cell>
          <cell r="E64">
            <v>92333423.861608714</v>
          </cell>
          <cell r="F64">
            <v>81900.819475978147</v>
          </cell>
          <cell r="G64">
            <v>0.2</v>
          </cell>
          <cell r="H64">
            <v>0.1</v>
          </cell>
          <cell r="I64">
            <v>0.02</v>
          </cell>
          <cell r="J64">
            <v>1950.0195113328134</v>
          </cell>
          <cell r="K64">
            <v>390.0039022665627</v>
          </cell>
          <cell r="L64">
            <v>195.00195113328132</v>
          </cell>
          <cell r="M64">
            <v>3878003.8021875657</v>
          </cell>
          <cell r="N64">
            <v>369333.6954464349</v>
          </cell>
          <cell r="O64">
            <v>277000.27158482611</v>
          </cell>
          <cell r="P64">
            <v>468.00468271987523</v>
          </cell>
          <cell r="Q64">
            <v>234.00234135993762</v>
          </cell>
          <cell r="R64">
            <v>234.00234135993762</v>
          </cell>
          <cell r="S64">
            <v>682506.82896648464</v>
          </cell>
          <cell r="T64">
            <v>156001.56090662509</v>
          </cell>
          <cell r="U64">
            <v>234002.34135993759</v>
          </cell>
          <cell r="V64">
            <v>0.4</v>
          </cell>
          <cell r="W64">
            <v>780.00780453312541</v>
          </cell>
          <cell r="X64">
            <v>78000.780453312545</v>
          </cell>
        </row>
        <row r="65">
          <cell r="A65"/>
          <cell r="B65">
            <v>15</v>
          </cell>
          <cell r="C65">
            <v>0.10526315789473686</v>
          </cell>
          <cell r="D65">
            <v>8450.0845491088585</v>
          </cell>
          <cell r="E65">
            <v>120033451.02009134</v>
          </cell>
          <cell r="F65">
            <v>106471.06531877161</v>
          </cell>
          <cell r="G65">
            <v>0.2</v>
          </cell>
          <cell r="H65">
            <v>0.15</v>
          </cell>
          <cell r="I65">
            <v>0.05</v>
          </cell>
          <cell r="J65">
            <v>1690.0169098217718</v>
          </cell>
          <cell r="K65">
            <v>1267.5126823663288</v>
          </cell>
          <cell r="L65">
            <v>422.50422745544296</v>
          </cell>
          <cell r="M65">
            <v>5041404.9428438358</v>
          </cell>
          <cell r="N65">
            <v>720200.70612054807</v>
          </cell>
          <cell r="O65">
            <v>900250.88265068503</v>
          </cell>
          <cell r="P65">
            <v>608.40608753583786</v>
          </cell>
          <cell r="Q65">
            <v>1140.761414129696</v>
          </cell>
          <cell r="R65">
            <v>760.5076094197974</v>
          </cell>
          <cell r="S65">
            <v>591505.91843762016</v>
          </cell>
          <cell r="T65">
            <v>507005.07294653152</v>
          </cell>
          <cell r="U65">
            <v>507005.07294653152</v>
          </cell>
          <cell r="V65">
            <v>0.4</v>
          </cell>
          <cell r="W65">
            <v>676.00676392870878</v>
          </cell>
          <cell r="X65">
            <v>67600.676392870882</v>
          </cell>
        </row>
        <row r="66">
          <cell r="A66"/>
          <cell r="B66">
            <v>20</v>
          </cell>
          <cell r="C66">
            <v>4.0485829959514177E-2</v>
          </cell>
          <cell r="D66">
            <v>3250.0325188880224</v>
          </cell>
          <cell r="E66">
            <v>61555615.907739148</v>
          </cell>
          <cell r="F66">
            <v>54600.546317318767</v>
          </cell>
          <cell r="G66">
            <v>0.2</v>
          </cell>
          <cell r="H66">
            <v>0.15</v>
          </cell>
          <cell r="I66">
            <v>0.05</v>
          </cell>
          <cell r="J66">
            <v>650.00650377760451</v>
          </cell>
          <cell r="K66">
            <v>487.50487783320335</v>
          </cell>
          <cell r="L66">
            <v>162.50162594440113</v>
          </cell>
          <cell r="M66">
            <v>2585335.8681250443</v>
          </cell>
          <cell r="N66">
            <v>369333.6954464349</v>
          </cell>
          <cell r="O66">
            <v>461667.11930804362</v>
          </cell>
          <cell r="P66">
            <v>312.00312181325017</v>
          </cell>
          <cell r="Q66">
            <v>585.005853399844</v>
          </cell>
          <cell r="R66">
            <v>390.00390226656276</v>
          </cell>
          <cell r="S66">
            <v>227502.27632216158</v>
          </cell>
          <cell r="T66">
            <v>195001.95113328134</v>
          </cell>
          <cell r="U66">
            <v>195001.95113328134</v>
          </cell>
          <cell r="V66">
            <v>0.4</v>
          </cell>
          <cell r="W66">
            <v>260.0026015110418</v>
          </cell>
          <cell r="X66">
            <v>26000.260151104179</v>
          </cell>
        </row>
        <row r="67">
          <cell r="A67"/>
          <cell r="B67">
            <v>25</v>
          </cell>
          <cell r="C67">
            <v>2.4291497975708502E-2</v>
          </cell>
          <cell r="D67">
            <v>1950.0195113328132</v>
          </cell>
          <cell r="E67">
            <v>46166711.930804349</v>
          </cell>
          <cell r="F67">
            <v>40950.409737989074</v>
          </cell>
          <cell r="G67">
            <v>0.2</v>
          </cell>
          <cell r="H67">
            <v>0.15</v>
          </cell>
          <cell r="I67">
            <v>0.05</v>
          </cell>
          <cell r="J67">
            <v>390.00390226656265</v>
          </cell>
          <cell r="K67">
            <v>292.50292669992194</v>
          </cell>
          <cell r="L67">
            <v>97.500975566640662</v>
          </cell>
          <cell r="M67">
            <v>1939001.9010937829</v>
          </cell>
          <cell r="N67">
            <v>277000.27158482611</v>
          </cell>
          <cell r="O67">
            <v>346250.33948103263</v>
          </cell>
          <cell r="P67">
            <v>234.00234135993762</v>
          </cell>
          <cell r="Q67">
            <v>438.75439004988289</v>
          </cell>
          <cell r="R67">
            <v>292.502926699922</v>
          </cell>
          <cell r="S67">
            <v>136501.36579329692</v>
          </cell>
          <cell r="T67">
            <v>117001.17067996878</v>
          </cell>
          <cell r="U67">
            <v>117001.1706799688</v>
          </cell>
          <cell r="V67">
            <v>0.4</v>
          </cell>
          <cell r="W67">
            <v>156.00156090662506</v>
          </cell>
          <cell r="X67">
            <v>15600.156090662505</v>
          </cell>
        </row>
        <row r="68">
          <cell r="A68"/>
          <cell r="B68" t="str">
            <v>Total</v>
          </cell>
          <cell r="C68">
            <v>1</v>
          </cell>
          <cell r="D68">
            <v>80275.803216534143</v>
          </cell>
          <cell r="E68">
            <v>623250611.06585884</v>
          </cell>
          <cell r="F68">
            <v>552830.53146285261</v>
          </cell>
          <cell r="G68"/>
          <cell r="H68"/>
          <cell r="I68"/>
          <cell r="J68">
            <v>16055.16064330683</v>
          </cell>
          <cell r="K68">
            <v>3412.5341448324234</v>
          </cell>
          <cell r="L68">
            <v>877.50878009976611</v>
          </cell>
          <cell r="M68">
            <v>26176525.664766066</v>
          </cell>
          <cell r="N68">
            <v>2012868.6401830702</v>
          </cell>
          <cell r="O68">
            <v>1985168.6130245875</v>
          </cell>
          <cell r="P68">
            <v>3159.0316083591579</v>
          </cell>
          <cell r="Q68">
            <v>2837.2783889892435</v>
          </cell>
          <cell r="R68">
            <v>1677.0167797462198</v>
          </cell>
          <cell r="S68">
            <v>5619306.2251573913</v>
          </cell>
          <cell r="T68">
            <v>1365013.6579329693</v>
          </cell>
          <cell r="U68">
            <v>1053010.5361197193</v>
          </cell>
          <cell r="V68"/>
          <cell r="W68">
            <v>6422.0642573227324</v>
          </cell>
          <cell r="X68">
            <v>642206.42573227326</v>
          </cell>
        </row>
        <row r="69">
          <cell r="B69"/>
          <cell r="C69"/>
          <cell r="E69"/>
          <cell r="G69"/>
          <cell r="H69"/>
          <cell r="I69"/>
          <cell r="J69">
            <v>0.2</v>
          </cell>
          <cell r="K69">
            <v>4.2510121457489884E-2</v>
          </cell>
          <cell r="L69">
            <v>1.0931174089068829E-2</v>
          </cell>
          <cell r="M69"/>
          <cell r="N69"/>
          <cell r="O69">
            <v>30174562.917973723</v>
          </cell>
          <cell r="P69"/>
          <cell r="Q69"/>
          <cell r="R69">
            <v>7673.3267770946213</v>
          </cell>
        </row>
        <row r="70">
          <cell r="B70"/>
          <cell r="C70"/>
          <cell r="E70"/>
          <cell r="G70"/>
          <cell r="H70"/>
          <cell r="I70"/>
          <cell r="J70"/>
          <cell r="K70"/>
          <cell r="L70"/>
          <cell r="M70"/>
          <cell r="N70" t="str">
            <v>After NTG</v>
          </cell>
          <cell r="O70">
            <v>24139650.33437898</v>
          </cell>
          <cell r="P70"/>
          <cell r="Q70"/>
          <cell r="R70"/>
        </row>
        <row r="71">
          <cell r="B71"/>
          <cell r="C71"/>
          <cell r="E71"/>
          <cell r="G71"/>
          <cell r="H71"/>
          <cell r="I71"/>
          <cell r="J71"/>
          <cell r="K71"/>
          <cell r="L71"/>
          <cell r="M71"/>
          <cell r="N71"/>
          <cell r="O71"/>
          <cell r="P71"/>
          <cell r="Q71"/>
          <cell r="R71"/>
        </row>
        <row r="72">
          <cell r="B72"/>
          <cell r="C72"/>
          <cell r="E72"/>
          <cell r="G72"/>
          <cell r="H72"/>
          <cell r="I72"/>
          <cell r="J72"/>
          <cell r="K72"/>
          <cell r="L72"/>
          <cell r="M72"/>
          <cell r="N72"/>
          <cell r="O72"/>
          <cell r="P72"/>
          <cell r="Q72"/>
          <cell r="R72"/>
        </row>
        <row r="73">
          <cell r="A73" t="str">
            <v>Verification of Savings (reverse engineering results)</v>
          </cell>
          <cell r="B73"/>
          <cell r="C73" t="str">
            <v>Total Tonnage In Toronto</v>
          </cell>
          <cell r="D73">
            <v>460692.10955237719</v>
          </cell>
          <cell r="E73" t="str">
            <v>T</v>
          </cell>
          <cell r="F73"/>
          <cell r="G73"/>
          <cell r="H73"/>
          <cell r="I73"/>
          <cell r="J73"/>
          <cell r="K73"/>
          <cell r="L73"/>
          <cell r="M73"/>
          <cell r="Q73"/>
        </row>
        <row r="74">
          <cell r="A74"/>
          <cell r="B74"/>
          <cell r="C74" t="str">
            <v>Assumed Fan RunTime</v>
          </cell>
          <cell r="D74">
            <v>78</v>
          </cell>
          <cell r="E74" t="str">
            <v>Hrs/Wk</v>
          </cell>
          <cell r="F74"/>
          <cell r="G74"/>
          <cell r="H74"/>
          <cell r="I74"/>
          <cell r="J74"/>
          <cell r="K74"/>
          <cell r="M74"/>
          <cell r="N74"/>
          <cell r="O74"/>
          <cell r="Q74"/>
        </row>
        <row r="75">
          <cell r="A75"/>
          <cell r="B75"/>
          <cell r="C75" t="str">
            <v>Compressor RunTime</v>
          </cell>
          <cell r="D75">
            <v>600</v>
          </cell>
          <cell r="E75" t="str">
            <v>Hrs/Yr</v>
          </cell>
          <cell r="F75" t="str">
            <v>Calculated in CE Tool</v>
          </cell>
          <cell r="G75"/>
          <cell r="H75"/>
          <cell r="I75"/>
          <cell r="J75"/>
          <cell r="K75"/>
          <cell r="M75"/>
          <cell r="N75"/>
          <cell r="O75"/>
          <cell r="P75"/>
          <cell r="Q75"/>
        </row>
        <row r="76">
          <cell r="A76"/>
          <cell r="B76"/>
          <cell r="C76"/>
          <cell r="D76"/>
          <cell r="E76"/>
          <cell r="F76"/>
          <cell r="G76"/>
          <cell r="H76"/>
          <cell r="I76"/>
          <cell r="J76"/>
          <cell r="K76"/>
          <cell r="L76"/>
          <cell r="M76"/>
          <cell r="N76"/>
          <cell r="O76"/>
          <cell r="P76"/>
          <cell r="Q76"/>
        </row>
        <row r="77">
          <cell r="A77"/>
          <cell r="B77" t="str">
            <v>T'Stat Savings</v>
          </cell>
          <cell r="C77" t="str">
            <v>#Participants</v>
          </cell>
          <cell r="D77">
            <v>16055.16064330683</v>
          </cell>
          <cell r="E77" t="str">
            <v>Units</v>
          </cell>
          <cell r="F77"/>
          <cell r="G77"/>
          <cell r="H77"/>
          <cell r="I77"/>
          <cell r="J77"/>
          <cell r="K77"/>
          <cell r="L77"/>
          <cell r="M77"/>
          <cell r="N77"/>
          <cell r="Q77"/>
        </row>
        <row r="78">
          <cell r="A78"/>
          <cell r="B78"/>
          <cell r="C78" t="str">
            <v>Participating Tonnage</v>
          </cell>
          <cell r="D78">
            <v>131626.31701496494</v>
          </cell>
          <cell r="E78" t="str">
            <v>T</v>
          </cell>
          <cell r="F78"/>
          <cell r="G78"/>
          <cell r="H78"/>
          <cell r="I78"/>
          <cell r="J78"/>
          <cell r="K78"/>
          <cell r="L78"/>
          <cell r="M78"/>
          <cell r="N78"/>
          <cell r="O78"/>
          <cell r="P78"/>
          <cell r="Q78"/>
        </row>
        <row r="79">
          <cell r="A79"/>
          <cell r="B79"/>
          <cell r="C79" t="str">
            <v>Average Tonnage</v>
          </cell>
          <cell r="D79">
            <v>8.198380566801621</v>
          </cell>
          <cell r="E79" t="str">
            <v>Tavg</v>
          </cell>
          <cell r="F79"/>
          <cell r="G79"/>
          <cell r="H79"/>
          <cell r="I79"/>
          <cell r="J79"/>
          <cell r="K79"/>
          <cell r="L79"/>
          <cell r="M79"/>
          <cell r="N79"/>
          <cell r="O79"/>
          <cell r="P79"/>
          <cell r="Q79"/>
        </row>
        <row r="80">
          <cell r="A80"/>
          <cell r="B80"/>
          <cell r="C80" t="str">
            <v>Average Fan  bHP</v>
          </cell>
          <cell r="D80">
            <v>2.0495951417004052</v>
          </cell>
          <cell r="E80" t="str">
            <v>HP-avg</v>
          </cell>
          <cell r="F80"/>
          <cell r="G80"/>
          <cell r="H80"/>
          <cell r="I80"/>
          <cell r="J80"/>
          <cell r="K80"/>
          <cell r="L80"/>
          <cell r="M80"/>
          <cell r="N80"/>
          <cell r="O80"/>
          <cell r="P80"/>
          <cell r="Q80"/>
        </row>
        <row r="81">
          <cell r="A81"/>
          <cell r="B81"/>
          <cell r="C81" t="str">
            <v>Average Fan kW</v>
          </cell>
          <cell r="D81">
            <v>1.5289979757085024</v>
          </cell>
          <cell r="E81" t="str">
            <v>kW-avg</v>
          </cell>
          <cell r="F81"/>
          <cell r="G81"/>
          <cell r="H81"/>
          <cell r="I81"/>
          <cell r="J81"/>
          <cell r="K81"/>
          <cell r="L81"/>
          <cell r="M81"/>
          <cell r="N81"/>
          <cell r="O81"/>
          <cell r="P81"/>
          <cell r="Q81"/>
        </row>
        <row r="82">
          <cell r="A82"/>
          <cell r="B82"/>
          <cell r="C82"/>
          <cell r="D82"/>
          <cell r="E82"/>
          <cell r="F82"/>
          <cell r="G82"/>
          <cell r="H82"/>
          <cell r="I82"/>
          <cell r="J82"/>
          <cell r="K82"/>
          <cell r="L82"/>
          <cell r="M82"/>
          <cell r="N82"/>
          <cell r="O82"/>
          <cell r="P82"/>
          <cell r="Q82"/>
        </row>
        <row r="83">
          <cell r="A83"/>
          <cell r="B83"/>
          <cell r="C83" t="str">
            <v>Estimated T'Stat Savings</v>
          </cell>
          <cell r="D83">
            <v>1630.4119433198377</v>
          </cell>
          <cell r="E83" t="str">
            <v>kWh</v>
          </cell>
          <cell r="F83" t="str">
            <v>Conservatively assumes only savings are from fan</v>
          </cell>
          <cell r="G83"/>
          <cell r="H83"/>
          <cell r="I83"/>
          <cell r="J83"/>
          <cell r="K83"/>
          <cell r="L83"/>
          <cell r="M83"/>
          <cell r="N83"/>
          <cell r="O83"/>
          <cell r="P83"/>
          <cell r="Q83"/>
        </row>
        <row r="84">
          <cell r="A84"/>
          <cell r="B84"/>
          <cell r="C84" t="str">
            <v>Runtime Savings</v>
          </cell>
          <cell r="D84">
            <v>1066.3270777479888</v>
          </cell>
          <cell r="E84" t="str">
            <v>Hrs/Year</v>
          </cell>
          <cell r="F84"/>
          <cell r="G84"/>
          <cell r="H84"/>
          <cell r="I84"/>
          <cell r="J84"/>
          <cell r="K84"/>
          <cell r="L84"/>
          <cell r="M84"/>
          <cell r="N84"/>
          <cell r="O84"/>
          <cell r="P84"/>
          <cell r="Q84"/>
        </row>
        <row r="85">
          <cell r="A85"/>
          <cell r="B85"/>
          <cell r="C85" t="str">
            <v>Weekly Runtime Savings</v>
          </cell>
          <cell r="D85">
            <v>20.506289956692093</v>
          </cell>
          <cell r="E85" t="str">
            <v>Hrs/Wk</v>
          </cell>
          <cell r="F85"/>
          <cell r="G85"/>
          <cell r="H85"/>
          <cell r="I85"/>
          <cell r="J85"/>
          <cell r="K85"/>
          <cell r="L85"/>
          <cell r="M85"/>
          <cell r="N85"/>
          <cell r="O85"/>
          <cell r="P85"/>
          <cell r="Q85"/>
        </row>
        <row r="86">
          <cell r="A86"/>
          <cell r="B86"/>
          <cell r="C86" t="str">
            <v>Daily Runtime Savings</v>
          </cell>
          <cell r="D86">
            <v>2.9294699938131563</v>
          </cell>
          <cell r="E86" t="str">
            <v>Hrs/d</v>
          </cell>
          <cell r="F86"/>
          <cell r="G86"/>
          <cell r="H86"/>
          <cell r="I86"/>
          <cell r="J86"/>
          <cell r="K86"/>
          <cell r="L86"/>
          <cell r="M86"/>
          <cell r="N86"/>
          <cell r="O86"/>
          <cell r="P86"/>
          <cell r="Q86"/>
        </row>
        <row r="87">
          <cell r="A87"/>
          <cell r="B87"/>
          <cell r="C87"/>
          <cell r="D87"/>
          <cell r="E87"/>
          <cell r="F87"/>
          <cell r="G87"/>
          <cell r="H87"/>
          <cell r="I87"/>
          <cell r="J87"/>
          <cell r="K87"/>
          <cell r="L87"/>
          <cell r="M87"/>
          <cell r="N87"/>
          <cell r="O87"/>
          <cell r="P87"/>
          <cell r="Q87"/>
        </row>
        <row r="88">
          <cell r="A88"/>
          <cell r="B88"/>
          <cell r="C88" t="str">
            <v>New Operating Hours</v>
          </cell>
          <cell r="D88">
            <v>57.493710043307907</v>
          </cell>
          <cell r="E88" t="str">
            <v>Hrs/Wk</v>
          </cell>
          <cell r="F88"/>
          <cell r="G88"/>
          <cell r="H88"/>
          <cell r="I88"/>
          <cell r="J88"/>
          <cell r="L88"/>
          <cell r="M88"/>
          <cell r="N88"/>
          <cell r="O88"/>
          <cell r="P88"/>
          <cell r="Q88"/>
        </row>
        <row r="89">
          <cell r="A89"/>
          <cell r="B89"/>
          <cell r="C89"/>
          <cell r="D89"/>
          <cell r="E89"/>
          <cell r="F89"/>
          <cell r="G89"/>
          <cell r="H89"/>
          <cell r="I89"/>
          <cell r="J89"/>
          <cell r="L89"/>
          <cell r="M89"/>
          <cell r="N89"/>
          <cell r="O89"/>
          <cell r="P89"/>
          <cell r="Q89"/>
        </row>
        <row r="90">
          <cell r="A90"/>
          <cell r="B90" t="str">
            <v>OCC Sensor Savings</v>
          </cell>
          <cell r="C90" t="str">
            <v>#Participants</v>
          </cell>
          <cell r="D90">
            <v>3412.5341448324234</v>
          </cell>
          <cell r="E90" t="str">
            <v>Units</v>
          </cell>
          <cell r="F90"/>
          <cell r="G90"/>
          <cell r="H90"/>
          <cell r="I90"/>
          <cell r="J90">
            <v>0</v>
          </cell>
          <cell r="L90"/>
          <cell r="M90"/>
          <cell r="N90"/>
          <cell r="O90"/>
          <cell r="P90"/>
          <cell r="Q90"/>
        </row>
        <row r="91">
          <cell r="A91"/>
          <cell r="B91"/>
          <cell r="C91" t="str">
            <v>Participating Tonnage</v>
          </cell>
          <cell r="D91">
            <v>47287.973149820726</v>
          </cell>
          <cell r="E91" t="str">
            <v>T</v>
          </cell>
          <cell r="F91"/>
          <cell r="G91"/>
          <cell r="H91"/>
          <cell r="I91"/>
          <cell r="J91">
            <v>0</v>
          </cell>
          <cell r="L91"/>
          <cell r="M91"/>
          <cell r="N91"/>
          <cell r="O91"/>
          <cell r="P91"/>
          <cell r="Q91"/>
        </row>
        <row r="92">
          <cell r="A92"/>
          <cell r="B92"/>
          <cell r="C92" t="str">
            <v>Average Tonnage</v>
          </cell>
          <cell r="D92">
            <v>13.857142857142858</v>
          </cell>
          <cell r="E92" t="str">
            <v>Tavg</v>
          </cell>
          <cell r="F92"/>
          <cell r="G92"/>
          <cell r="H92"/>
          <cell r="I92"/>
          <cell r="J92">
            <v>7312.5731674980507</v>
          </cell>
          <cell r="L92"/>
          <cell r="M92"/>
          <cell r="N92"/>
          <cell r="O92"/>
          <cell r="P92"/>
          <cell r="Q92"/>
        </row>
        <row r="93">
          <cell r="A93"/>
          <cell r="B93"/>
          <cell r="C93" t="str">
            <v>Average Fan  bHP</v>
          </cell>
          <cell r="D93">
            <v>3.4642857142857144</v>
          </cell>
          <cell r="E93" t="str">
            <v>HP-avg</v>
          </cell>
          <cell r="F93"/>
          <cell r="G93"/>
          <cell r="H93"/>
          <cell r="I93"/>
          <cell r="J93">
            <v>3900.0390226656273</v>
          </cell>
          <cell r="L93"/>
          <cell r="M93"/>
          <cell r="N93"/>
          <cell r="O93"/>
          <cell r="P93"/>
          <cell r="Q93"/>
        </row>
        <row r="94">
          <cell r="A94"/>
          <cell r="B94"/>
          <cell r="C94" t="str">
            <v>Average Fan kW</v>
          </cell>
          <cell r="D94">
            <v>2.5843571428571428</v>
          </cell>
          <cell r="E94" t="str">
            <v>kW-avg</v>
          </cell>
          <cell r="F94"/>
          <cell r="G94"/>
          <cell r="H94"/>
          <cell r="I94"/>
          <cell r="J94">
            <v>19012.690235494931</v>
          </cell>
          <cell r="L94"/>
          <cell r="M94"/>
          <cell r="N94"/>
          <cell r="O94"/>
          <cell r="P94"/>
          <cell r="Q94"/>
        </row>
        <row r="95">
          <cell r="A95"/>
          <cell r="B95"/>
          <cell r="C95"/>
          <cell r="D95"/>
          <cell r="E95"/>
          <cell r="F95"/>
          <cell r="G95"/>
          <cell r="H95"/>
          <cell r="I95"/>
          <cell r="J95">
            <v>9750.0975566640664</v>
          </cell>
          <cell r="L95"/>
          <cell r="M95"/>
          <cell r="N95"/>
          <cell r="O95"/>
          <cell r="P95"/>
          <cell r="Q95"/>
        </row>
        <row r="96">
          <cell r="A96"/>
          <cell r="B96"/>
          <cell r="C96" t="str">
            <v>Estimated OCC Savings</v>
          </cell>
          <cell r="D96">
            <v>589.84571428571439</v>
          </cell>
          <cell r="E96" t="str">
            <v>kWh</v>
          </cell>
          <cell r="F96" t="str">
            <v>Conservatively assumes only savings are from fan</v>
          </cell>
          <cell r="G96"/>
          <cell r="H96"/>
          <cell r="I96"/>
          <cell r="J96">
            <v>7312.5731674980489</v>
          </cell>
          <cell r="L96"/>
          <cell r="M96"/>
          <cell r="N96"/>
          <cell r="O96"/>
          <cell r="P96"/>
          <cell r="Q96"/>
        </row>
        <row r="97">
          <cell r="A97"/>
          <cell r="B97"/>
          <cell r="C97" t="str">
            <v>Runtime Savings</v>
          </cell>
          <cell r="D97">
            <v>228.23691993035024</v>
          </cell>
          <cell r="E97" t="str">
            <v>Hrs/Year</v>
          </cell>
          <cell r="F97"/>
          <cell r="G97"/>
          <cell r="H97"/>
          <cell r="I97"/>
          <cell r="J97"/>
          <cell r="L97"/>
          <cell r="M97"/>
          <cell r="N97"/>
          <cell r="O97"/>
          <cell r="P97"/>
          <cell r="Q97"/>
        </row>
        <row r="98">
          <cell r="A98"/>
          <cell r="B98"/>
          <cell r="C98" t="str">
            <v>Weekly Runtime Savings</v>
          </cell>
          <cell r="D98">
            <v>4.3891715371221203</v>
          </cell>
          <cell r="E98" t="str">
            <v>Hrs/Wk</v>
          </cell>
          <cell r="F98"/>
          <cell r="G98"/>
          <cell r="H98"/>
          <cell r="I98"/>
          <cell r="J98"/>
          <cell r="L98"/>
          <cell r="M98"/>
          <cell r="N98"/>
          <cell r="O98"/>
          <cell r="P98"/>
          <cell r="Q98"/>
        </row>
        <row r="99">
          <cell r="A99"/>
          <cell r="B99"/>
          <cell r="C99" t="str">
            <v>Daily Runtime Savings</v>
          </cell>
          <cell r="D99">
            <v>0.62702450530316001</v>
          </cell>
          <cell r="E99" t="str">
            <v>Hrs/d</v>
          </cell>
          <cell r="F99"/>
          <cell r="G99"/>
          <cell r="H99"/>
          <cell r="I99"/>
          <cell r="J99"/>
          <cell r="L99"/>
          <cell r="M99"/>
          <cell r="N99"/>
          <cell r="O99"/>
          <cell r="P99"/>
          <cell r="Q99"/>
        </row>
        <row r="100">
          <cell r="A100"/>
          <cell r="B100"/>
          <cell r="C100"/>
          <cell r="D100"/>
          <cell r="E100"/>
          <cell r="F100"/>
          <cell r="G100"/>
          <cell r="H100"/>
          <cell r="I100"/>
          <cell r="J100"/>
          <cell r="L100"/>
          <cell r="M100"/>
          <cell r="N100"/>
          <cell r="O100"/>
          <cell r="P100"/>
          <cell r="Q100"/>
        </row>
        <row r="101">
          <cell r="A101"/>
          <cell r="B101"/>
          <cell r="C101" t="str">
            <v>New Operating Hours</v>
          </cell>
          <cell r="D101">
            <v>53.10453850618579</v>
          </cell>
          <cell r="E101" t="str">
            <v>Hrs/Wk</v>
          </cell>
          <cell r="F101"/>
          <cell r="G101"/>
          <cell r="H101"/>
          <cell r="I101"/>
          <cell r="J101"/>
          <cell r="L101"/>
          <cell r="M101"/>
          <cell r="N101"/>
          <cell r="O101"/>
          <cell r="P101"/>
          <cell r="Q101"/>
        </row>
        <row r="102">
          <cell r="A102"/>
          <cell r="B102"/>
          <cell r="C102"/>
          <cell r="D102"/>
          <cell r="E102"/>
          <cell r="F102"/>
          <cell r="G102"/>
          <cell r="H102"/>
          <cell r="I102"/>
          <cell r="J102"/>
          <cell r="L102"/>
          <cell r="M102"/>
          <cell r="N102"/>
          <cell r="O102"/>
          <cell r="P102"/>
          <cell r="Q102"/>
        </row>
        <row r="103">
          <cell r="A103"/>
          <cell r="B103" t="str">
            <v>OCC Sensor Savings</v>
          </cell>
          <cell r="C103" t="str">
            <v>#Participants</v>
          </cell>
          <cell r="D103">
            <v>877.50878009976611</v>
          </cell>
          <cell r="E103" t="str">
            <v>Units</v>
          </cell>
          <cell r="F103"/>
          <cell r="G103"/>
          <cell r="H103"/>
          <cell r="I103"/>
          <cell r="J103">
            <v>0</v>
          </cell>
          <cell r="L103"/>
          <cell r="M103"/>
          <cell r="N103"/>
          <cell r="O103"/>
          <cell r="P103"/>
          <cell r="Q103"/>
        </row>
        <row r="104">
          <cell r="A104"/>
          <cell r="B104"/>
          <cell r="C104" t="str">
            <v>Participating Tonnage</v>
          </cell>
          <cell r="D104">
            <v>13975.139831218497</v>
          </cell>
          <cell r="E104" t="str">
            <v>T</v>
          </cell>
          <cell r="F104"/>
          <cell r="G104"/>
          <cell r="H104"/>
          <cell r="I104"/>
          <cell r="J104">
            <v>0</v>
          </cell>
          <cell r="L104"/>
          <cell r="M104"/>
          <cell r="N104"/>
          <cell r="O104"/>
          <cell r="P104"/>
          <cell r="Q104"/>
        </row>
        <row r="105">
          <cell r="A105"/>
          <cell r="B105"/>
          <cell r="C105" t="str">
            <v>Average Tonnage</v>
          </cell>
          <cell r="D105">
            <v>15.925925925925926</v>
          </cell>
          <cell r="E105" t="str">
            <v>Tavg</v>
          </cell>
          <cell r="F105"/>
          <cell r="G105"/>
          <cell r="H105"/>
          <cell r="I105"/>
          <cell r="J105">
            <v>0</v>
          </cell>
          <cell r="L105"/>
          <cell r="M105"/>
          <cell r="N105"/>
          <cell r="O105"/>
          <cell r="P105"/>
          <cell r="Q105"/>
        </row>
        <row r="106">
          <cell r="A106"/>
          <cell r="B106"/>
          <cell r="C106" t="str">
            <v>Average compresson energy</v>
          </cell>
          <cell r="D106">
            <v>19.111111111111111</v>
          </cell>
          <cell r="E106" t="str">
            <v>kW-avg</v>
          </cell>
          <cell r="F106"/>
          <cell r="G106"/>
          <cell r="H106"/>
          <cell r="I106"/>
          <cell r="J106">
            <v>1950.0195113328132</v>
          </cell>
          <cell r="L106"/>
          <cell r="M106"/>
          <cell r="N106"/>
          <cell r="O106"/>
          <cell r="P106"/>
          <cell r="Q106"/>
        </row>
        <row r="107">
          <cell r="A107"/>
          <cell r="B107"/>
          <cell r="C107"/>
          <cell r="D107"/>
          <cell r="E107"/>
          <cell r="F107"/>
          <cell r="G107"/>
          <cell r="H107"/>
          <cell r="I107"/>
          <cell r="J107">
            <v>6337.5634118316448</v>
          </cell>
          <cell r="L107"/>
          <cell r="M107"/>
          <cell r="N107"/>
          <cell r="O107"/>
          <cell r="P107"/>
          <cell r="Q107"/>
        </row>
        <row r="108">
          <cell r="A108"/>
          <cell r="B108"/>
          <cell r="C108" t="str">
            <v>Estimated OCC Savings</v>
          </cell>
          <cell r="D108">
            <v>2262.2777777777778</v>
          </cell>
          <cell r="E108" t="str">
            <v>kWh</v>
          </cell>
          <cell r="F108" t="str">
            <v>Conservatively assument no incremental fan savings</v>
          </cell>
          <cell r="G108"/>
          <cell r="H108"/>
          <cell r="I108"/>
          <cell r="J108">
            <v>3250.0325188880224</v>
          </cell>
          <cell r="L108"/>
          <cell r="M108"/>
          <cell r="N108"/>
          <cell r="O108"/>
          <cell r="P108"/>
          <cell r="Q108"/>
        </row>
        <row r="109">
          <cell r="A109"/>
          <cell r="B109"/>
          <cell r="C109" t="str">
            <v>Runtime Savings</v>
          </cell>
          <cell r="D109">
            <v>118.375</v>
          </cell>
          <cell r="E109" t="str">
            <v>Hrs/Year</v>
          </cell>
          <cell r="F109"/>
          <cell r="G109"/>
          <cell r="H109"/>
          <cell r="I109"/>
          <cell r="J109">
            <v>2437.5243891660166</v>
          </cell>
          <cell r="L109"/>
          <cell r="M109"/>
          <cell r="N109"/>
          <cell r="O109"/>
          <cell r="P109"/>
          <cell r="Q109"/>
        </row>
        <row r="110">
          <cell r="A110"/>
          <cell r="B110"/>
          <cell r="C110" t="str">
            <v>Overall Cooling Savings</v>
          </cell>
          <cell r="D110">
            <v>0.19729166666666667</v>
          </cell>
          <cell r="E110"/>
          <cell r="F110"/>
          <cell r="G110"/>
          <cell r="H110"/>
          <cell r="I110"/>
          <cell r="J110"/>
          <cell r="L110"/>
          <cell r="M110"/>
          <cell r="N110"/>
          <cell r="O110"/>
          <cell r="P110"/>
          <cell r="Q110"/>
        </row>
        <row r="111">
          <cell r="A111"/>
          <cell r="B111"/>
          <cell r="C111"/>
          <cell r="D111"/>
          <cell r="E111"/>
          <cell r="F111"/>
          <cell r="G111"/>
          <cell r="H111"/>
          <cell r="I111"/>
          <cell r="J111"/>
          <cell r="L111"/>
          <cell r="M111"/>
          <cell r="N111"/>
          <cell r="O111"/>
          <cell r="P111"/>
          <cell r="Q111"/>
        </row>
        <row r="112">
          <cell r="A112"/>
          <cell r="B112"/>
          <cell r="C112"/>
          <cell r="D112"/>
          <cell r="E112"/>
          <cell r="F112"/>
          <cell r="G112"/>
          <cell r="H112"/>
          <cell r="I112"/>
          <cell r="J112"/>
          <cell r="L112"/>
          <cell r="M112"/>
          <cell r="N112"/>
          <cell r="O112"/>
          <cell r="P112"/>
          <cell r="Q112"/>
        </row>
        <row r="113">
          <cell r="B113"/>
          <cell r="C113"/>
          <cell r="D113"/>
          <cell r="E113"/>
          <cell r="F113"/>
          <cell r="G113"/>
          <cell r="H113"/>
          <cell r="I113"/>
          <cell r="J113"/>
          <cell r="K113"/>
          <cell r="L113"/>
          <cell r="M113"/>
          <cell r="N113"/>
          <cell r="O113"/>
          <cell r="P113"/>
          <cell r="Q113"/>
        </row>
        <row r="114">
          <cell r="B114"/>
          <cell r="C114"/>
          <cell r="D114"/>
          <cell r="E114"/>
          <cell r="F114"/>
          <cell r="G114"/>
          <cell r="H114"/>
          <cell r="I114"/>
          <cell r="J114"/>
          <cell r="K114"/>
          <cell r="L114"/>
          <cell r="M114"/>
          <cell r="N114"/>
          <cell r="O114"/>
          <cell r="P114"/>
          <cell r="Q114"/>
        </row>
        <row r="115">
          <cell r="B115"/>
          <cell r="C115"/>
          <cell r="D115"/>
          <cell r="E115"/>
          <cell r="F115"/>
          <cell r="G115"/>
          <cell r="H115"/>
          <cell r="I115"/>
          <cell r="J115"/>
          <cell r="K115"/>
          <cell r="L115"/>
          <cell r="M115"/>
          <cell r="N115"/>
          <cell r="O115"/>
          <cell r="P115"/>
          <cell r="Q115"/>
        </row>
        <row r="116">
          <cell r="B116"/>
          <cell r="C116"/>
          <cell r="D116"/>
          <cell r="E116"/>
          <cell r="F116"/>
          <cell r="G116"/>
          <cell r="H116"/>
          <cell r="I116"/>
          <cell r="J116"/>
          <cell r="K116"/>
          <cell r="L116"/>
          <cell r="M116"/>
          <cell r="N116"/>
          <cell r="O116"/>
          <cell r="P116"/>
          <cell r="Q116"/>
        </row>
        <row r="117">
          <cell r="B117"/>
          <cell r="C117"/>
          <cell r="D117"/>
          <cell r="E117"/>
          <cell r="F117"/>
          <cell r="G117"/>
          <cell r="H117"/>
          <cell r="I117"/>
          <cell r="J117"/>
          <cell r="K117"/>
          <cell r="L117"/>
          <cell r="M117"/>
          <cell r="N117"/>
          <cell r="O117"/>
          <cell r="P117"/>
          <cell r="Q117"/>
        </row>
        <row r="118">
          <cell r="B118"/>
          <cell r="C118"/>
          <cell r="D118"/>
          <cell r="E118"/>
          <cell r="F118"/>
          <cell r="G118"/>
          <cell r="H118"/>
          <cell r="I118"/>
          <cell r="J118"/>
          <cell r="K118"/>
          <cell r="L118"/>
          <cell r="M118"/>
          <cell r="N118"/>
          <cell r="O118"/>
          <cell r="P118"/>
          <cell r="Q118"/>
        </row>
        <row r="119">
          <cell r="B119"/>
          <cell r="C119"/>
          <cell r="D119"/>
          <cell r="E119"/>
          <cell r="F119"/>
          <cell r="G119"/>
          <cell r="H119"/>
          <cell r="I119"/>
          <cell r="J119"/>
          <cell r="K119"/>
          <cell r="L119"/>
          <cell r="M119"/>
          <cell r="N119"/>
          <cell r="O119"/>
          <cell r="P119"/>
          <cell r="Q119"/>
        </row>
        <row r="120">
          <cell r="B120"/>
          <cell r="C120"/>
          <cell r="D120"/>
          <cell r="E120"/>
          <cell r="F120"/>
          <cell r="G120"/>
          <cell r="H120"/>
          <cell r="I120"/>
          <cell r="J120"/>
          <cell r="K120"/>
          <cell r="L120"/>
          <cell r="M120"/>
          <cell r="N120"/>
          <cell r="O120"/>
          <cell r="P120"/>
          <cell r="Q120"/>
        </row>
        <row r="121">
          <cell r="B121"/>
          <cell r="C121"/>
          <cell r="D121"/>
          <cell r="E121"/>
          <cell r="F121"/>
          <cell r="G121"/>
          <cell r="H121"/>
          <cell r="I121"/>
          <cell r="J121"/>
          <cell r="K121"/>
          <cell r="L121"/>
          <cell r="M121"/>
          <cell r="N121"/>
          <cell r="O121"/>
          <cell r="P121"/>
          <cell r="Q121"/>
        </row>
        <row r="122">
          <cell r="B122"/>
          <cell r="C122"/>
          <cell r="D122"/>
          <cell r="E122"/>
          <cell r="F122"/>
          <cell r="G122"/>
          <cell r="H122"/>
          <cell r="I122"/>
          <cell r="J122"/>
          <cell r="K122"/>
          <cell r="L122"/>
          <cell r="M122"/>
          <cell r="N122"/>
          <cell r="O122"/>
          <cell r="P122"/>
          <cell r="Q122"/>
        </row>
        <row r="123">
          <cell r="B123"/>
          <cell r="C123"/>
          <cell r="D123"/>
          <cell r="E123"/>
          <cell r="F123"/>
          <cell r="G123"/>
          <cell r="H123"/>
          <cell r="I123"/>
          <cell r="J123"/>
          <cell r="K123"/>
          <cell r="L123"/>
          <cell r="M123"/>
          <cell r="N123"/>
          <cell r="O123"/>
          <cell r="P123"/>
          <cell r="Q123"/>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8" Type="http://schemas.openxmlformats.org/officeDocument/2006/relationships/hyperlink" Target="https://www.esource.com/" TargetMode="External"/><Relationship Id="rId13" Type="http://schemas.openxmlformats.org/officeDocument/2006/relationships/hyperlink" Target="http://aceee.org/" TargetMode="External"/><Relationship Id="rId3" Type="http://schemas.openxmlformats.org/officeDocument/2006/relationships/hyperlink" Target="http://www.powerauthority.on.ca/opa-conservation/conservation-information-hub/evaluation-measurement-verification/measures-assumptions-lists" TargetMode="External"/><Relationship Id="rId7" Type="http://schemas.openxmlformats.org/officeDocument/2006/relationships/hyperlink" Target="http://www.powerauthority.on.ca/sites/default/files/page/Conservation-Fund-Portfolio-May-2015.pdf" TargetMode="External"/><Relationship Id="rId12" Type="http://schemas.openxmlformats.org/officeDocument/2006/relationships/hyperlink" Target="http://neea.org/resource-center" TargetMode="External"/><Relationship Id="rId2" Type="http://schemas.openxmlformats.org/officeDocument/2006/relationships/hyperlink" Target="https://www.designlights.org/QPL" TargetMode="External"/><Relationship Id="rId1" Type="http://schemas.openxmlformats.org/officeDocument/2006/relationships/hyperlink" Target="http://www.powerauthority.on.ca/opa-conservation/conservation-information-hub/evaluation-measurement-verification/reports" TargetMode="External"/><Relationship Id="rId6" Type="http://schemas.openxmlformats.org/officeDocument/2006/relationships/hyperlink" Target="http://www.ieso.ca/Pages/Conservation/Conservation-First-Framework/Program-Rules.aspx" TargetMode="External"/><Relationship Id="rId11" Type="http://schemas.openxmlformats.org/officeDocument/2006/relationships/hyperlink" Target="http://www.neep.org/resources" TargetMode="External"/><Relationship Id="rId5" Type="http://schemas.openxmlformats.org/officeDocument/2006/relationships/hyperlink" Target="http://www.ontarioenergyboard.ca/OEB/Industry/Rules+and+Requirements/Reporting+and+Record+Keeping+Requirements/Yearbook+of+Distributors" TargetMode="External"/><Relationship Id="rId15" Type="http://schemas.openxmlformats.org/officeDocument/2006/relationships/printerSettings" Target="../printerSettings/printerSettings22.bin"/><Relationship Id="rId10" Type="http://schemas.openxmlformats.org/officeDocument/2006/relationships/hyperlink" Target="http://www.ieso.ca/Pages/Conservation/Conservation-First-Framework/LDC-Tool-Kit.aspx" TargetMode="External"/><Relationship Id="rId4" Type="http://schemas.openxmlformats.org/officeDocument/2006/relationships/hyperlink" Target="https://www12.statcan.gc.ca/census-recensement/2011/dp-pd/index-eng.cfm" TargetMode="External"/><Relationship Id="rId9" Type="http://schemas.openxmlformats.org/officeDocument/2006/relationships/hyperlink" Target="http://www.ieso.ca/Pages/Conservation/Conservation-First-Framework/LDC-Tool-Kit.aspx" TargetMode="External"/><Relationship Id="rId14" Type="http://schemas.openxmlformats.org/officeDocument/2006/relationships/hyperlink" Target="https://www.ontario.ca/data/energy-use-and-greenhouse-gas-emissions-broader-public-sector"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ieso.ca/Pages/Conservation/Conservation-First-Framework/LDC-Tool-Kit.aspx"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36"/>
  <sheetViews>
    <sheetView zoomScaleNormal="100" workbookViewId="0">
      <selection activeCell="I6" sqref="I6"/>
    </sheetView>
  </sheetViews>
  <sheetFormatPr defaultColWidth="9.1328125" defaultRowHeight="14.25"/>
  <cols>
    <col min="1" max="1" width="7.1328125" style="1" customWidth="1"/>
    <col min="2" max="2" width="32.1328125" style="1" customWidth="1"/>
    <col min="3" max="7" width="9.1328125" style="1"/>
    <col min="8" max="8" width="11.1328125" style="1" customWidth="1"/>
    <col min="9" max="16384" width="9.1328125" style="1"/>
  </cols>
  <sheetData>
    <row r="1" spans="1:11">
      <c r="A1" s="98"/>
      <c r="B1" s="99"/>
      <c r="C1" s="99"/>
      <c r="D1" s="99"/>
      <c r="E1" s="99"/>
      <c r="F1" s="99"/>
      <c r="G1" s="100"/>
      <c r="H1" s="102"/>
      <c r="I1" s="102"/>
      <c r="J1" s="102"/>
      <c r="K1" s="102"/>
    </row>
    <row r="2" spans="1:11" ht="84" customHeight="1">
      <c r="A2" s="101"/>
      <c r="B2" s="8"/>
      <c r="C2" s="102"/>
      <c r="D2" s="102"/>
      <c r="E2" s="102"/>
      <c r="F2" s="102"/>
      <c r="G2" s="103"/>
      <c r="H2" s="102"/>
      <c r="I2" s="102"/>
      <c r="J2" s="102"/>
      <c r="K2" s="102"/>
    </row>
    <row r="3" spans="1:11" ht="21">
      <c r="A3" s="104" t="s">
        <v>369</v>
      </c>
      <c r="B3" s="102"/>
      <c r="C3" s="102"/>
      <c r="D3" s="102"/>
      <c r="E3" s="102"/>
      <c r="F3" s="102"/>
      <c r="G3" s="103"/>
      <c r="H3" s="102"/>
      <c r="I3" s="102"/>
      <c r="J3" s="102"/>
      <c r="K3" s="102"/>
    </row>
    <row r="4" spans="1:11" ht="12" customHeight="1">
      <c r="A4" s="105"/>
      <c r="B4" s="102"/>
      <c r="C4" s="102"/>
      <c r="D4" s="102"/>
      <c r="E4" s="102"/>
      <c r="F4" s="102"/>
      <c r="G4" s="103"/>
      <c r="H4" s="102"/>
      <c r="I4" s="102"/>
      <c r="J4" s="102"/>
      <c r="K4" s="102"/>
    </row>
    <row r="5" spans="1:11" ht="18.75" customHeight="1">
      <c r="A5" s="546" t="s">
        <v>238</v>
      </c>
      <c r="B5" s="547"/>
      <c r="C5" s="547"/>
      <c r="D5" s="547"/>
      <c r="E5" s="547"/>
      <c r="F5" s="547"/>
      <c r="G5" s="548"/>
      <c r="H5" s="250"/>
      <c r="I5" s="102"/>
      <c r="J5" s="102"/>
      <c r="K5" s="102"/>
    </row>
    <row r="6" spans="1:11" ht="40.5" customHeight="1">
      <c r="A6" s="546"/>
      <c r="B6" s="547"/>
      <c r="C6" s="547"/>
      <c r="D6" s="547"/>
      <c r="E6" s="547"/>
      <c r="F6" s="547"/>
      <c r="G6" s="548"/>
      <c r="H6" s="250"/>
      <c r="I6" s="102"/>
      <c r="J6" s="102"/>
      <c r="K6" s="102"/>
    </row>
    <row r="7" spans="1:11" ht="15.75" customHeight="1">
      <c r="A7" s="106"/>
      <c r="B7" s="102"/>
      <c r="C7" s="102"/>
      <c r="D7" s="102"/>
      <c r="E7" s="102"/>
      <c r="F7" s="102"/>
      <c r="G7" s="103"/>
      <c r="H7" s="102"/>
      <c r="I7" s="102"/>
      <c r="J7" s="102"/>
      <c r="K7" s="102"/>
    </row>
    <row r="8" spans="1:11" ht="21">
      <c r="A8" s="106"/>
      <c r="B8" s="45" t="s">
        <v>0</v>
      </c>
      <c r="C8" s="102"/>
      <c r="D8" s="102"/>
      <c r="E8" s="102"/>
      <c r="F8" s="102"/>
      <c r="G8" s="103"/>
      <c r="H8" s="102"/>
      <c r="I8" s="102"/>
      <c r="J8" s="102"/>
      <c r="K8" s="102"/>
    </row>
    <row r="9" spans="1:11">
      <c r="A9" s="107" t="s">
        <v>80</v>
      </c>
      <c r="B9" s="102"/>
      <c r="C9" s="102"/>
      <c r="D9" s="102"/>
      <c r="E9" s="102"/>
      <c r="F9" s="102"/>
      <c r="G9" s="103"/>
      <c r="H9" s="102"/>
      <c r="I9" s="102"/>
      <c r="J9" s="102"/>
      <c r="K9" s="102"/>
    </row>
    <row r="10" spans="1:11">
      <c r="A10" s="107"/>
      <c r="B10" s="244" t="s">
        <v>372</v>
      </c>
      <c r="C10" s="109" t="s">
        <v>618</v>
      </c>
      <c r="D10" s="102"/>
      <c r="E10" s="102"/>
      <c r="F10" s="102"/>
      <c r="G10" s="103"/>
      <c r="H10" s="102"/>
      <c r="I10" s="102"/>
      <c r="J10" s="102"/>
      <c r="K10" s="102"/>
    </row>
    <row r="11" spans="1:11" ht="12" customHeight="1">
      <c r="A11" s="107"/>
      <c r="B11" s="102"/>
      <c r="C11" s="102"/>
      <c r="D11" s="102"/>
      <c r="E11" s="102"/>
      <c r="F11" s="102"/>
      <c r="G11" s="103"/>
      <c r="H11" s="102"/>
      <c r="I11" s="102"/>
      <c r="J11" s="102"/>
      <c r="K11" s="102"/>
    </row>
    <row r="12" spans="1:11">
      <c r="A12" s="108">
        <v>1</v>
      </c>
      <c r="B12" s="102" t="s">
        <v>1</v>
      </c>
      <c r="C12" s="102"/>
      <c r="D12" s="102"/>
      <c r="E12" s="102"/>
      <c r="F12" s="102"/>
      <c r="G12" s="103"/>
      <c r="H12" s="102"/>
      <c r="I12" s="102"/>
      <c r="J12" s="102"/>
      <c r="K12" s="102"/>
    </row>
    <row r="13" spans="1:11">
      <c r="A13" s="108">
        <v>2</v>
      </c>
      <c r="B13" s="102" t="s">
        <v>13</v>
      </c>
      <c r="C13" s="102"/>
      <c r="D13" s="102"/>
      <c r="E13" s="102"/>
      <c r="F13" s="102"/>
      <c r="G13" s="103"/>
      <c r="H13" s="102"/>
      <c r="I13" s="102"/>
      <c r="J13" s="102"/>
      <c r="K13" s="102"/>
    </row>
    <row r="14" spans="1:11">
      <c r="A14" s="108">
        <v>3</v>
      </c>
      <c r="B14" s="102" t="s">
        <v>2</v>
      </c>
      <c r="C14" s="102"/>
      <c r="D14" s="102"/>
      <c r="E14" s="102"/>
      <c r="F14" s="102"/>
      <c r="G14" s="103"/>
      <c r="H14" s="102"/>
      <c r="I14" s="102"/>
      <c r="J14" s="102"/>
      <c r="K14" s="102"/>
    </row>
    <row r="15" spans="1:11">
      <c r="A15" s="108">
        <v>4</v>
      </c>
      <c r="B15" s="102" t="s">
        <v>3</v>
      </c>
      <c r="C15" s="102"/>
      <c r="D15" s="102"/>
      <c r="E15" s="102"/>
      <c r="F15" s="102"/>
      <c r="G15" s="103"/>
      <c r="H15" s="102"/>
      <c r="I15" s="102"/>
      <c r="J15" s="102"/>
      <c r="K15" s="102"/>
    </row>
    <row r="16" spans="1:11">
      <c r="A16" s="108">
        <v>5</v>
      </c>
      <c r="B16" s="102" t="s">
        <v>124</v>
      </c>
      <c r="C16" s="109"/>
      <c r="D16" s="102"/>
      <c r="E16" s="102"/>
      <c r="F16" s="102"/>
      <c r="G16" s="103"/>
      <c r="H16" s="102"/>
      <c r="I16" s="102"/>
      <c r="J16" s="102"/>
      <c r="K16" s="102"/>
    </row>
    <row r="17" spans="1:11">
      <c r="A17" s="108">
        <v>6</v>
      </c>
      <c r="B17" s="102" t="s">
        <v>284</v>
      </c>
      <c r="C17" s="102"/>
      <c r="D17" s="102"/>
      <c r="E17" s="102"/>
      <c r="F17" s="102"/>
      <c r="G17" s="103"/>
      <c r="H17" s="102"/>
      <c r="I17" s="102"/>
      <c r="J17" s="102"/>
      <c r="K17" s="102"/>
    </row>
    <row r="18" spans="1:11">
      <c r="A18" s="108">
        <v>7</v>
      </c>
      <c r="B18" s="102" t="s">
        <v>4</v>
      </c>
      <c r="C18" s="102"/>
      <c r="D18" s="102"/>
      <c r="E18" s="102"/>
      <c r="F18" s="102"/>
      <c r="G18" s="103"/>
      <c r="H18" s="102"/>
      <c r="I18" s="102"/>
      <c r="J18" s="102"/>
      <c r="K18" s="102"/>
    </row>
    <row r="19" spans="1:11">
      <c r="A19" s="108">
        <v>8</v>
      </c>
      <c r="B19" s="102" t="s">
        <v>147</v>
      </c>
      <c r="C19" s="102"/>
      <c r="D19" s="102"/>
      <c r="E19" s="102"/>
      <c r="F19" s="102"/>
      <c r="G19" s="103"/>
      <c r="H19" s="102"/>
      <c r="I19" s="102"/>
      <c r="J19" s="102"/>
      <c r="K19" s="102"/>
    </row>
    <row r="20" spans="1:11">
      <c r="A20" s="177" t="s">
        <v>207</v>
      </c>
      <c r="B20" s="176" t="s">
        <v>208</v>
      </c>
      <c r="C20" s="102"/>
      <c r="D20" s="102"/>
      <c r="E20" s="102"/>
      <c r="F20" s="102"/>
      <c r="G20" s="103"/>
      <c r="H20" s="102"/>
      <c r="I20" s="102"/>
      <c r="J20" s="102"/>
      <c r="K20" s="102"/>
    </row>
    <row r="21" spans="1:11">
      <c r="A21" s="108">
        <v>9</v>
      </c>
      <c r="B21" s="102" t="s">
        <v>5</v>
      </c>
      <c r="C21" s="102"/>
      <c r="D21" s="102"/>
      <c r="E21" s="102"/>
      <c r="F21" s="102"/>
      <c r="G21" s="103"/>
      <c r="H21" s="102"/>
      <c r="I21" s="102"/>
      <c r="J21" s="102"/>
      <c r="K21" s="102"/>
    </row>
    <row r="22" spans="1:11">
      <c r="A22" s="108">
        <v>10</v>
      </c>
      <c r="B22" s="102" t="s">
        <v>6</v>
      </c>
      <c r="C22" s="102"/>
      <c r="D22" s="102"/>
      <c r="E22" s="102"/>
      <c r="F22" s="102"/>
      <c r="G22" s="103"/>
      <c r="H22" s="102"/>
      <c r="I22" s="102"/>
      <c r="J22" s="102"/>
      <c r="K22" s="102"/>
    </row>
    <row r="23" spans="1:11">
      <c r="A23" s="108">
        <v>11</v>
      </c>
      <c r="B23" s="102" t="s">
        <v>436</v>
      </c>
      <c r="C23" s="102"/>
      <c r="D23" s="102"/>
      <c r="E23" s="102"/>
      <c r="F23" s="102"/>
      <c r="G23" s="103"/>
      <c r="H23" s="102"/>
      <c r="I23" s="102"/>
      <c r="J23" s="102"/>
      <c r="K23" s="102"/>
    </row>
    <row r="24" spans="1:11">
      <c r="A24" s="108">
        <v>12</v>
      </c>
      <c r="B24" s="102" t="s">
        <v>7</v>
      </c>
      <c r="C24" s="102"/>
      <c r="D24" s="102"/>
      <c r="E24" s="102"/>
      <c r="F24" s="102"/>
      <c r="G24" s="103"/>
      <c r="H24" s="102"/>
      <c r="I24" s="102"/>
      <c r="J24" s="102"/>
      <c r="K24" s="102"/>
    </row>
    <row r="25" spans="1:11">
      <c r="A25" s="108">
        <v>13</v>
      </c>
      <c r="B25" s="102" t="s">
        <v>8</v>
      </c>
      <c r="C25" s="109" t="s">
        <v>242</v>
      </c>
      <c r="D25" s="102"/>
      <c r="E25" s="102"/>
      <c r="F25" s="102"/>
      <c r="G25" s="103"/>
      <c r="H25" s="102"/>
      <c r="I25" s="102"/>
      <c r="J25" s="102"/>
      <c r="K25" s="102"/>
    </row>
    <row r="26" spans="1:11">
      <c r="A26" s="108">
        <v>14</v>
      </c>
      <c r="B26" s="102" t="s">
        <v>358</v>
      </c>
      <c r="C26" s="109" t="s">
        <v>242</v>
      </c>
      <c r="D26" s="102"/>
      <c r="E26" s="102"/>
      <c r="F26" s="102"/>
      <c r="G26" s="103"/>
      <c r="H26" s="102"/>
      <c r="I26" s="102"/>
      <c r="J26" s="102"/>
      <c r="K26" s="102"/>
    </row>
    <row r="27" spans="1:11">
      <c r="A27" s="108">
        <v>15</v>
      </c>
      <c r="B27" s="102" t="s">
        <v>9</v>
      </c>
      <c r="C27" s="109" t="s">
        <v>10</v>
      </c>
      <c r="D27" s="102"/>
      <c r="E27" s="102"/>
      <c r="F27" s="102"/>
      <c r="G27" s="103"/>
      <c r="H27" s="102"/>
      <c r="I27" s="102"/>
      <c r="J27" s="102"/>
      <c r="K27" s="102"/>
    </row>
    <row r="28" spans="1:11">
      <c r="A28" s="108">
        <v>16</v>
      </c>
      <c r="B28" s="176" t="s">
        <v>439</v>
      </c>
      <c r="C28" s="109" t="s">
        <v>446</v>
      </c>
      <c r="D28" s="102"/>
      <c r="E28" s="102"/>
      <c r="F28" s="102"/>
      <c r="G28" s="103"/>
      <c r="H28" s="102"/>
      <c r="I28" s="102"/>
      <c r="J28" s="102"/>
      <c r="K28" s="102"/>
    </row>
    <row r="29" spans="1:11">
      <c r="A29" s="108">
        <v>17</v>
      </c>
      <c r="B29" s="176" t="s">
        <v>420</v>
      </c>
      <c r="C29" s="109" t="s">
        <v>611</v>
      </c>
      <c r="D29" s="102"/>
      <c r="E29" s="102"/>
      <c r="F29" s="102"/>
      <c r="G29" s="103"/>
      <c r="H29" s="102"/>
      <c r="I29" s="102"/>
      <c r="J29" s="102"/>
      <c r="K29" s="102"/>
    </row>
    <row r="30" spans="1:11">
      <c r="A30" s="108">
        <v>18</v>
      </c>
      <c r="B30" s="102" t="s">
        <v>23</v>
      </c>
      <c r="C30" s="102"/>
      <c r="D30" s="102"/>
      <c r="E30" s="102"/>
      <c r="F30" s="102"/>
      <c r="G30" s="103"/>
      <c r="H30" s="102"/>
      <c r="I30" s="102"/>
      <c r="J30" s="102"/>
      <c r="K30" s="102"/>
    </row>
    <row r="31" spans="1:11">
      <c r="A31" s="101"/>
      <c r="B31" s="102"/>
      <c r="C31" s="102"/>
      <c r="D31" s="102"/>
      <c r="E31" s="102"/>
      <c r="F31" s="102"/>
      <c r="G31" s="103"/>
      <c r="H31" s="102"/>
      <c r="I31" s="102"/>
      <c r="J31" s="102"/>
      <c r="K31" s="102"/>
    </row>
    <row r="32" spans="1:11">
      <c r="A32" s="101"/>
      <c r="B32" s="102"/>
      <c r="C32" s="102"/>
      <c r="D32" s="102"/>
      <c r="E32" s="102"/>
      <c r="F32" s="102"/>
      <c r="G32" s="103"/>
      <c r="H32" s="102"/>
      <c r="I32" s="102"/>
      <c r="J32" s="102"/>
      <c r="K32" s="102"/>
    </row>
    <row r="33" spans="1:11">
      <c r="A33" s="101"/>
      <c r="B33" s="102"/>
      <c r="C33" s="102"/>
      <c r="D33" s="102"/>
      <c r="E33" s="102"/>
      <c r="F33" s="102"/>
      <c r="G33" s="103"/>
      <c r="H33" s="102"/>
      <c r="I33" s="102"/>
      <c r="J33" s="102"/>
      <c r="K33" s="102"/>
    </row>
    <row r="34" spans="1:11">
      <c r="A34" s="101"/>
      <c r="B34" s="102"/>
      <c r="C34" s="102"/>
      <c r="D34" s="102"/>
      <c r="E34" s="102"/>
      <c r="F34" s="102"/>
      <c r="G34" s="103"/>
      <c r="H34" s="102"/>
      <c r="I34" s="102"/>
      <c r="J34" s="102"/>
      <c r="K34" s="102"/>
    </row>
    <row r="35" spans="1:11">
      <c r="A35" s="101"/>
      <c r="B35" s="102"/>
      <c r="C35" s="102"/>
      <c r="D35" s="102"/>
      <c r="E35" s="291" t="s">
        <v>616</v>
      </c>
      <c r="F35" s="102"/>
      <c r="G35" s="103"/>
      <c r="H35" s="102"/>
      <c r="I35" s="102"/>
      <c r="J35" s="102"/>
      <c r="K35" s="102"/>
    </row>
    <row r="36" spans="1:11">
      <c r="A36" s="101"/>
      <c r="B36" s="102"/>
      <c r="C36" s="102"/>
      <c r="D36" s="102"/>
      <c r="E36" s="102"/>
      <c r="F36" s="102"/>
      <c r="G36" s="103"/>
      <c r="H36" s="102"/>
      <c r="I36" s="102"/>
      <c r="J36" s="102"/>
      <c r="K36" s="102"/>
    </row>
    <row r="37" spans="1:11">
      <c r="A37" s="101"/>
      <c r="B37" s="102"/>
      <c r="C37" s="102"/>
      <c r="D37" s="102"/>
      <c r="E37" s="102"/>
      <c r="F37" s="102"/>
      <c r="G37" s="103"/>
      <c r="H37" s="102"/>
      <c r="I37" s="102"/>
      <c r="J37" s="102"/>
      <c r="K37" s="102"/>
    </row>
    <row r="38" spans="1:11">
      <c r="A38" s="101"/>
      <c r="B38" s="102"/>
      <c r="C38" s="102"/>
      <c r="D38" s="102"/>
      <c r="E38" s="102"/>
      <c r="F38" s="102"/>
      <c r="G38" s="103"/>
      <c r="H38" s="102"/>
      <c r="I38" s="102"/>
      <c r="J38" s="102"/>
      <c r="K38" s="102"/>
    </row>
    <row r="39" spans="1:11">
      <c r="A39" s="101"/>
      <c r="B39" s="102"/>
      <c r="C39" s="102"/>
      <c r="D39" s="102"/>
      <c r="E39" s="102"/>
      <c r="F39" s="102"/>
      <c r="G39" s="103"/>
      <c r="H39" s="102"/>
      <c r="I39" s="102"/>
      <c r="J39" s="102"/>
      <c r="K39" s="102"/>
    </row>
    <row r="40" spans="1:11" ht="14.65" thickBot="1">
      <c r="A40" s="110"/>
      <c r="B40" s="111"/>
      <c r="C40" s="111"/>
      <c r="D40" s="111"/>
      <c r="E40" s="111"/>
      <c r="F40" s="111"/>
      <c r="G40" s="112"/>
      <c r="H40" s="102"/>
      <c r="I40" s="102"/>
      <c r="J40" s="102"/>
      <c r="K40" s="102"/>
    </row>
    <row r="41" spans="1:11">
      <c r="H41" s="102"/>
      <c r="I41" s="102"/>
      <c r="J41" s="102"/>
      <c r="K41" s="102"/>
    </row>
    <row r="42" spans="1:11">
      <c r="H42" s="102"/>
      <c r="I42" s="102"/>
      <c r="J42" s="102"/>
      <c r="K42" s="102"/>
    </row>
    <row r="43" spans="1:11">
      <c r="H43" s="102"/>
      <c r="I43" s="102"/>
      <c r="J43" s="102"/>
      <c r="K43" s="102"/>
    </row>
    <row r="44" spans="1:11">
      <c r="H44" s="102"/>
      <c r="I44" s="102"/>
      <c r="J44" s="102"/>
      <c r="K44" s="102"/>
    </row>
    <row r="45" spans="1:11">
      <c r="H45" s="102"/>
      <c r="I45" s="102"/>
      <c r="J45" s="102"/>
      <c r="K45" s="102"/>
    </row>
    <row r="46" spans="1:11">
      <c r="H46" s="102"/>
      <c r="I46" s="102"/>
      <c r="J46" s="102"/>
      <c r="K46" s="102"/>
    </row>
    <row r="47" spans="1:11">
      <c r="H47" s="102"/>
      <c r="I47" s="102"/>
      <c r="J47" s="102"/>
      <c r="K47" s="102"/>
    </row>
    <row r="48" spans="1:11">
      <c r="H48" s="102"/>
      <c r="I48" s="102"/>
      <c r="J48" s="102"/>
      <c r="K48" s="102"/>
    </row>
    <row r="49" spans="8:11">
      <c r="H49" s="102"/>
      <c r="I49" s="102"/>
      <c r="J49" s="102"/>
      <c r="K49" s="102"/>
    </row>
    <row r="50" spans="8:11">
      <c r="H50" s="102"/>
      <c r="I50" s="102"/>
      <c r="J50" s="102"/>
      <c r="K50" s="102"/>
    </row>
    <row r="51" spans="8:11">
      <c r="H51" s="102"/>
      <c r="I51" s="102"/>
      <c r="J51" s="102"/>
      <c r="K51" s="102"/>
    </row>
    <row r="52" spans="8:11">
      <c r="H52" s="102"/>
      <c r="I52" s="102"/>
      <c r="J52" s="102"/>
      <c r="K52" s="102"/>
    </row>
    <row r="53" spans="8:11">
      <c r="H53" s="102"/>
      <c r="I53" s="102"/>
      <c r="J53" s="102"/>
      <c r="K53" s="102"/>
    </row>
    <row r="54" spans="8:11">
      <c r="H54" s="102"/>
      <c r="I54" s="102"/>
      <c r="J54" s="102"/>
      <c r="K54" s="102"/>
    </row>
    <row r="55" spans="8:11">
      <c r="H55" s="102"/>
      <c r="I55" s="102"/>
      <c r="J55" s="102"/>
      <c r="K55" s="102"/>
    </row>
    <row r="56" spans="8:11">
      <c r="H56" s="102"/>
      <c r="I56" s="102"/>
      <c r="J56" s="102"/>
      <c r="K56" s="102"/>
    </row>
    <row r="57" spans="8:11">
      <c r="H57" s="102"/>
      <c r="I57" s="102"/>
      <c r="J57" s="102"/>
      <c r="K57" s="102"/>
    </row>
    <row r="58" spans="8:11">
      <c r="H58" s="102"/>
      <c r="I58" s="102"/>
      <c r="J58" s="102"/>
      <c r="K58" s="102"/>
    </row>
    <row r="59" spans="8:11">
      <c r="H59" s="102"/>
      <c r="I59" s="102"/>
      <c r="J59" s="102"/>
      <c r="K59" s="102"/>
    </row>
    <row r="60" spans="8:11">
      <c r="H60" s="102"/>
      <c r="I60" s="102"/>
      <c r="J60" s="102"/>
      <c r="K60" s="102"/>
    </row>
    <row r="61" spans="8:11">
      <c r="H61" s="102"/>
      <c r="I61" s="102"/>
      <c r="J61" s="102"/>
      <c r="K61" s="102"/>
    </row>
    <row r="62" spans="8:11">
      <c r="H62" s="102"/>
      <c r="I62" s="102"/>
      <c r="J62" s="102"/>
      <c r="K62" s="102"/>
    </row>
    <row r="63" spans="8:11">
      <c r="H63" s="102"/>
      <c r="I63" s="102"/>
      <c r="J63" s="102"/>
      <c r="K63" s="102"/>
    </row>
    <row r="64" spans="8:11">
      <c r="H64" s="102"/>
      <c r="I64" s="102"/>
      <c r="J64" s="102"/>
      <c r="K64" s="102"/>
    </row>
    <row r="65" spans="8:11">
      <c r="H65" s="102"/>
      <c r="I65" s="102"/>
      <c r="J65" s="102"/>
      <c r="K65" s="102"/>
    </row>
    <row r="66" spans="8:11">
      <c r="H66" s="102"/>
      <c r="I66" s="102"/>
      <c r="J66" s="102"/>
      <c r="K66" s="102"/>
    </row>
    <row r="67" spans="8:11">
      <c r="H67" s="102"/>
      <c r="I67" s="102"/>
      <c r="J67" s="102"/>
      <c r="K67" s="102"/>
    </row>
    <row r="68" spans="8:11">
      <c r="H68" s="102"/>
      <c r="I68" s="102"/>
      <c r="J68" s="102"/>
      <c r="K68" s="102"/>
    </row>
    <row r="69" spans="8:11">
      <c r="H69" s="102"/>
      <c r="I69" s="102"/>
      <c r="J69" s="102"/>
      <c r="K69" s="102"/>
    </row>
    <row r="70" spans="8:11">
      <c r="H70" s="102"/>
      <c r="I70" s="102"/>
      <c r="J70" s="102"/>
      <c r="K70" s="102"/>
    </row>
    <row r="71" spans="8:11">
      <c r="H71" s="102"/>
      <c r="I71" s="102"/>
      <c r="J71" s="102"/>
      <c r="K71" s="102"/>
    </row>
    <row r="72" spans="8:11">
      <c r="H72" s="102"/>
      <c r="I72" s="102"/>
      <c r="J72" s="102"/>
      <c r="K72" s="102"/>
    </row>
    <row r="73" spans="8:11">
      <c r="H73" s="102"/>
      <c r="I73" s="102"/>
      <c r="J73" s="102"/>
      <c r="K73" s="102"/>
    </row>
    <row r="74" spans="8:11">
      <c r="H74" s="102"/>
      <c r="I74" s="102"/>
      <c r="J74" s="102"/>
      <c r="K74" s="102"/>
    </row>
    <row r="75" spans="8:11">
      <c r="H75" s="102"/>
      <c r="I75" s="102"/>
      <c r="J75" s="102"/>
      <c r="K75" s="102"/>
    </row>
    <row r="76" spans="8:11">
      <c r="H76" s="102"/>
      <c r="I76" s="102"/>
      <c r="J76" s="102"/>
      <c r="K76" s="102"/>
    </row>
    <row r="77" spans="8:11">
      <c r="H77" s="102"/>
      <c r="I77" s="102"/>
      <c r="J77" s="102"/>
      <c r="K77" s="102"/>
    </row>
    <row r="78" spans="8:11">
      <c r="H78" s="102"/>
      <c r="I78" s="102"/>
      <c r="J78" s="102"/>
      <c r="K78" s="102"/>
    </row>
    <row r="79" spans="8:11">
      <c r="H79" s="102"/>
      <c r="I79" s="102"/>
      <c r="J79" s="102"/>
      <c r="K79" s="102"/>
    </row>
    <row r="80" spans="8:11">
      <c r="H80" s="102"/>
      <c r="I80" s="102"/>
      <c r="J80" s="102"/>
      <c r="K80" s="102"/>
    </row>
    <row r="81" spans="8:11">
      <c r="H81" s="102"/>
      <c r="I81" s="102"/>
      <c r="J81" s="102"/>
      <c r="K81" s="102"/>
    </row>
    <row r="82" spans="8:11">
      <c r="H82" s="102"/>
      <c r="I82" s="102"/>
      <c r="J82" s="102"/>
      <c r="K82" s="102"/>
    </row>
    <row r="83" spans="8:11">
      <c r="H83" s="102"/>
      <c r="I83" s="102"/>
      <c r="J83" s="102"/>
      <c r="K83" s="102"/>
    </row>
    <row r="84" spans="8:11">
      <c r="H84" s="102"/>
      <c r="I84" s="102"/>
      <c r="J84" s="102"/>
      <c r="K84" s="102"/>
    </row>
    <row r="85" spans="8:11">
      <c r="H85" s="102"/>
      <c r="I85" s="102"/>
      <c r="J85" s="102"/>
      <c r="K85" s="102"/>
    </row>
    <row r="86" spans="8:11">
      <c r="H86" s="102"/>
      <c r="I86" s="102"/>
      <c r="J86" s="102"/>
      <c r="K86" s="102"/>
    </row>
    <row r="87" spans="8:11">
      <c r="H87" s="102"/>
      <c r="I87" s="102"/>
      <c r="J87" s="102"/>
      <c r="K87" s="102"/>
    </row>
    <row r="88" spans="8:11">
      <c r="H88" s="102"/>
      <c r="I88" s="102"/>
      <c r="J88" s="102"/>
      <c r="K88" s="102"/>
    </row>
    <row r="89" spans="8:11">
      <c r="H89" s="102"/>
      <c r="I89" s="102"/>
      <c r="J89" s="102"/>
      <c r="K89" s="102"/>
    </row>
    <row r="90" spans="8:11">
      <c r="H90" s="102"/>
      <c r="I90" s="102"/>
      <c r="J90" s="102"/>
      <c r="K90" s="102"/>
    </row>
    <row r="91" spans="8:11">
      <c r="H91" s="102"/>
      <c r="I91" s="102"/>
      <c r="J91" s="102"/>
      <c r="K91" s="102"/>
    </row>
    <row r="92" spans="8:11">
      <c r="H92" s="102"/>
      <c r="I92" s="102"/>
      <c r="J92" s="102"/>
      <c r="K92" s="102"/>
    </row>
    <row r="93" spans="8:11">
      <c r="H93" s="102"/>
      <c r="I93" s="102"/>
      <c r="J93" s="102"/>
      <c r="K93" s="102"/>
    </row>
    <row r="94" spans="8:11">
      <c r="H94" s="102"/>
      <c r="I94" s="102"/>
      <c r="J94" s="102"/>
      <c r="K94" s="102"/>
    </row>
    <row r="95" spans="8:11">
      <c r="H95" s="102"/>
      <c r="I95" s="102"/>
      <c r="J95" s="102"/>
      <c r="K95" s="102"/>
    </row>
    <row r="96" spans="8:11">
      <c r="H96" s="102"/>
      <c r="I96" s="102"/>
      <c r="J96" s="102"/>
      <c r="K96" s="102"/>
    </row>
    <row r="97" spans="8:11">
      <c r="H97" s="102"/>
      <c r="I97" s="102"/>
      <c r="J97" s="102"/>
      <c r="K97" s="102"/>
    </row>
    <row r="98" spans="8:11">
      <c r="H98" s="102"/>
      <c r="I98" s="102"/>
      <c r="J98" s="102"/>
      <c r="K98" s="102"/>
    </row>
    <row r="99" spans="8:11">
      <c r="H99" s="102"/>
      <c r="I99" s="102"/>
      <c r="J99" s="102"/>
      <c r="K99" s="102"/>
    </row>
    <row r="100" spans="8:11">
      <c r="H100" s="102"/>
      <c r="I100" s="102"/>
      <c r="J100" s="102"/>
      <c r="K100" s="102"/>
    </row>
    <row r="101" spans="8:11">
      <c r="H101" s="102"/>
      <c r="I101" s="102"/>
      <c r="J101" s="102"/>
      <c r="K101" s="102"/>
    </row>
    <row r="102" spans="8:11">
      <c r="H102" s="102"/>
      <c r="I102" s="102"/>
      <c r="J102" s="102"/>
      <c r="K102" s="102"/>
    </row>
    <row r="103" spans="8:11">
      <c r="H103" s="102"/>
      <c r="I103" s="102"/>
      <c r="J103" s="102"/>
      <c r="K103" s="102"/>
    </row>
    <row r="104" spans="8:11">
      <c r="H104" s="102"/>
      <c r="I104" s="102"/>
      <c r="J104" s="102"/>
      <c r="K104" s="102"/>
    </row>
    <row r="105" spans="8:11">
      <c r="H105" s="102"/>
      <c r="I105" s="102"/>
      <c r="J105" s="102"/>
      <c r="K105" s="102"/>
    </row>
    <row r="106" spans="8:11">
      <c r="H106" s="102"/>
      <c r="I106" s="102"/>
      <c r="J106" s="102"/>
      <c r="K106" s="102"/>
    </row>
    <row r="107" spans="8:11">
      <c r="H107" s="102"/>
      <c r="I107" s="102"/>
      <c r="J107" s="102"/>
      <c r="K107" s="102"/>
    </row>
    <row r="108" spans="8:11">
      <c r="H108" s="102"/>
      <c r="I108" s="102"/>
      <c r="J108" s="102"/>
      <c r="K108" s="102"/>
    </row>
    <row r="109" spans="8:11">
      <c r="H109" s="102"/>
      <c r="I109" s="102"/>
      <c r="J109" s="102"/>
      <c r="K109" s="102"/>
    </row>
    <row r="110" spans="8:11">
      <c r="H110" s="102"/>
      <c r="I110" s="102"/>
      <c r="J110" s="102"/>
      <c r="K110" s="102"/>
    </row>
    <row r="111" spans="8:11">
      <c r="H111" s="102"/>
      <c r="I111" s="102"/>
      <c r="J111" s="102"/>
      <c r="K111" s="102"/>
    </row>
    <row r="112" spans="8:11">
      <c r="H112" s="102"/>
      <c r="I112" s="102"/>
      <c r="J112" s="102"/>
      <c r="K112" s="102"/>
    </row>
    <row r="113" spans="8:11">
      <c r="H113" s="102"/>
      <c r="I113" s="102"/>
      <c r="J113" s="102"/>
      <c r="K113" s="102"/>
    </row>
    <row r="114" spans="8:11">
      <c r="H114" s="102"/>
      <c r="I114" s="102"/>
      <c r="J114" s="102"/>
      <c r="K114" s="102"/>
    </row>
    <row r="115" spans="8:11">
      <c r="H115" s="102"/>
      <c r="I115" s="102"/>
      <c r="J115" s="102"/>
      <c r="K115" s="102"/>
    </row>
    <row r="116" spans="8:11">
      <c r="H116" s="102"/>
      <c r="I116" s="102"/>
      <c r="J116" s="102"/>
      <c r="K116" s="102"/>
    </row>
    <row r="117" spans="8:11">
      <c r="H117" s="102"/>
      <c r="I117" s="102"/>
      <c r="J117" s="102"/>
      <c r="K117" s="102"/>
    </row>
    <row r="118" spans="8:11">
      <c r="H118" s="102"/>
      <c r="I118" s="102"/>
      <c r="J118" s="102"/>
      <c r="K118" s="102"/>
    </row>
    <row r="119" spans="8:11">
      <c r="H119" s="102"/>
      <c r="I119" s="102"/>
      <c r="J119" s="102"/>
      <c r="K119" s="102"/>
    </row>
    <row r="120" spans="8:11">
      <c r="H120" s="102"/>
      <c r="I120" s="102"/>
      <c r="J120" s="102"/>
      <c r="K120" s="102"/>
    </row>
    <row r="121" spans="8:11">
      <c r="H121" s="102"/>
      <c r="I121" s="102"/>
      <c r="J121" s="102"/>
      <c r="K121" s="102"/>
    </row>
    <row r="122" spans="8:11">
      <c r="H122" s="102"/>
      <c r="I122" s="102"/>
      <c r="J122" s="102"/>
      <c r="K122" s="102"/>
    </row>
    <row r="123" spans="8:11">
      <c r="H123" s="102"/>
      <c r="I123" s="102"/>
      <c r="J123" s="102"/>
      <c r="K123" s="102"/>
    </row>
    <row r="124" spans="8:11">
      <c r="H124" s="102"/>
      <c r="I124" s="102"/>
      <c r="J124" s="102"/>
      <c r="K124" s="102"/>
    </row>
    <row r="125" spans="8:11">
      <c r="H125" s="102"/>
      <c r="I125" s="102"/>
      <c r="J125" s="102"/>
      <c r="K125" s="102"/>
    </row>
    <row r="126" spans="8:11">
      <c r="H126" s="102"/>
      <c r="I126" s="102"/>
      <c r="J126" s="102"/>
      <c r="K126" s="102"/>
    </row>
    <row r="127" spans="8:11">
      <c r="H127" s="102"/>
      <c r="I127" s="102"/>
      <c r="J127" s="102"/>
      <c r="K127" s="102"/>
    </row>
    <row r="128" spans="8:11">
      <c r="H128" s="102"/>
      <c r="I128" s="102"/>
      <c r="J128" s="102"/>
      <c r="K128" s="102"/>
    </row>
    <row r="129" spans="8:11">
      <c r="H129" s="102"/>
      <c r="I129" s="102"/>
      <c r="J129" s="102"/>
      <c r="K129" s="102"/>
    </row>
    <row r="130" spans="8:11">
      <c r="H130" s="102"/>
      <c r="I130" s="102"/>
      <c r="J130" s="102"/>
      <c r="K130" s="102"/>
    </row>
    <row r="131" spans="8:11">
      <c r="H131" s="102"/>
      <c r="I131" s="102"/>
      <c r="J131" s="102"/>
      <c r="K131" s="102"/>
    </row>
    <row r="132" spans="8:11">
      <c r="H132" s="102"/>
      <c r="I132" s="102"/>
      <c r="J132" s="102"/>
      <c r="K132" s="102"/>
    </row>
    <row r="133" spans="8:11">
      <c r="H133" s="102"/>
      <c r="I133" s="102"/>
      <c r="J133" s="102"/>
      <c r="K133" s="102"/>
    </row>
    <row r="134" spans="8:11">
      <c r="H134" s="102"/>
      <c r="I134" s="102"/>
      <c r="J134" s="102"/>
      <c r="K134" s="102"/>
    </row>
    <row r="135" spans="8:11">
      <c r="H135" s="102"/>
      <c r="I135" s="102"/>
      <c r="J135" s="102"/>
      <c r="K135" s="102"/>
    </row>
    <row r="136" spans="8:11">
      <c r="H136" s="102"/>
      <c r="I136" s="102"/>
      <c r="J136" s="102"/>
      <c r="K136" s="102"/>
    </row>
  </sheetData>
  <mergeCells count="1">
    <mergeCell ref="A5:G6"/>
  </mergeCells>
  <hyperlinks>
    <hyperlink ref="A12" location="'1. Guidelines'!A1" display="'1. Guidelines'!A1"/>
    <hyperlink ref="A14" location="'3. Summary Page'!A1" display="'3. Summary Page'!A1"/>
    <hyperlink ref="A13" location="'2. Submission Details'!A1" display="'2. Submission Details'!A1"/>
    <hyperlink ref="A15" location="'4. Review Sheet'!A1" display="'4. Review Sheet'!A1"/>
    <hyperlink ref="A16" location="'5. Similar Programs or Pilots'!A1" display="'5. Similar Programs or Pilots'!A1"/>
    <hyperlink ref="A17" location="'6. Gas &amp; Water Collaboration'!A1" display="'6. Gas &amp; Water Collaboration'!A1"/>
    <hyperlink ref="A27" location="'15. Project Milestones'!A1" display="'15. Project Milestones'!A1"/>
    <hyperlink ref="A18" location="'7. Market Characterization'!A1" display="'7. Market Characterization'!A1"/>
    <hyperlink ref="A19" location="'8. Energy Efficient Measures'!A1" display="'8. Energy Efficient Measures'!A1"/>
    <hyperlink ref="A21" location="'9. Budget'!A1" display="'9. Budget'!A1"/>
    <hyperlink ref="A22" location="'10. Cost Effectiveness'!A1" display="'10. Cost Effectiveness'!A1"/>
    <hyperlink ref="A23" location="'11. Risk Analysis'!A1" display="'11. Risk Analysis'!A1"/>
    <hyperlink ref="A24" location="'12. Measurement &amp; Verification'!A1" display="'12. Measurement &amp; Verification'!A1"/>
    <hyperlink ref="A25" location="'13. Program Rules'!A1" display="'13. Program Rules'!A1"/>
    <hyperlink ref="A26" location="'14. Value-Added Central Service'!A1" display="'14. Value-Added Central Service'!A1"/>
    <hyperlink ref="A20" location="'8a. EE Measures - Custom'!A1" display="8a"/>
    <hyperlink ref="B10" location="'Legal Terms'!A1" display="Legal Terms"/>
    <hyperlink ref="A28" location="'16. Participant Agreement'!A1" display="'16. Participant Agreement'!A1"/>
    <hyperlink ref="A29" location="'17. Definitions'!A1" display="'17. Definitions'!A1"/>
    <hyperlink ref="A30" location="'18. Available Resources'!A1" display="'18. Available Resources'!A1"/>
  </hyperlink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48"/>
  <sheetViews>
    <sheetView workbookViewId="0">
      <selection activeCell="B9" sqref="B9:M9"/>
    </sheetView>
  </sheetViews>
  <sheetFormatPr defaultRowHeight="14.25"/>
  <cols>
    <col min="1" max="1" width="25.3984375" style="1" customWidth="1"/>
    <col min="2" max="2" width="31" style="365" customWidth="1"/>
    <col min="3" max="3" width="22.3984375" style="247" customWidth="1"/>
    <col min="4" max="4" width="18.265625" style="247" customWidth="1"/>
    <col min="5" max="5" width="20.265625" style="247" customWidth="1"/>
    <col min="6" max="6" width="19.86328125" style="247" customWidth="1"/>
    <col min="7" max="7" width="10.73046875" style="247" customWidth="1"/>
    <col min="8" max="8" width="6.46484375" style="247" customWidth="1"/>
    <col min="9" max="9" width="9" style="247" customWidth="1"/>
    <col min="10" max="10" width="8.9296875" style="247" bestFit="1" customWidth="1"/>
    <col min="11" max="11" width="8.19921875" style="247" customWidth="1"/>
    <col min="12" max="12" width="10.1328125" style="247" customWidth="1"/>
    <col min="13" max="13" width="13.19921875" style="247" customWidth="1"/>
    <col min="14" max="14" width="14.1328125" style="247" customWidth="1"/>
    <col min="15" max="15" width="12.796875" style="247" customWidth="1"/>
    <col min="16" max="16" width="9" style="247" customWidth="1"/>
    <col min="17" max="17" width="8.19921875" style="247" customWidth="1"/>
    <col min="18" max="18" width="9.265625" style="247" customWidth="1"/>
    <col min="19" max="19" width="13.796875" style="247" customWidth="1"/>
    <col min="20" max="20" width="15.33203125" style="247" customWidth="1"/>
    <col min="21" max="21" width="12.265625" style="247" customWidth="1"/>
    <col min="22" max="22" width="14.3984375" style="247" customWidth="1"/>
    <col min="23" max="23" width="10.53125" style="247" customWidth="1"/>
    <col min="24" max="24" width="12.3984375" style="247" customWidth="1"/>
    <col min="25" max="28" width="9.06640625" style="247"/>
  </cols>
  <sheetData>
    <row r="1" spans="1:26" ht="18">
      <c r="A1" s="343" t="str">
        <f>IF('[2]Ontario RTU Data'!A1="","",'[2]Ontario RTU Data'!A1)</f>
        <v>Program:</v>
      </c>
      <c r="B1" s="344" t="str">
        <f>IF('[2]Ontario RTU Data'!B1="","",'[2]Ontario RTU Data'!B1)</f>
        <v>Smart RT Progarm</v>
      </c>
      <c r="C1" s="247" t="str">
        <f>IF('[2]Ontario RTU Data'!C1="","",'[2]Ontario RTU Data'!C1)</f>
        <v/>
      </c>
      <c r="D1" s="247" t="str">
        <f>IF('[2]Ontario RTU Data'!D1="","",'[2]Ontario RTU Data'!D1)</f>
        <v/>
      </c>
      <c r="E1" s="247" t="str">
        <f>IF('[2]Ontario RTU Data'!E1="","",'[2]Ontario RTU Data'!E1)</f>
        <v/>
      </c>
      <c r="F1" s="247" t="str">
        <f>IF('[2]Ontario RTU Data'!F1="","",'[2]Ontario RTU Data'!F1)</f>
        <v/>
      </c>
      <c r="G1" s="247" t="str">
        <f>IF('[2]Ontario RTU Data'!G1="","",'[2]Ontario RTU Data'!G1)</f>
        <v/>
      </c>
      <c r="H1" s="247" t="str">
        <f>IF('[2]Ontario RTU Data'!H1="","",'[2]Ontario RTU Data'!H1)</f>
        <v/>
      </c>
      <c r="I1" s="247" t="str">
        <f>IF('[2]Ontario RTU Data'!I1="","",'[2]Ontario RTU Data'!I1)</f>
        <v/>
      </c>
      <c r="J1" s="247" t="str">
        <f>IF('[2]Ontario RTU Data'!J1="","",'[2]Ontario RTU Data'!J1)</f>
        <v/>
      </c>
      <c r="K1" s="247" t="str">
        <f>IF('[2]Ontario RTU Data'!K1="","",'[2]Ontario RTU Data'!K1)</f>
        <v/>
      </c>
      <c r="L1" s="247" t="str">
        <f>IF('[2]Ontario RTU Data'!L1="","",'[2]Ontario RTU Data'!L1)</f>
        <v/>
      </c>
      <c r="M1" s="247" t="str">
        <f>IF('[2]Ontario RTU Data'!M1="","",'[2]Ontario RTU Data'!M1)</f>
        <v/>
      </c>
      <c r="N1" s="247" t="str">
        <f>IF('[2]Ontario RTU Data'!N1="","",'[2]Ontario RTU Data'!N1)</f>
        <v/>
      </c>
      <c r="O1" s="247" t="str">
        <f>IF('[2]Ontario RTU Data'!O1="","",'[2]Ontario RTU Data'!O1)</f>
        <v/>
      </c>
      <c r="P1" s="247" t="str">
        <f>IF('[2]Ontario RTU Data'!P1="","",'[2]Ontario RTU Data'!P1)</f>
        <v/>
      </c>
      <c r="Q1" s="247" t="str">
        <f>IF('[2]Ontario RTU Data'!Q1="","",'[2]Ontario RTU Data'!Q1)</f>
        <v/>
      </c>
      <c r="R1" s="247" t="str">
        <f>IF('[2]Ontario RTU Data'!R1="","",'[2]Ontario RTU Data'!R1)</f>
        <v/>
      </c>
      <c r="S1" s="247" t="str">
        <f>IF('[2]Ontario RTU Data'!S1="","",'[2]Ontario RTU Data'!S1)</f>
        <v/>
      </c>
      <c r="T1" s="247" t="str">
        <f>IF('[2]Ontario RTU Data'!T1="","",'[2]Ontario RTU Data'!T1)</f>
        <v/>
      </c>
      <c r="U1" s="247" t="str">
        <f>IF('[2]Ontario RTU Data'!U1="","",'[2]Ontario RTU Data'!U1)</f>
        <v/>
      </c>
      <c r="V1" s="247" t="str">
        <f>IF('[2]Ontario RTU Data'!V1="","",'[2]Ontario RTU Data'!V1)</f>
        <v/>
      </c>
      <c r="W1" s="247" t="str">
        <f>IF('[2]Ontario RTU Data'!W1="","",'[2]Ontario RTU Data'!W1)</f>
        <v/>
      </c>
      <c r="X1" s="247" t="str">
        <f>IF('[2]Ontario RTU Data'!X1="","",'[2]Ontario RTU Data'!X1)</f>
        <v/>
      </c>
    </row>
    <row r="2" spans="1:26" ht="18">
      <c r="A2" s="343" t="str">
        <f>IF('[2]Ontario RTU Data'!A2="","",'[2]Ontario RTU Data'!A2)</f>
        <v>LDC:</v>
      </c>
      <c r="B2" s="344" t="str">
        <f>IF('[2]Ontario RTU Data'!B2="","",'[2]Ontario RTU Data'!B2)</f>
        <v>Toronto Hydro</v>
      </c>
      <c r="C2" s="247" t="str">
        <f>IF('[2]Ontario RTU Data'!C2="","",'[2]Ontario RTU Data'!C2)</f>
        <v/>
      </c>
      <c r="D2" s="345" t="str">
        <f>IF('[2]Ontario RTU Data'!D2="","",'[2]Ontario RTU Data'!D2)</f>
        <v/>
      </c>
      <c r="E2" s="345" t="str">
        <f>IF('[2]Ontario RTU Data'!E2="","",'[2]Ontario RTU Data'!E2)</f>
        <v/>
      </c>
      <c r="F2" s="345" t="str">
        <f>IF('[2]Ontario RTU Data'!F2="","",'[2]Ontario RTU Data'!F2)</f>
        <v/>
      </c>
      <c r="G2" s="345" t="str">
        <f>IF('[2]Ontario RTU Data'!G2="","",'[2]Ontario RTU Data'!G2)</f>
        <v/>
      </c>
      <c r="H2" s="345" t="str">
        <f>IF('[2]Ontario RTU Data'!H2="","",'[2]Ontario RTU Data'!H2)</f>
        <v/>
      </c>
      <c r="I2" s="345" t="str">
        <f>IF('[2]Ontario RTU Data'!I2="","",'[2]Ontario RTU Data'!I2)</f>
        <v/>
      </c>
      <c r="J2" s="345" t="str">
        <f>IF('[2]Ontario RTU Data'!J2="","",'[2]Ontario RTU Data'!J2)</f>
        <v/>
      </c>
      <c r="K2" s="345" t="str">
        <f>IF('[2]Ontario RTU Data'!K2="","",'[2]Ontario RTU Data'!K2)</f>
        <v/>
      </c>
      <c r="L2" s="345" t="str">
        <f>IF('[2]Ontario RTU Data'!L2="","",'[2]Ontario RTU Data'!L2)</f>
        <v/>
      </c>
      <c r="M2" s="345" t="str">
        <f>IF('[2]Ontario RTU Data'!M2="","",'[2]Ontario RTU Data'!M2)</f>
        <v/>
      </c>
      <c r="N2" s="345" t="str">
        <f>IF('[2]Ontario RTU Data'!N2="","",'[2]Ontario RTU Data'!N2)</f>
        <v/>
      </c>
      <c r="O2" s="345" t="str">
        <f>IF('[2]Ontario RTU Data'!O2="","",'[2]Ontario RTU Data'!O2)</f>
        <v/>
      </c>
      <c r="P2" s="345" t="str">
        <f>IF('[2]Ontario RTU Data'!P2="","",'[2]Ontario RTU Data'!P2)</f>
        <v/>
      </c>
      <c r="Q2" s="345" t="str">
        <f>IF('[2]Ontario RTU Data'!Q2="","",'[2]Ontario RTU Data'!Q2)</f>
        <v/>
      </c>
      <c r="R2" s="247" t="str">
        <f>IF('[2]Ontario RTU Data'!R2="","",'[2]Ontario RTU Data'!R2)</f>
        <v/>
      </c>
      <c r="S2" s="247" t="str">
        <f>IF('[2]Ontario RTU Data'!S2="","",'[2]Ontario RTU Data'!S2)</f>
        <v/>
      </c>
      <c r="T2" s="247" t="str">
        <f>IF('[2]Ontario RTU Data'!T2="","",'[2]Ontario RTU Data'!T2)</f>
        <v/>
      </c>
      <c r="U2" s="247" t="str">
        <f>IF('[2]Ontario RTU Data'!U2="","",'[2]Ontario RTU Data'!U2)</f>
        <v/>
      </c>
      <c r="V2" s="247" t="str">
        <f>IF('[2]Ontario RTU Data'!V2="","",'[2]Ontario RTU Data'!V2)</f>
        <v/>
      </c>
      <c r="W2" s="247" t="str">
        <f>IF('[2]Ontario RTU Data'!W2="","",'[2]Ontario RTU Data'!W2)</f>
        <v/>
      </c>
      <c r="X2" s="247" t="str">
        <f>IF('[2]Ontario RTU Data'!X2="","",'[2]Ontario RTU Data'!X2)</f>
        <v/>
      </c>
    </row>
    <row r="3" spans="1:26" ht="18">
      <c r="A3" s="346" t="str">
        <f>IF('[2]Ontario RTU Data'!A3="","",'[2]Ontario RTU Data'!A3)</f>
        <v>Date:</v>
      </c>
      <c r="B3" s="347">
        <f>IF('[2]Ontario RTU Data'!B3="","",'[2]Ontario RTU Data'!B3)</f>
        <v>42577.516325462966</v>
      </c>
      <c r="C3" s="247" t="str">
        <f>IF('[2]Ontario RTU Data'!C3="","",'[2]Ontario RTU Data'!C3)</f>
        <v/>
      </c>
      <c r="D3" s="345" t="str">
        <f>IF('[2]Ontario RTU Data'!D3="","",'[2]Ontario RTU Data'!D3)</f>
        <v/>
      </c>
      <c r="E3" s="345" t="str">
        <f>IF('[2]Ontario RTU Data'!E3="","",'[2]Ontario RTU Data'!E3)</f>
        <v/>
      </c>
      <c r="F3" s="345" t="str">
        <f>IF('[2]Ontario RTU Data'!F3="","",'[2]Ontario RTU Data'!F3)</f>
        <v/>
      </c>
      <c r="G3" s="345" t="str">
        <f>IF('[2]Ontario RTU Data'!G3="","",'[2]Ontario RTU Data'!G3)</f>
        <v/>
      </c>
      <c r="H3" s="345" t="str">
        <f>IF('[2]Ontario RTU Data'!H3="","",'[2]Ontario RTU Data'!H3)</f>
        <v/>
      </c>
      <c r="I3" s="345" t="str">
        <f>IF('[2]Ontario RTU Data'!I3="","",'[2]Ontario RTU Data'!I3)</f>
        <v/>
      </c>
      <c r="J3" s="345" t="str">
        <f>IF('[2]Ontario RTU Data'!J3="","",'[2]Ontario RTU Data'!J3)</f>
        <v/>
      </c>
      <c r="K3" s="345" t="str">
        <f>IF('[2]Ontario RTU Data'!K3="","",'[2]Ontario RTU Data'!K3)</f>
        <v/>
      </c>
      <c r="L3" s="345" t="str">
        <f>IF('[2]Ontario RTU Data'!L3="","",'[2]Ontario RTU Data'!L3)</f>
        <v/>
      </c>
      <c r="M3" s="345" t="str">
        <f>IF('[2]Ontario RTU Data'!M3="","",'[2]Ontario RTU Data'!M3)</f>
        <v/>
      </c>
      <c r="N3" s="345" t="str">
        <f>IF('[2]Ontario RTU Data'!N3="","",'[2]Ontario RTU Data'!N3)</f>
        <v/>
      </c>
      <c r="O3" s="345" t="str">
        <f>IF('[2]Ontario RTU Data'!O3="","",'[2]Ontario RTU Data'!O3)</f>
        <v/>
      </c>
      <c r="P3" s="345" t="str">
        <f>IF('[2]Ontario RTU Data'!P3="","",'[2]Ontario RTU Data'!P3)</f>
        <v/>
      </c>
      <c r="Q3" s="345" t="str">
        <f>IF('[2]Ontario RTU Data'!Q3="","",'[2]Ontario RTU Data'!Q3)</f>
        <v/>
      </c>
      <c r="R3" s="247" t="str">
        <f>IF('[2]Ontario RTU Data'!R3="","",'[2]Ontario RTU Data'!R3)</f>
        <v/>
      </c>
      <c r="S3" s="247" t="str">
        <f>IF('[2]Ontario RTU Data'!S3="","",'[2]Ontario RTU Data'!S3)</f>
        <v/>
      </c>
      <c r="T3" s="247" t="str">
        <f>IF('[2]Ontario RTU Data'!T3="","",'[2]Ontario RTU Data'!T3)</f>
        <v/>
      </c>
      <c r="U3" s="247" t="str">
        <f>IF('[2]Ontario RTU Data'!U3="","",'[2]Ontario RTU Data'!U3)</f>
        <v/>
      </c>
      <c r="V3" s="247" t="str">
        <f>IF('[2]Ontario RTU Data'!V3="","",'[2]Ontario RTU Data'!V3)</f>
        <v/>
      </c>
      <c r="W3" s="247" t="str">
        <f>IF('[2]Ontario RTU Data'!W3="","",'[2]Ontario RTU Data'!W3)</f>
        <v/>
      </c>
      <c r="X3" s="247" t="str">
        <f>IF('[2]Ontario RTU Data'!X3="","",'[2]Ontario RTU Data'!X3)</f>
        <v/>
      </c>
    </row>
    <row r="4" spans="1:26">
      <c r="A4" s="1" t="str">
        <f>IF('[2]Ontario RTU Data'!A4="","",'[2]Ontario RTU Data'!A4)</f>
        <v/>
      </c>
      <c r="B4" s="348" t="str">
        <f>IF('[2]Ontario RTU Data'!B4="","",'[2]Ontario RTU Data'!B4)</f>
        <v/>
      </c>
      <c r="C4" s="349" t="str">
        <f>IF('[2]Ontario RTU Data'!C4="","",'[2]Ontario RTU Data'!C4)</f>
        <v/>
      </c>
      <c r="D4" s="345" t="str">
        <f>IF('[2]Ontario RTU Data'!D4="","",'[2]Ontario RTU Data'!D4)</f>
        <v/>
      </c>
      <c r="E4" s="345" t="str">
        <f>IF('[2]Ontario RTU Data'!E4="","",'[2]Ontario RTU Data'!E4)</f>
        <v/>
      </c>
      <c r="F4" s="345" t="str">
        <f>IF('[2]Ontario RTU Data'!F4="","",'[2]Ontario RTU Data'!F4)</f>
        <v/>
      </c>
      <c r="G4" s="345" t="str">
        <f>IF('[2]Ontario RTU Data'!G4="","",'[2]Ontario RTU Data'!G4)</f>
        <v/>
      </c>
      <c r="H4" s="345" t="str">
        <f>IF('[2]Ontario RTU Data'!H4="","",'[2]Ontario RTU Data'!H4)</f>
        <v/>
      </c>
      <c r="I4" s="345" t="str">
        <f>IF('[2]Ontario RTU Data'!I4="","",'[2]Ontario RTU Data'!I4)</f>
        <v/>
      </c>
      <c r="J4" s="345" t="str">
        <f>IF('[2]Ontario RTU Data'!J4="","",'[2]Ontario RTU Data'!J4)</f>
        <v/>
      </c>
      <c r="K4" s="345" t="str">
        <f>IF('[2]Ontario RTU Data'!K4="","",'[2]Ontario RTU Data'!K4)</f>
        <v/>
      </c>
      <c r="L4" s="345" t="str">
        <f>IF('[2]Ontario RTU Data'!L4="","",'[2]Ontario RTU Data'!L4)</f>
        <v/>
      </c>
      <c r="M4" s="345" t="str">
        <f>IF('[2]Ontario RTU Data'!M4="","",'[2]Ontario RTU Data'!M4)</f>
        <v/>
      </c>
      <c r="N4" s="345" t="str">
        <f>IF('[2]Ontario RTU Data'!N4="","",'[2]Ontario RTU Data'!N4)</f>
        <v/>
      </c>
      <c r="O4" s="345" t="str">
        <f>IF('[2]Ontario RTU Data'!O4="","",'[2]Ontario RTU Data'!O4)</f>
        <v/>
      </c>
      <c r="P4" s="345" t="str">
        <f>IF('[2]Ontario RTU Data'!P4="","",'[2]Ontario RTU Data'!P4)</f>
        <v/>
      </c>
      <c r="Q4" s="345" t="str">
        <f>IF('[2]Ontario RTU Data'!Q4="","",'[2]Ontario RTU Data'!Q4)</f>
        <v/>
      </c>
      <c r="R4" s="247" t="str">
        <f>IF('[2]Ontario RTU Data'!R4="","",'[2]Ontario RTU Data'!R4)</f>
        <v/>
      </c>
      <c r="S4" s="247" t="str">
        <f>IF('[2]Ontario RTU Data'!S4="","",'[2]Ontario RTU Data'!S4)</f>
        <v/>
      </c>
      <c r="T4" s="247" t="str">
        <f>IF('[2]Ontario RTU Data'!T4="","",'[2]Ontario RTU Data'!T4)</f>
        <v/>
      </c>
      <c r="U4" s="247" t="str">
        <f>IF('[2]Ontario RTU Data'!U4="","",'[2]Ontario RTU Data'!U4)</f>
        <v/>
      </c>
      <c r="V4" s="247" t="str">
        <f>IF('[2]Ontario RTU Data'!V4="","",'[2]Ontario RTU Data'!V4)</f>
        <v/>
      </c>
      <c r="W4" s="247" t="str">
        <f>IF('[2]Ontario RTU Data'!W4="","",'[2]Ontario RTU Data'!W4)</f>
        <v/>
      </c>
      <c r="X4" s="247" t="str">
        <f>IF('[2]Ontario RTU Data'!X4="","",'[2]Ontario RTU Data'!X4)</f>
        <v/>
      </c>
    </row>
    <row r="5" spans="1:26">
      <c r="A5" s="1" t="str">
        <f>IF('[2]Ontario RTU Data'!A5="","",'[2]Ontario RTU Data'!A5)</f>
        <v/>
      </c>
      <c r="B5" s="348" t="str">
        <f>IF('[2]Ontario RTU Data'!B5="","",'[2]Ontario RTU Data'!B5)</f>
        <v/>
      </c>
      <c r="C5" s="349" t="str">
        <f>IF('[2]Ontario RTU Data'!C5="","",'[2]Ontario RTU Data'!C5)</f>
        <v/>
      </c>
      <c r="D5" s="345" t="str">
        <f>IF('[2]Ontario RTU Data'!D5="","",'[2]Ontario RTU Data'!D5)</f>
        <v/>
      </c>
      <c r="E5" s="345" t="str">
        <f>IF('[2]Ontario RTU Data'!E5="","",'[2]Ontario RTU Data'!E5)</f>
        <v/>
      </c>
      <c r="F5" s="345" t="str">
        <f>IF('[2]Ontario RTU Data'!F5="","",'[2]Ontario RTU Data'!F5)</f>
        <v/>
      </c>
      <c r="G5" s="345" t="str">
        <f>IF('[2]Ontario RTU Data'!G5="","",'[2]Ontario RTU Data'!G5)</f>
        <v/>
      </c>
      <c r="H5" s="345" t="str">
        <f>IF('[2]Ontario RTU Data'!H5="","",'[2]Ontario RTU Data'!H5)</f>
        <v/>
      </c>
      <c r="I5" s="345" t="str">
        <f>IF('[2]Ontario RTU Data'!I5="","",'[2]Ontario RTU Data'!I5)</f>
        <v/>
      </c>
      <c r="J5" s="345" t="str">
        <f>IF('[2]Ontario RTU Data'!J5="","",'[2]Ontario RTU Data'!J5)</f>
        <v/>
      </c>
      <c r="K5" s="345" t="str">
        <f>IF('[2]Ontario RTU Data'!K5="","",'[2]Ontario RTU Data'!K5)</f>
        <v/>
      </c>
      <c r="L5" s="345" t="str">
        <f>IF('[2]Ontario RTU Data'!L5="","",'[2]Ontario RTU Data'!L5)</f>
        <v/>
      </c>
      <c r="M5" s="345" t="str">
        <f>IF('[2]Ontario RTU Data'!M5="","",'[2]Ontario RTU Data'!M5)</f>
        <v/>
      </c>
      <c r="N5" s="345" t="str">
        <f>IF('[2]Ontario RTU Data'!N5="","",'[2]Ontario RTU Data'!N5)</f>
        <v/>
      </c>
      <c r="O5" s="345" t="str">
        <f>IF('[2]Ontario RTU Data'!O5="","",'[2]Ontario RTU Data'!O5)</f>
        <v/>
      </c>
      <c r="P5" s="345" t="str">
        <f>IF('[2]Ontario RTU Data'!P5="","",'[2]Ontario RTU Data'!P5)</f>
        <v/>
      </c>
      <c r="Q5" s="345" t="str">
        <f>IF('[2]Ontario RTU Data'!Q5="","",'[2]Ontario RTU Data'!Q5)</f>
        <v/>
      </c>
      <c r="R5" s="247" t="str">
        <f>IF('[2]Ontario RTU Data'!R5="","",'[2]Ontario RTU Data'!R5)</f>
        <v/>
      </c>
      <c r="S5" s="247" t="str">
        <f>IF('[2]Ontario RTU Data'!S5="","",'[2]Ontario RTU Data'!S5)</f>
        <v/>
      </c>
      <c r="T5" s="247" t="str">
        <f>IF('[2]Ontario RTU Data'!T5="","",'[2]Ontario RTU Data'!T5)</f>
        <v/>
      </c>
      <c r="U5" s="247" t="str">
        <f>IF('[2]Ontario RTU Data'!U5="","",'[2]Ontario RTU Data'!U5)</f>
        <v/>
      </c>
      <c r="V5" s="247" t="str">
        <f>IF('[2]Ontario RTU Data'!V5="","",'[2]Ontario RTU Data'!V5)</f>
        <v/>
      </c>
      <c r="W5" s="247" t="str">
        <f>IF('[2]Ontario RTU Data'!W5="","",'[2]Ontario RTU Data'!W5)</f>
        <v/>
      </c>
      <c r="X5" s="247" t="str">
        <f>IF('[2]Ontario RTU Data'!X5="","",'[2]Ontario RTU Data'!X5)</f>
        <v/>
      </c>
    </row>
    <row r="6" spans="1:26" ht="18" customHeight="1">
      <c r="A6" s="692" t="str">
        <f>IF('[2]Ontario RTU Data'!A6="","",'[2]Ontario RTU Data'!A6)</f>
        <v>Market Potential</v>
      </c>
      <c r="B6" s="350" t="str">
        <f>IF('[2]Ontario RTU Data'!B6="","",'[2]Ontario RTU Data'!B6)</f>
        <v>Market Size</v>
      </c>
      <c r="C6" s="351" t="str">
        <f>IF('[2]Ontario RTU Data'!C6="","",'[2]Ontario RTU Data'!C6)</f>
        <v>Historical New Sales</v>
      </c>
      <c r="D6" s="352" t="str">
        <f>IF('[2]Ontario RTU Data'!D6="","",'[2]Ontario RTU Data'!D6)</f>
        <v/>
      </c>
      <c r="E6" s="353" t="str">
        <f>IF('[2]Ontario RTU Data'!E6="","",'[2]Ontario RTU Data'!E6)</f>
        <v xml:space="preserve">For Business Case </v>
      </c>
      <c r="F6" s="354" t="str">
        <f>IF('[2]Ontario RTU Data'!F6="","",'[2]Ontario RTU Data'!F6)</f>
        <v/>
      </c>
      <c r="G6" s="354" t="str">
        <f>IF('[2]Ontario RTU Data'!G6="","",'[2]Ontario RTU Data'!G6)</f>
        <v/>
      </c>
      <c r="H6" s="345" t="str">
        <f>IF('[2]Ontario RTU Data'!H6="","",'[2]Ontario RTU Data'!H6)</f>
        <v/>
      </c>
      <c r="I6" s="345" t="str">
        <f>IF('[2]Ontario RTU Data'!I6="","",'[2]Ontario RTU Data'!I6)</f>
        <v/>
      </c>
      <c r="J6" s="345" t="str">
        <f>IF('[2]Ontario RTU Data'!J6="","",'[2]Ontario RTU Data'!J6)</f>
        <v/>
      </c>
      <c r="K6" s="345" t="str">
        <f>IF('[2]Ontario RTU Data'!K6="","",'[2]Ontario RTU Data'!K6)</f>
        <v/>
      </c>
      <c r="L6" s="345" t="str">
        <f>IF('[2]Ontario RTU Data'!L6="","",'[2]Ontario RTU Data'!L6)</f>
        <v/>
      </c>
      <c r="M6" s="345" t="str">
        <f>IF('[2]Ontario RTU Data'!M6="","",'[2]Ontario RTU Data'!M6)</f>
        <v/>
      </c>
      <c r="N6" s="345" t="str">
        <f>IF('[2]Ontario RTU Data'!N6="","",'[2]Ontario RTU Data'!N6)</f>
        <v/>
      </c>
      <c r="O6" s="345" t="str">
        <f>IF('[2]Ontario RTU Data'!O6="","",'[2]Ontario RTU Data'!O6)</f>
        <v/>
      </c>
      <c r="P6" s="345" t="str">
        <f>IF('[2]Ontario RTU Data'!P6="","",'[2]Ontario RTU Data'!P6)</f>
        <v/>
      </c>
      <c r="Q6" s="345" t="str">
        <f>IF('[2]Ontario RTU Data'!Q6="","",'[2]Ontario RTU Data'!Q6)</f>
        <v/>
      </c>
      <c r="R6" s="247" t="str">
        <f>IF('[2]Ontario RTU Data'!R6="","",'[2]Ontario RTU Data'!R6)</f>
        <v/>
      </c>
      <c r="S6" s="247" t="str">
        <f>IF('[2]Ontario RTU Data'!S6="","",'[2]Ontario RTU Data'!S6)</f>
        <v/>
      </c>
      <c r="T6" s="247" t="str">
        <f>IF('[2]Ontario RTU Data'!T6="","",'[2]Ontario RTU Data'!T6)</f>
        <v/>
      </c>
      <c r="U6" s="247" t="str">
        <f>IF('[2]Ontario RTU Data'!U6="","",'[2]Ontario RTU Data'!U6)</f>
        <v/>
      </c>
      <c r="V6" s="247" t="str">
        <f>IF('[2]Ontario RTU Data'!V6="","",'[2]Ontario RTU Data'!V6)</f>
        <v/>
      </c>
      <c r="W6" s="247" t="str">
        <f>IF('[2]Ontario RTU Data'!W6="","",'[2]Ontario RTU Data'!W6)</f>
        <v/>
      </c>
      <c r="X6" s="247" t="str">
        <f>IF('[2]Ontario RTU Data'!X6="","",'[2]Ontario RTU Data'!X6)</f>
        <v/>
      </c>
    </row>
    <row r="7" spans="1:26" ht="29.25" customHeight="1">
      <c r="A7" s="692" t="str">
        <f>IF('[2]Ontario RTU Data'!A7="","",'[2]Ontario RTU Data'!A7)</f>
        <v/>
      </c>
      <c r="B7" s="351" t="str">
        <f>IF('[2]Ontario RTU Data'!B7="","",'[2]Ontario RTU Data'!B7)</f>
        <v>Year</v>
      </c>
      <c r="C7" s="351" t="str">
        <f>IF('[2]Ontario RTU Data'!C7="","",'[2]Ontario RTU Data'!C7)</f>
        <v>Average Ontario Shippments/Yr.</v>
      </c>
      <c r="D7" s="351" t="str">
        <f>IF('[2]Ontario RTU Data'!D7="","",'[2]Ontario RTU Data'!D7)</f>
        <v>Calculated Total RTU in Market</v>
      </c>
      <c r="E7" s="351" t="str">
        <f>IF('[2]Ontario RTU Data'!E7="","",'[2]Ontario RTU Data'!E7)</f>
        <v>Estimated % of RTU in TH Service Area</v>
      </c>
      <c r="F7" s="351" t="str">
        <f>IF('[2]Ontario RTU Data'!F7="","",'[2]Ontario RTU Data'!F7)</f>
        <v>Estimated Quantity of RTU in TH Service Area</v>
      </c>
      <c r="G7" s="351" t="str">
        <f>IF('[2]Ontario RTU Data'!G7="","",'[2]Ontario RTU Data'!G7)</f>
        <v>5t/10t/20t Quantities</v>
      </c>
      <c r="H7" s="355" t="str">
        <f>IF('[2]Ontario RTU Data'!H7="","",'[2]Ontario RTU Data'!H7)</f>
        <v/>
      </c>
      <c r="I7" s="355" t="str">
        <f>IF('[2]Ontario RTU Data'!I7="","",'[2]Ontario RTU Data'!I7)</f>
        <v/>
      </c>
      <c r="J7" s="355" t="str">
        <f>IF('[2]Ontario RTU Data'!J7="","",'[2]Ontario RTU Data'!J7)</f>
        <v/>
      </c>
      <c r="K7" s="355" t="str">
        <f>IF('[2]Ontario RTU Data'!K7="","",'[2]Ontario RTU Data'!K7)</f>
        <v/>
      </c>
      <c r="L7" s="355" t="str">
        <f>IF('[2]Ontario RTU Data'!L7="","",'[2]Ontario RTU Data'!L7)</f>
        <v/>
      </c>
      <c r="M7" s="355" t="str">
        <f>IF('[2]Ontario RTU Data'!M7="","",'[2]Ontario RTU Data'!M7)</f>
        <v/>
      </c>
      <c r="N7" s="355" t="str">
        <f>IF('[2]Ontario RTU Data'!N7="","",'[2]Ontario RTU Data'!N7)</f>
        <v/>
      </c>
      <c r="O7" s="355" t="str">
        <f>IF('[2]Ontario RTU Data'!O7="","",'[2]Ontario RTU Data'!O7)</f>
        <v/>
      </c>
      <c r="P7" s="355" t="str">
        <f>IF('[2]Ontario RTU Data'!P7="","",'[2]Ontario RTU Data'!P7)</f>
        <v/>
      </c>
      <c r="Q7" s="355" t="str">
        <f>IF('[2]Ontario RTU Data'!Q7="","",'[2]Ontario RTU Data'!Q7)</f>
        <v/>
      </c>
      <c r="R7" s="355" t="str">
        <f>IF('[2]Ontario RTU Data'!R7="","",'[2]Ontario RTU Data'!R7)</f>
        <v/>
      </c>
      <c r="S7" s="355" t="str">
        <f>IF('[2]Ontario RTU Data'!S7="","",'[2]Ontario RTU Data'!S7)</f>
        <v/>
      </c>
      <c r="T7" s="355" t="str">
        <f>IF('[2]Ontario RTU Data'!T7="","",'[2]Ontario RTU Data'!T7)</f>
        <v/>
      </c>
      <c r="U7" s="355" t="str">
        <f>IF('[2]Ontario RTU Data'!U7="","",'[2]Ontario RTU Data'!U7)</f>
        <v/>
      </c>
      <c r="V7" s="355" t="str">
        <f>IF('[2]Ontario RTU Data'!V7="","",'[2]Ontario RTU Data'!V7)</f>
        <v/>
      </c>
      <c r="W7" s="355" t="str">
        <f>IF('[2]Ontario RTU Data'!W7="","",'[2]Ontario RTU Data'!W7)</f>
        <v/>
      </c>
      <c r="X7" s="355" t="str">
        <f>IF('[2]Ontario RTU Data'!X7="","",'[2]Ontario RTU Data'!X7)</f>
        <v/>
      </c>
      <c r="Y7" s="355"/>
    </row>
    <row r="8" spans="1:26" ht="18" customHeight="1">
      <c r="A8" s="692" t="str">
        <f>IF('[2]Ontario RTU Data'!A8="","",'[2]Ontario RTU Data'!A8)</f>
        <v/>
      </c>
      <c r="B8" s="356" t="str">
        <f>IF('[2]Ontario RTU Data'!B8="","",'[2]Ontario RTU Data'!B8)</f>
        <v>4 ton</v>
      </c>
      <c r="C8" s="357">
        <f>IF('[2]Ontario RTU Data'!C8="","",'[2]Ontario RTU Data'!C8)</f>
        <v>2186.2346407907175</v>
      </c>
      <c r="D8" s="357">
        <f>IF('[2]Ontario RTU Data'!D8="","",'[2]Ontario RTU Data'!D8)</f>
        <v>54655.866019767942</v>
      </c>
      <c r="E8" s="358">
        <f>IF('[2]Ontario RTU Data'!E8="","",'[2]Ontario RTU Data'!E8)</f>
        <v>0.2</v>
      </c>
      <c r="F8" s="359">
        <f>IF('[2]Ontario RTU Data'!F8="","",'[2]Ontario RTU Data'!F8)</f>
        <v>10931.173203953589</v>
      </c>
      <c r="G8" s="360" t="str">
        <f>IF('[2]Ontario RTU Data'!G8="","",'[2]Ontario RTU Data'!G8)</f>
        <v/>
      </c>
      <c r="H8" s="361" t="str">
        <f>IF('[2]Ontario RTU Data'!H8="","",'[2]Ontario RTU Data'!H8)</f>
        <v/>
      </c>
      <c r="I8" s="361" t="str">
        <f>IF('[2]Ontario RTU Data'!I8="","",'[2]Ontario RTU Data'!I8)</f>
        <v/>
      </c>
      <c r="J8" s="361" t="str">
        <f>IF('[2]Ontario RTU Data'!J8="","",'[2]Ontario RTU Data'!J8)</f>
        <v/>
      </c>
      <c r="K8" s="361" t="str">
        <f>IF('[2]Ontario RTU Data'!K8="","",'[2]Ontario RTU Data'!K8)</f>
        <v/>
      </c>
      <c r="L8" s="361" t="str">
        <f>IF('[2]Ontario RTU Data'!L8="","",'[2]Ontario RTU Data'!L8)</f>
        <v/>
      </c>
      <c r="M8" s="361" t="str">
        <f>IF('[2]Ontario RTU Data'!M8="","",'[2]Ontario RTU Data'!M8)</f>
        <v/>
      </c>
      <c r="N8" s="361" t="str">
        <f>IF('[2]Ontario RTU Data'!N8="","",'[2]Ontario RTU Data'!N8)</f>
        <v/>
      </c>
      <c r="O8" s="361" t="str">
        <f>IF('[2]Ontario RTU Data'!O8="","",'[2]Ontario RTU Data'!O8)</f>
        <v/>
      </c>
      <c r="P8" s="361" t="str">
        <f>IF('[2]Ontario RTU Data'!P8="","",'[2]Ontario RTU Data'!P8)</f>
        <v/>
      </c>
      <c r="Q8" s="361" t="str">
        <f>IF('[2]Ontario RTU Data'!Q8="","",'[2]Ontario RTU Data'!Q8)</f>
        <v/>
      </c>
      <c r="R8" s="361" t="str">
        <f>IF('[2]Ontario RTU Data'!R8="","",'[2]Ontario RTU Data'!R8)</f>
        <v/>
      </c>
      <c r="S8" s="361" t="str">
        <f>IF('[2]Ontario RTU Data'!S8="","",'[2]Ontario RTU Data'!S8)</f>
        <v/>
      </c>
      <c r="T8" s="361" t="str">
        <f>IF('[2]Ontario RTU Data'!T8="","",'[2]Ontario RTU Data'!T8)</f>
        <v/>
      </c>
      <c r="U8" s="361" t="str">
        <f>IF('[2]Ontario RTU Data'!U8="","",'[2]Ontario RTU Data'!U8)</f>
        <v/>
      </c>
      <c r="V8" s="361" t="str">
        <f>IF('[2]Ontario RTU Data'!V8="","",'[2]Ontario RTU Data'!V8)</f>
        <v/>
      </c>
      <c r="W8" s="361" t="str">
        <f>IF('[2]Ontario RTU Data'!W8="","",'[2]Ontario RTU Data'!W8)</f>
        <v/>
      </c>
      <c r="X8" s="361" t="str">
        <f>IF('[2]Ontario RTU Data'!X8="","",'[2]Ontario RTU Data'!X8)</f>
        <v/>
      </c>
      <c r="Y8" s="361"/>
    </row>
    <row r="9" spans="1:26" ht="18" customHeight="1">
      <c r="A9" s="692" t="str">
        <f>IF('[2]Ontario RTU Data'!A9="","",'[2]Ontario RTU Data'!A9)</f>
        <v/>
      </c>
      <c r="B9" s="356" t="str">
        <f>IF('[2]Ontario RTU Data'!B9="","",'[2]Ontario RTU Data'!B9)</f>
        <v>5 ton</v>
      </c>
      <c r="C9" s="357">
        <f>IF('[2]Ontario RTU Data'!C9="","",'[2]Ontario RTU Data'!C9)</f>
        <v>4099.1899514825946</v>
      </c>
      <c r="D9" s="357">
        <f>IF('[2]Ontario RTU Data'!D9="","",'[2]Ontario RTU Data'!D9)</f>
        <v>102479.74878706486</v>
      </c>
      <c r="E9" s="358">
        <f>IF('[2]Ontario RTU Data'!E9="","",'[2]Ontario RTU Data'!E9)</f>
        <v>0.21</v>
      </c>
      <c r="F9" s="359">
        <f>IF('[2]Ontario RTU Data'!F9="","",'[2]Ontario RTU Data'!F9)</f>
        <v>21520.747245283619</v>
      </c>
      <c r="G9" s="360">
        <f>IF('[2]Ontario RTU Data'!G9="","",'[2]Ontario RTU Data'!G9)</f>
        <v>32451.920449237208</v>
      </c>
      <c r="H9" s="361" t="str">
        <f>IF('[2]Ontario RTU Data'!H9="","",'[2]Ontario RTU Data'!H9)</f>
        <v/>
      </c>
      <c r="I9" s="361" t="str">
        <f>IF('[2]Ontario RTU Data'!I9="","",'[2]Ontario RTU Data'!I9)</f>
        <v/>
      </c>
      <c r="J9" s="361" t="str">
        <f>IF('[2]Ontario RTU Data'!J9="","",'[2]Ontario RTU Data'!J9)</f>
        <v/>
      </c>
      <c r="K9" s="361" t="str">
        <f>IF('[2]Ontario RTU Data'!K9="","",'[2]Ontario RTU Data'!K9)</f>
        <v/>
      </c>
      <c r="L9" s="361" t="str">
        <f>IF('[2]Ontario RTU Data'!L9="","",'[2]Ontario RTU Data'!L9)</f>
        <v/>
      </c>
      <c r="M9" s="361" t="str">
        <f>IF('[2]Ontario RTU Data'!M9="","",'[2]Ontario RTU Data'!M9)</f>
        <v/>
      </c>
      <c r="N9" s="361" t="str">
        <f>IF('[2]Ontario RTU Data'!N9="","",'[2]Ontario RTU Data'!N9)</f>
        <v/>
      </c>
      <c r="O9" s="361" t="str">
        <f>IF('[2]Ontario RTU Data'!O9="","",'[2]Ontario RTU Data'!O9)</f>
        <v/>
      </c>
      <c r="P9" s="361" t="str">
        <f>IF('[2]Ontario RTU Data'!P9="","",'[2]Ontario RTU Data'!P9)</f>
        <v/>
      </c>
      <c r="Q9" s="361" t="str">
        <f>IF('[2]Ontario RTU Data'!Q9="","",'[2]Ontario RTU Data'!Q9)</f>
        <v/>
      </c>
      <c r="R9" s="361" t="str">
        <f>IF('[2]Ontario RTU Data'!R9="","",'[2]Ontario RTU Data'!R9)</f>
        <v/>
      </c>
      <c r="S9" s="361" t="str">
        <f>IF('[2]Ontario RTU Data'!S9="","",'[2]Ontario RTU Data'!S9)</f>
        <v/>
      </c>
      <c r="T9" s="361" t="str">
        <f>IF('[2]Ontario RTU Data'!T9="","",'[2]Ontario RTU Data'!T9)</f>
        <v/>
      </c>
      <c r="U9" s="361" t="str">
        <f>IF('[2]Ontario RTU Data'!U9="","",'[2]Ontario RTU Data'!U9)</f>
        <v/>
      </c>
      <c r="V9" s="361" t="str">
        <f>IF('[2]Ontario RTU Data'!V9="","",'[2]Ontario RTU Data'!V9)</f>
        <v/>
      </c>
      <c r="W9" s="361" t="str">
        <f>IF('[2]Ontario RTU Data'!W9="","",'[2]Ontario RTU Data'!W9)</f>
        <v/>
      </c>
      <c r="X9" s="361" t="str">
        <f>IF('[2]Ontario RTU Data'!X9="","",'[2]Ontario RTU Data'!X9)</f>
        <v/>
      </c>
      <c r="Y9" s="361"/>
    </row>
    <row r="10" spans="1:26" ht="18" customHeight="1">
      <c r="A10" s="692" t="str">
        <f>IF('[2]Ontario RTU Data'!A10="","",'[2]Ontario RTU Data'!A10)</f>
        <v/>
      </c>
      <c r="B10" s="356" t="str">
        <f>IF('[2]Ontario RTU Data'!B10="","",'[2]Ontario RTU Data'!B10)</f>
        <v>7.5 ton</v>
      </c>
      <c r="C10" s="357">
        <f>IF('[2]Ontario RTU Data'!C10="","",'[2]Ontario RTU Data'!C10)</f>
        <v>3279.3519611860756</v>
      </c>
      <c r="D10" s="357">
        <f>IF('[2]Ontario RTU Data'!D10="","",'[2]Ontario RTU Data'!D10)</f>
        <v>81983.799029651884</v>
      </c>
      <c r="E10" s="358">
        <f>IF('[2]Ontario RTU Data'!E10="","",'[2]Ontario RTU Data'!E10)</f>
        <v>0.21</v>
      </c>
      <c r="F10" s="359">
        <f>IF('[2]Ontario RTU Data'!F10="","",'[2]Ontario RTU Data'!F10)</f>
        <v>17216.597796226895</v>
      </c>
      <c r="G10" s="360" t="str">
        <f>IF('[2]Ontario RTU Data'!G10="","",'[2]Ontario RTU Data'!G10)</f>
        <v/>
      </c>
      <c r="H10" s="361" t="str">
        <f>IF('[2]Ontario RTU Data'!H10="","",'[2]Ontario RTU Data'!H10)</f>
        <v/>
      </c>
      <c r="I10" s="361" t="str">
        <f>IF('[2]Ontario RTU Data'!I10="","",'[2]Ontario RTU Data'!I10)</f>
        <v/>
      </c>
      <c r="J10" s="361" t="str">
        <f>IF('[2]Ontario RTU Data'!J10="","",'[2]Ontario RTU Data'!J10)</f>
        <v/>
      </c>
      <c r="K10" s="361" t="str">
        <f>IF('[2]Ontario RTU Data'!K10="","",'[2]Ontario RTU Data'!K10)</f>
        <v/>
      </c>
      <c r="L10" s="361" t="str">
        <f>IF('[2]Ontario RTU Data'!L10="","",'[2]Ontario RTU Data'!L10)</f>
        <v/>
      </c>
      <c r="M10" s="361" t="str">
        <f>IF('[2]Ontario RTU Data'!M10="","",'[2]Ontario RTU Data'!M10)</f>
        <v/>
      </c>
      <c r="N10" s="361" t="str">
        <f>IF('[2]Ontario RTU Data'!N10="","",'[2]Ontario RTU Data'!N10)</f>
        <v/>
      </c>
      <c r="O10" s="361" t="str">
        <f>IF('[2]Ontario RTU Data'!O10="","",'[2]Ontario RTU Data'!O10)</f>
        <v/>
      </c>
      <c r="P10" s="361" t="str">
        <f>IF('[2]Ontario RTU Data'!P10="","",'[2]Ontario RTU Data'!P10)</f>
        <v/>
      </c>
      <c r="Q10" s="361" t="str">
        <f>IF('[2]Ontario RTU Data'!Q10="","",'[2]Ontario RTU Data'!Q10)</f>
        <v/>
      </c>
      <c r="R10" s="361" t="str">
        <f>IF('[2]Ontario RTU Data'!R10="","",'[2]Ontario RTU Data'!R10)</f>
        <v/>
      </c>
      <c r="S10" s="361" t="str">
        <f>IF('[2]Ontario RTU Data'!S10="","",'[2]Ontario RTU Data'!S10)</f>
        <v/>
      </c>
      <c r="T10" s="361" t="str">
        <f>IF('[2]Ontario RTU Data'!T10="","",'[2]Ontario RTU Data'!T10)</f>
        <v/>
      </c>
      <c r="U10" s="361" t="str">
        <f>IF('[2]Ontario RTU Data'!U10="","",'[2]Ontario RTU Data'!U10)</f>
        <v/>
      </c>
      <c r="V10" s="361" t="str">
        <f>IF('[2]Ontario RTU Data'!V10="","",'[2]Ontario RTU Data'!V10)</f>
        <v/>
      </c>
      <c r="W10" s="361" t="str">
        <f>IF('[2]Ontario RTU Data'!W10="","",'[2]Ontario RTU Data'!W10)</f>
        <v/>
      </c>
      <c r="X10" s="361" t="str">
        <f>IF('[2]Ontario RTU Data'!X10="","",'[2]Ontario RTU Data'!X10)</f>
        <v/>
      </c>
      <c r="Y10" s="361"/>
    </row>
    <row r="11" spans="1:26" ht="18" customHeight="1">
      <c r="A11" s="692" t="str">
        <f>IF('[2]Ontario RTU Data'!A11="","",'[2]Ontario RTU Data'!A11)</f>
        <v/>
      </c>
      <c r="B11" s="356" t="str">
        <f>IF('[2]Ontario RTU Data'!B11="","",'[2]Ontario RTU Data'!B11)</f>
        <v>10 ton</v>
      </c>
      <c r="C11" s="357">
        <f>IF('[2]Ontario RTU Data'!C11="","",'[2]Ontario RTU Data'!C11)</f>
        <v>1639.6759805930378</v>
      </c>
      <c r="D11" s="357">
        <f>IF('[2]Ontario RTU Data'!D11="","",'[2]Ontario RTU Data'!D11)</f>
        <v>40991.899514825942</v>
      </c>
      <c r="E11" s="358">
        <f>IF('[2]Ontario RTU Data'!E11="","",'[2]Ontario RTU Data'!E11)</f>
        <v>0.23</v>
      </c>
      <c r="F11" s="359">
        <f>IF('[2]Ontario RTU Data'!F11="","",'[2]Ontario RTU Data'!F11)</f>
        <v>9428.1368884099666</v>
      </c>
      <c r="G11" s="360" t="str">
        <f>IF('[2]Ontario RTU Data'!G11="","",'[2]Ontario RTU Data'!G11)</f>
        <v/>
      </c>
      <c r="H11" s="361" t="str">
        <f>IF('[2]Ontario RTU Data'!H11="","",'[2]Ontario RTU Data'!H11)</f>
        <v/>
      </c>
      <c r="I11" s="361" t="str">
        <f>IF('[2]Ontario RTU Data'!I11="","",'[2]Ontario RTU Data'!I11)</f>
        <v/>
      </c>
      <c r="J11" s="361" t="str">
        <f>IF('[2]Ontario RTU Data'!J11="","",'[2]Ontario RTU Data'!J11)</f>
        <v/>
      </c>
      <c r="K11" s="361" t="str">
        <f>IF('[2]Ontario RTU Data'!K11="","",'[2]Ontario RTU Data'!K11)</f>
        <v/>
      </c>
      <c r="L11" s="361" t="str">
        <f>IF('[2]Ontario RTU Data'!L11="","",'[2]Ontario RTU Data'!L11)</f>
        <v/>
      </c>
      <c r="M11" s="361" t="str">
        <f>IF('[2]Ontario RTU Data'!M11="","",'[2]Ontario RTU Data'!M11)</f>
        <v/>
      </c>
      <c r="N11" s="361" t="str">
        <f>IF('[2]Ontario RTU Data'!N11="","",'[2]Ontario RTU Data'!N11)</f>
        <v/>
      </c>
      <c r="O11" s="361" t="str">
        <f>IF('[2]Ontario RTU Data'!O11="","",'[2]Ontario RTU Data'!O11)</f>
        <v/>
      </c>
      <c r="P11" s="361" t="str">
        <f>IF('[2]Ontario RTU Data'!P11="","",'[2]Ontario RTU Data'!P11)</f>
        <v/>
      </c>
      <c r="Q11" s="361" t="str">
        <f>IF('[2]Ontario RTU Data'!Q11="","",'[2]Ontario RTU Data'!Q11)</f>
        <v/>
      </c>
      <c r="R11" s="361" t="str">
        <f>IF('[2]Ontario RTU Data'!R11="","",'[2]Ontario RTU Data'!R11)</f>
        <v/>
      </c>
      <c r="S11" s="361" t="str">
        <f>IF('[2]Ontario RTU Data'!S11="","",'[2]Ontario RTU Data'!S11)</f>
        <v/>
      </c>
      <c r="T11" s="361" t="str">
        <f>IF('[2]Ontario RTU Data'!T11="","",'[2]Ontario RTU Data'!T11)</f>
        <v/>
      </c>
      <c r="U11" s="361" t="str">
        <f>IF('[2]Ontario RTU Data'!U11="","",'[2]Ontario RTU Data'!U11)</f>
        <v/>
      </c>
      <c r="V11" s="361" t="str">
        <f>IF('[2]Ontario RTU Data'!V11="","",'[2]Ontario RTU Data'!V11)</f>
        <v/>
      </c>
      <c r="W11" s="361" t="str">
        <f>IF('[2]Ontario RTU Data'!W11="","",'[2]Ontario RTU Data'!W11)</f>
        <v/>
      </c>
      <c r="X11" s="361" t="str">
        <f>IF('[2]Ontario RTU Data'!X11="","",'[2]Ontario RTU Data'!X11)</f>
        <v/>
      </c>
      <c r="Y11" s="361"/>
    </row>
    <row r="12" spans="1:26" ht="18" customHeight="1">
      <c r="A12" s="692" t="str">
        <f>IF('[2]Ontario RTU Data'!A12="","",'[2]Ontario RTU Data'!A12)</f>
        <v/>
      </c>
      <c r="B12" s="356" t="str">
        <f>IF('[2]Ontario RTU Data'!B12="","",'[2]Ontario RTU Data'!B12)</f>
        <v>15 ton</v>
      </c>
      <c r="C12" s="357">
        <f>IF('[2]Ontario RTU Data'!C12="","",'[2]Ontario RTU Data'!C12)</f>
        <v>1421.0525165139663</v>
      </c>
      <c r="D12" s="357">
        <f>IF('[2]Ontario RTU Data'!D12="","",'[2]Ontario RTU Data'!D12)</f>
        <v>35526.312912849156</v>
      </c>
      <c r="E12" s="358">
        <f>IF('[2]Ontario RTU Data'!E12="","",'[2]Ontario RTU Data'!E12)</f>
        <v>0.35</v>
      </c>
      <c r="F12" s="359">
        <f>IF('[2]Ontario RTU Data'!F12="","",'[2]Ontario RTU Data'!F12)</f>
        <v>12434.209519497204</v>
      </c>
      <c r="G12" s="360">
        <f>IF('[2]Ontario RTU Data'!G12="","",'[2]Ontario RTU Data'!G12)</f>
        <v>39078.944204134066</v>
      </c>
      <c r="H12" s="361" t="str">
        <f>IF('[2]Ontario RTU Data'!H12="","",'[2]Ontario RTU Data'!H12)</f>
        <v/>
      </c>
      <c r="I12" s="361" t="str">
        <f>IF('[2]Ontario RTU Data'!I12="","",'[2]Ontario RTU Data'!I12)</f>
        <v/>
      </c>
      <c r="J12" s="361" t="str">
        <f>IF('[2]Ontario RTU Data'!J12="","",'[2]Ontario RTU Data'!J12)</f>
        <v/>
      </c>
      <c r="K12" s="361" t="str">
        <f>IF('[2]Ontario RTU Data'!K12="","",'[2]Ontario RTU Data'!K12)</f>
        <v/>
      </c>
      <c r="L12" s="361" t="str">
        <f>IF('[2]Ontario RTU Data'!L12="","",'[2]Ontario RTU Data'!L12)</f>
        <v/>
      </c>
      <c r="M12" s="361" t="str">
        <f>IF('[2]Ontario RTU Data'!M12="","",'[2]Ontario RTU Data'!M12)</f>
        <v/>
      </c>
      <c r="N12" s="361" t="str">
        <f>IF('[2]Ontario RTU Data'!N12="","",'[2]Ontario RTU Data'!N12)</f>
        <v/>
      </c>
      <c r="O12" s="361" t="str">
        <f>IF('[2]Ontario RTU Data'!O12="","",'[2]Ontario RTU Data'!O12)</f>
        <v/>
      </c>
      <c r="P12" s="361" t="str">
        <f>IF('[2]Ontario RTU Data'!P12="","",'[2]Ontario RTU Data'!P12)</f>
        <v/>
      </c>
      <c r="Q12" s="361" t="str">
        <f>IF('[2]Ontario RTU Data'!Q12="","",'[2]Ontario RTU Data'!Q12)</f>
        <v/>
      </c>
      <c r="R12" s="361" t="str">
        <f>IF('[2]Ontario RTU Data'!R12="","",'[2]Ontario RTU Data'!R12)</f>
        <v/>
      </c>
      <c r="S12" s="361" t="str">
        <f>IF('[2]Ontario RTU Data'!S12="","",'[2]Ontario RTU Data'!S12)</f>
        <v/>
      </c>
      <c r="T12" s="361" t="str">
        <f>IF('[2]Ontario RTU Data'!T12="","",'[2]Ontario RTU Data'!T12)</f>
        <v/>
      </c>
      <c r="U12" s="361" t="str">
        <f>IF('[2]Ontario RTU Data'!U12="","",'[2]Ontario RTU Data'!U12)</f>
        <v/>
      </c>
      <c r="V12" s="361" t="str">
        <f>IF('[2]Ontario RTU Data'!V12="","",'[2]Ontario RTU Data'!V12)</f>
        <v/>
      </c>
      <c r="W12" s="361" t="str">
        <f>IF('[2]Ontario RTU Data'!W12="","",'[2]Ontario RTU Data'!W12)</f>
        <v/>
      </c>
      <c r="X12" s="361" t="str">
        <f>IF('[2]Ontario RTU Data'!X12="","",'[2]Ontario RTU Data'!X12)</f>
        <v/>
      </c>
      <c r="Y12" s="361"/>
    </row>
    <row r="13" spans="1:26" ht="18" customHeight="1">
      <c r="A13" s="692" t="str">
        <f>IF('[2]Ontario RTU Data'!A13="","",'[2]Ontario RTU Data'!A13)</f>
        <v/>
      </c>
      <c r="B13" s="356" t="str">
        <f>IF('[2]Ontario RTU Data'!B13="","",'[2]Ontario RTU Data'!B13)</f>
        <v>20 ton</v>
      </c>
      <c r="C13" s="357">
        <f>IF('[2]Ontario RTU Data'!C13="","",'[2]Ontario RTU Data'!C13)</f>
        <v>546.55866019767939</v>
      </c>
      <c r="D13" s="357">
        <f>IF('[2]Ontario RTU Data'!D13="","",'[2]Ontario RTU Data'!D13)</f>
        <v>13663.966504941985</v>
      </c>
      <c r="E13" s="358">
        <f>IF('[2]Ontario RTU Data'!E13="","",'[2]Ontario RTU Data'!E13)</f>
        <v>0.4</v>
      </c>
      <c r="F13" s="359">
        <f>IF('[2]Ontario RTU Data'!F13="","",'[2]Ontario RTU Data'!F13)</f>
        <v>5465.5866019767946</v>
      </c>
      <c r="G13" s="360" t="str">
        <f>IF('[2]Ontario RTU Data'!G13="","",'[2]Ontario RTU Data'!G13)</f>
        <v/>
      </c>
      <c r="H13" s="361" t="str">
        <f>IF('[2]Ontario RTU Data'!H13="","",'[2]Ontario RTU Data'!H13)</f>
        <v/>
      </c>
      <c r="I13" s="361" t="str">
        <f>IF('[2]Ontario RTU Data'!I13="","",'[2]Ontario RTU Data'!I13)</f>
        <v/>
      </c>
      <c r="J13" s="361" t="str">
        <f>IF('[2]Ontario RTU Data'!J13="","",'[2]Ontario RTU Data'!J13)</f>
        <v/>
      </c>
      <c r="K13" s="361" t="str">
        <f>IF('[2]Ontario RTU Data'!K13="","",'[2]Ontario RTU Data'!K13)</f>
        <v/>
      </c>
      <c r="L13" s="361" t="str">
        <f>IF('[2]Ontario RTU Data'!L13="","",'[2]Ontario RTU Data'!L13)</f>
        <v/>
      </c>
      <c r="M13" s="361" t="str">
        <f>IF('[2]Ontario RTU Data'!M13="","",'[2]Ontario RTU Data'!M13)</f>
        <v/>
      </c>
      <c r="N13" s="361" t="str">
        <f>IF('[2]Ontario RTU Data'!N13="","",'[2]Ontario RTU Data'!N13)</f>
        <v/>
      </c>
      <c r="O13" s="361" t="str">
        <f>IF('[2]Ontario RTU Data'!O13="","",'[2]Ontario RTU Data'!O13)</f>
        <v/>
      </c>
      <c r="P13" s="361" t="str">
        <f>IF('[2]Ontario RTU Data'!P13="","",'[2]Ontario RTU Data'!P13)</f>
        <v/>
      </c>
      <c r="Q13" s="361" t="str">
        <f>IF('[2]Ontario RTU Data'!Q13="","",'[2]Ontario RTU Data'!Q13)</f>
        <v/>
      </c>
      <c r="R13" s="361" t="str">
        <f>IF('[2]Ontario RTU Data'!R13="","",'[2]Ontario RTU Data'!R13)</f>
        <v/>
      </c>
      <c r="S13" s="361" t="str">
        <f>IF('[2]Ontario RTU Data'!S13="","",'[2]Ontario RTU Data'!S13)</f>
        <v/>
      </c>
      <c r="T13" s="361" t="str">
        <f>IF('[2]Ontario RTU Data'!T13="","",'[2]Ontario RTU Data'!T13)</f>
        <v/>
      </c>
      <c r="U13" s="361" t="str">
        <f>IF('[2]Ontario RTU Data'!U13="","",'[2]Ontario RTU Data'!U13)</f>
        <v/>
      </c>
      <c r="V13" s="361" t="str">
        <f>IF('[2]Ontario RTU Data'!V13="","",'[2]Ontario RTU Data'!V13)</f>
        <v/>
      </c>
      <c r="W13" s="361" t="str">
        <f>IF('[2]Ontario RTU Data'!W13="","",'[2]Ontario RTU Data'!W13)</f>
        <v/>
      </c>
      <c r="X13" s="361" t="str">
        <f>IF('[2]Ontario RTU Data'!X13="","",'[2]Ontario RTU Data'!X13)</f>
        <v/>
      </c>
      <c r="Y13" s="361"/>
    </row>
    <row r="14" spans="1:26" ht="18" customHeight="1">
      <c r="A14" s="692" t="str">
        <f>IF('[2]Ontario RTU Data'!A14="","",'[2]Ontario RTU Data'!A14)</f>
        <v/>
      </c>
      <c r="B14" s="356" t="str">
        <f>IF('[2]Ontario RTU Data'!B14="","",'[2]Ontario RTU Data'!B14)</f>
        <v>25 ton</v>
      </c>
      <c r="C14" s="357">
        <f>IF('[2]Ontario RTU Data'!C14="","",'[2]Ontario RTU Data'!C14)</f>
        <v>327.93519611860756</v>
      </c>
      <c r="D14" s="357">
        <f>IF('[2]Ontario RTU Data'!D14="","",'[2]Ontario RTU Data'!D14)</f>
        <v>8198.3799029651891</v>
      </c>
      <c r="E14" s="358">
        <f>IF('[2]Ontario RTU Data'!E14="","",'[2]Ontario RTU Data'!E14)</f>
        <v>0.4</v>
      </c>
      <c r="F14" s="359">
        <f>IF('[2]Ontario RTU Data'!F14="","",'[2]Ontario RTU Data'!F14)</f>
        <v>3279.3519611860756</v>
      </c>
      <c r="G14" s="360">
        <f>IF('[2]Ontario RTU Data'!G14="","",'[2]Ontario RTU Data'!G14)</f>
        <v>8744.9385631628702</v>
      </c>
      <c r="H14" s="361" t="str">
        <f>IF('[2]Ontario RTU Data'!H14="","",'[2]Ontario RTU Data'!H14)</f>
        <v/>
      </c>
      <c r="I14" s="361" t="str">
        <f>IF('[2]Ontario RTU Data'!I14="","",'[2]Ontario RTU Data'!I14)</f>
        <v/>
      </c>
      <c r="J14" s="361" t="str">
        <f>IF('[2]Ontario RTU Data'!J14="","",'[2]Ontario RTU Data'!J14)</f>
        <v/>
      </c>
      <c r="K14" s="361" t="str">
        <f>IF('[2]Ontario RTU Data'!K14="","",'[2]Ontario RTU Data'!K14)</f>
        <v/>
      </c>
      <c r="L14" s="361" t="str">
        <f>IF('[2]Ontario RTU Data'!L14="","",'[2]Ontario RTU Data'!L14)</f>
        <v/>
      </c>
      <c r="M14" s="361" t="str">
        <f>IF('[2]Ontario RTU Data'!M14="","",'[2]Ontario RTU Data'!M14)</f>
        <v/>
      </c>
      <c r="N14" s="361" t="str">
        <f>IF('[2]Ontario RTU Data'!N14="","",'[2]Ontario RTU Data'!N14)</f>
        <v/>
      </c>
      <c r="O14" s="361" t="str">
        <f>IF('[2]Ontario RTU Data'!O14="","",'[2]Ontario RTU Data'!O14)</f>
        <v/>
      </c>
      <c r="P14" s="361" t="str">
        <f>IF('[2]Ontario RTU Data'!P14="","",'[2]Ontario RTU Data'!P14)</f>
        <v/>
      </c>
      <c r="Q14" s="361" t="str">
        <f>IF('[2]Ontario RTU Data'!Q14="","",'[2]Ontario RTU Data'!Q14)</f>
        <v/>
      </c>
      <c r="R14" s="361" t="str">
        <f>IF('[2]Ontario RTU Data'!R14="","",'[2]Ontario RTU Data'!R14)</f>
        <v/>
      </c>
      <c r="S14" s="361" t="str">
        <f>IF('[2]Ontario RTU Data'!S14="","",'[2]Ontario RTU Data'!S14)</f>
        <v/>
      </c>
      <c r="T14" s="361" t="str">
        <f>IF('[2]Ontario RTU Data'!T14="","",'[2]Ontario RTU Data'!T14)</f>
        <v/>
      </c>
      <c r="U14" s="361" t="str">
        <f>IF('[2]Ontario RTU Data'!U14="","",'[2]Ontario RTU Data'!U14)</f>
        <v/>
      </c>
      <c r="V14" s="361" t="str">
        <f>IF('[2]Ontario RTU Data'!V14="","",'[2]Ontario RTU Data'!V14)</f>
        <v/>
      </c>
      <c r="W14" s="361" t="str">
        <f>IF('[2]Ontario RTU Data'!W14="","",'[2]Ontario RTU Data'!W14)</f>
        <v/>
      </c>
      <c r="X14" s="361" t="str">
        <f>IF('[2]Ontario RTU Data'!X14="","",'[2]Ontario RTU Data'!X14)</f>
        <v/>
      </c>
      <c r="Y14" s="361"/>
    </row>
    <row r="15" spans="1:26" ht="18" customHeight="1">
      <c r="A15" s="692" t="str">
        <f>IF('[2]Ontario RTU Data'!A15="","",'[2]Ontario RTU Data'!A15)</f>
        <v/>
      </c>
      <c r="B15" s="351" t="str">
        <f>IF('[2]Ontario RTU Data'!B15="","",'[2]Ontario RTU Data'!B15)</f>
        <v>Total</v>
      </c>
      <c r="C15" s="362">
        <f>IF('[2]Ontario RTU Data'!C15="","",'[2]Ontario RTU Data'!C15)</f>
        <v>13499.998906882678</v>
      </c>
      <c r="D15" s="362">
        <f>IF('[2]Ontario RTU Data'!D15="","",'[2]Ontario RTU Data'!D15)</f>
        <v>337499.97267206694</v>
      </c>
      <c r="E15" s="362" t="str">
        <f>IF('[2]Ontario RTU Data'!E15="","",'[2]Ontario RTU Data'!E15)</f>
        <v/>
      </c>
      <c r="F15" s="359">
        <f>IF('[2]Ontario RTU Data'!F15="","",'[2]Ontario RTU Data'!F15)</f>
        <v>80275.803216534143</v>
      </c>
      <c r="G15" s="359">
        <f>IF('[2]Ontario RTU Data'!G15="","",'[2]Ontario RTU Data'!G15)</f>
        <v>80275.803216534143</v>
      </c>
      <c r="H15" s="361" t="str">
        <f>IF('[2]Ontario RTU Data'!H15="","",'[2]Ontario RTU Data'!H15)</f>
        <v/>
      </c>
      <c r="I15" s="361" t="str">
        <f>IF('[2]Ontario RTU Data'!I15="","",'[2]Ontario RTU Data'!I15)</f>
        <v/>
      </c>
      <c r="J15" s="361" t="str">
        <f>IF('[2]Ontario RTU Data'!J15="","",'[2]Ontario RTU Data'!J15)</f>
        <v/>
      </c>
      <c r="K15" s="361" t="str">
        <f>IF('[2]Ontario RTU Data'!K15="","",'[2]Ontario RTU Data'!K15)</f>
        <v/>
      </c>
      <c r="L15" s="361" t="str">
        <f>IF('[2]Ontario RTU Data'!L15="","",'[2]Ontario RTU Data'!L15)</f>
        <v/>
      </c>
      <c r="M15" s="361" t="str">
        <f>IF('[2]Ontario RTU Data'!M15="","",'[2]Ontario RTU Data'!M15)</f>
        <v/>
      </c>
      <c r="N15" s="361" t="str">
        <f>IF('[2]Ontario RTU Data'!N15="","",'[2]Ontario RTU Data'!N15)</f>
        <v/>
      </c>
      <c r="O15" s="361" t="str">
        <f>IF('[2]Ontario RTU Data'!O15="","",'[2]Ontario RTU Data'!O15)</f>
        <v/>
      </c>
      <c r="P15" s="361" t="str">
        <f>IF('[2]Ontario RTU Data'!P15="","",'[2]Ontario RTU Data'!P15)</f>
        <v/>
      </c>
      <c r="Q15" s="361" t="str">
        <f>IF('[2]Ontario RTU Data'!Q15="","",'[2]Ontario RTU Data'!Q15)</f>
        <v/>
      </c>
      <c r="R15" s="361" t="str">
        <f>IF('[2]Ontario RTU Data'!R15="","",'[2]Ontario RTU Data'!R15)</f>
        <v/>
      </c>
      <c r="S15" s="361" t="str">
        <f>IF('[2]Ontario RTU Data'!S15="","",'[2]Ontario RTU Data'!S15)</f>
        <v/>
      </c>
      <c r="T15" s="361" t="str">
        <f>IF('[2]Ontario RTU Data'!T15="","",'[2]Ontario RTU Data'!T15)</f>
        <v/>
      </c>
      <c r="U15" s="361"/>
      <c r="V15" s="361"/>
      <c r="W15" s="361"/>
      <c r="X15" s="361"/>
      <c r="Y15" s="361"/>
    </row>
    <row r="16" spans="1:26" ht="18" customHeight="1">
      <c r="A16" s="692" t="str">
        <f>IF('[2]Ontario RTU Data'!A16="","",'[2]Ontario RTU Data'!A16)</f>
        <v/>
      </c>
      <c r="B16" s="356" t="str">
        <f>IF('[2]Ontario RTU Data'!B16="","",'[2]Ontario RTU Data'!B16)</f>
        <v>Assumed Avg. Life of RTU in ON</v>
      </c>
      <c r="C16" s="360">
        <f>IF('[2]Ontario RTU Data'!C16="","",'[2]Ontario RTU Data'!C16)</f>
        <v>25</v>
      </c>
      <c r="D16" s="361" t="str">
        <f>IF('[2]Ontario RTU Data'!D16="","",'[2]Ontario RTU Data'!D16)</f>
        <v/>
      </c>
      <c r="E16" s="361" t="str">
        <f>IF('[2]Ontario RTU Data'!E16="","",'[2]Ontario RTU Data'!E16)</f>
        <v/>
      </c>
      <c r="F16" s="363" t="str">
        <f>IF('[2]Ontario RTU Data'!F16="","",'[2]Ontario RTU Data'!F16)</f>
        <v/>
      </c>
      <c r="G16" s="361" t="str">
        <f>IF('[2]Ontario RTU Data'!G16="","",'[2]Ontario RTU Data'!G16)</f>
        <v/>
      </c>
      <c r="H16" s="361" t="str">
        <f>IF('[2]Ontario RTU Data'!H16="","",'[2]Ontario RTU Data'!H16)</f>
        <v/>
      </c>
      <c r="I16" s="361" t="str">
        <f>IF('[2]Ontario RTU Data'!I16="","",'[2]Ontario RTU Data'!I16)</f>
        <v/>
      </c>
      <c r="J16" s="361" t="str">
        <f>IF('[2]Ontario RTU Data'!J16="","",'[2]Ontario RTU Data'!J16)</f>
        <v/>
      </c>
      <c r="K16" s="361" t="str">
        <f>IF('[2]Ontario RTU Data'!K16="","",'[2]Ontario RTU Data'!K16)</f>
        <v/>
      </c>
      <c r="L16" s="361" t="str">
        <f>IF('[2]Ontario RTU Data'!L16="","",'[2]Ontario RTU Data'!L16)</f>
        <v/>
      </c>
      <c r="M16" s="361" t="str">
        <f>IF('[2]Ontario RTU Data'!M16="","",'[2]Ontario RTU Data'!M16)</f>
        <v/>
      </c>
      <c r="N16" s="361" t="str">
        <f>IF('[2]Ontario RTU Data'!N16="","",'[2]Ontario RTU Data'!N16)</f>
        <v/>
      </c>
      <c r="O16" s="361" t="str">
        <f>IF('[2]Ontario RTU Data'!O16="","",'[2]Ontario RTU Data'!O16)</f>
        <v/>
      </c>
      <c r="P16" s="361" t="str">
        <f>IF('[2]Ontario RTU Data'!P16="","",'[2]Ontario RTU Data'!P16)</f>
        <v/>
      </c>
      <c r="Q16" s="361" t="str">
        <f>IF('[2]Ontario RTU Data'!Q16="","",'[2]Ontario RTU Data'!Q16)</f>
        <v/>
      </c>
      <c r="R16" s="361" t="str">
        <f>IF('[2]Ontario RTU Data'!R16="","",'[2]Ontario RTU Data'!R16)</f>
        <v/>
      </c>
      <c r="S16" s="361" t="str">
        <f>IF('[2]Ontario RTU Data'!S16="","",'[2]Ontario RTU Data'!S16)</f>
        <v/>
      </c>
      <c r="T16" s="361" t="str">
        <f>IF('[2]Ontario RTU Data'!T16="","",'[2]Ontario RTU Data'!T16)</f>
        <v/>
      </c>
      <c r="U16" s="361"/>
      <c r="V16" s="361"/>
      <c r="W16" s="361"/>
      <c r="X16" s="361"/>
      <c r="Y16" s="361"/>
      <c r="Z16" s="361"/>
    </row>
    <row r="17" spans="1:26">
      <c r="A17" s="364" t="str">
        <f>IF('[2]Ontario RTU Data'!A17="","",'[2]Ontario RTU Data'!A17)</f>
        <v/>
      </c>
      <c r="B17" s="365" t="str">
        <f>IF('[2]Ontario RTU Data'!B17="","",'[2]Ontario RTU Data'!B17)</f>
        <v/>
      </c>
      <c r="C17" s="247" t="str">
        <f>IF('[2]Ontario RTU Data'!C17="","",'[2]Ontario RTU Data'!C17)</f>
        <v/>
      </c>
      <c r="D17" s="366" t="str">
        <f>IF('[2]Ontario RTU Data'!D17="","",'[2]Ontario RTU Data'!D17)</f>
        <v/>
      </c>
      <c r="E17" s="361" t="str">
        <f>IF('[2]Ontario RTU Data'!E17="","",'[2]Ontario RTU Data'!E17)</f>
        <v/>
      </c>
      <c r="F17" s="361" t="str">
        <f>IF('[2]Ontario RTU Data'!F17="","",'[2]Ontario RTU Data'!F17)</f>
        <v/>
      </c>
      <c r="G17" s="361" t="str">
        <f>IF('[2]Ontario RTU Data'!G17="","",'[2]Ontario RTU Data'!G17)</f>
        <v/>
      </c>
      <c r="H17" s="361" t="str">
        <f>IF('[2]Ontario RTU Data'!H17="","",'[2]Ontario RTU Data'!H17)</f>
        <v/>
      </c>
      <c r="I17" s="361" t="str">
        <f>IF('[2]Ontario RTU Data'!I17="","",'[2]Ontario RTU Data'!I17)</f>
        <v/>
      </c>
      <c r="J17" s="361" t="str">
        <f>IF('[2]Ontario RTU Data'!J17="","",'[2]Ontario RTU Data'!J17)</f>
        <v/>
      </c>
      <c r="K17" s="361" t="str">
        <f>IF('[2]Ontario RTU Data'!K17="","",'[2]Ontario RTU Data'!K17)</f>
        <v/>
      </c>
      <c r="L17" s="361" t="str">
        <f>IF('[2]Ontario RTU Data'!L17="","",'[2]Ontario RTU Data'!L17)</f>
        <v/>
      </c>
      <c r="M17" s="361" t="str">
        <f>IF('[2]Ontario RTU Data'!M17="","",'[2]Ontario RTU Data'!M17)</f>
        <v/>
      </c>
      <c r="N17" s="361" t="str">
        <f>IF('[2]Ontario RTU Data'!N17="","",'[2]Ontario RTU Data'!N17)</f>
        <v/>
      </c>
      <c r="O17" s="361" t="str">
        <f>IF('[2]Ontario RTU Data'!O17="","",'[2]Ontario RTU Data'!O17)</f>
        <v/>
      </c>
      <c r="P17" s="361" t="str">
        <f>IF('[2]Ontario RTU Data'!P17="","",'[2]Ontario RTU Data'!P17)</f>
        <v/>
      </c>
      <c r="Q17" s="361" t="str">
        <f>IF('[2]Ontario RTU Data'!Q17="","",'[2]Ontario RTU Data'!Q17)</f>
        <v/>
      </c>
      <c r="R17" s="361" t="str">
        <f>IF('[2]Ontario RTU Data'!R17="","",'[2]Ontario RTU Data'!R17)</f>
        <v/>
      </c>
      <c r="S17" s="361" t="str">
        <f>IF('[2]Ontario RTU Data'!S17="","",'[2]Ontario RTU Data'!S17)</f>
        <v/>
      </c>
      <c r="T17" s="361" t="str">
        <f>IF('[2]Ontario RTU Data'!T17="","",'[2]Ontario RTU Data'!T17)</f>
        <v/>
      </c>
      <c r="U17" s="361"/>
      <c r="V17" s="361"/>
      <c r="W17" s="361"/>
      <c r="X17" s="361"/>
      <c r="Y17" s="361"/>
      <c r="Z17" s="361"/>
    </row>
    <row r="18" spans="1:26">
      <c r="A18" s="367" t="str">
        <f>IF('[2]Ontario RTU Data'!A18="","",'[2]Ontario RTU Data'!A18)</f>
        <v/>
      </c>
      <c r="B18" s="365" t="str">
        <f>IF('[2]Ontario RTU Data'!B18="","",'[2]Ontario RTU Data'!B18)</f>
        <v/>
      </c>
      <c r="C18" s="247" t="str">
        <f>IF('[2]Ontario RTU Data'!C18="","",'[2]Ontario RTU Data'!C18)</f>
        <v/>
      </c>
      <c r="D18" s="366" t="str">
        <f>IF('[2]Ontario RTU Data'!D18="","",'[2]Ontario RTU Data'!D18)</f>
        <v/>
      </c>
      <c r="E18" s="361" t="str">
        <f>IF('[2]Ontario RTU Data'!E18="","",'[2]Ontario RTU Data'!E18)</f>
        <v/>
      </c>
      <c r="F18" s="361" t="str">
        <f>IF('[2]Ontario RTU Data'!F18="","",'[2]Ontario RTU Data'!F18)</f>
        <v/>
      </c>
      <c r="G18" s="361" t="str">
        <f>IF('[2]Ontario RTU Data'!G18="","",'[2]Ontario RTU Data'!G18)</f>
        <v/>
      </c>
      <c r="H18" s="361" t="str">
        <f>IF('[2]Ontario RTU Data'!H18="","",'[2]Ontario RTU Data'!H18)</f>
        <v/>
      </c>
      <c r="I18" s="361" t="str">
        <f>IF('[2]Ontario RTU Data'!I18="","",'[2]Ontario RTU Data'!I18)</f>
        <v/>
      </c>
      <c r="J18" s="361" t="str">
        <f>IF('[2]Ontario RTU Data'!J18="","",'[2]Ontario RTU Data'!J18)</f>
        <v/>
      </c>
      <c r="K18" s="361" t="str">
        <f>IF('[2]Ontario RTU Data'!K18="","",'[2]Ontario RTU Data'!K18)</f>
        <v/>
      </c>
      <c r="L18" s="361" t="str">
        <f>IF('[2]Ontario RTU Data'!L18="","",'[2]Ontario RTU Data'!L18)</f>
        <v/>
      </c>
      <c r="M18" s="361" t="str">
        <f>IF('[2]Ontario RTU Data'!M18="","",'[2]Ontario RTU Data'!M18)</f>
        <v/>
      </c>
      <c r="N18" s="361" t="str">
        <f>IF('[2]Ontario RTU Data'!N18="","",'[2]Ontario RTU Data'!N18)</f>
        <v/>
      </c>
      <c r="O18" s="361" t="str">
        <f>IF('[2]Ontario RTU Data'!O18="","",'[2]Ontario RTU Data'!O18)</f>
        <v/>
      </c>
      <c r="P18" s="361" t="str">
        <f>IF('[2]Ontario RTU Data'!P18="","",'[2]Ontario RTU Data'!P18)</f>
        <v/>
      </c>
      <c r="Q18" s="361" t="str">
        <f>IF('[2]Ontario RTU Data'!Q18="","",'[2]Ontario RTU Data'!Q18)</f>
        <v/>
      </c>
      <c r="R18" s="361" t="str">
        <f>IF('[2]Ontario RTU Data'!R18="","",'[2]Ontario RTU Data'!R18)</f>
        <v/>
      </c>
      <c r="S18" s="361" t="str">
        <f>IF('[2]Ontario RTU Data'!S18="","",'[2]Ontario RTU Data'!S18)</f>
        <v/>
      </c>
      <c r="T18" s="361" t="str">
        <f>IF('[2]Ontario RTU Data'!T18="","",'[2]Ontario RTU Data'!T18)</f>
        <v/>
      </c>
      <c r="U18" s="361"/>
      <c r="V18" s="361"/>
      <c r="W18" s="361"/>
      <c r="X18" s="361"/>
      <c r="Y18" s="361"/>
      <c r="Z18" s="361"/>
    </row>
    <row r="19" spans="1:26" ht="18" customHeight="1">
      <c r="A19" s="693" t="str">
        <f>IF('[2]Ontario RTU Data'!A19="","",'[2]Ontario RTU Data'!A19)</f>
        <v>Market Adoption (for use in CE Tool)</v>
      </c>
      <c r="B19" s="368" t="str">
        <f>IF('[2]Ontario RTU Data'!B19="","",'[2]Ontario RTU Data'!B19)</f>
        <v>Adoption Curve</v>
      </c>
      <c r="C19" s="369">
        <f>IF('[2]Ontario RTU Data'!C19="","",'[2]Ontario RTU Data'!C19)</f>
        <v>0.2</v>
      </c>
      <c r="D19" s="370">
        <f>IF('[2]Ontario RTU Data'!D19="","",'[2]Ontario RTU Data'!D19)</f>
        <v>0.3</v>
      </c>
      <c r="E19" s="370">
        <f>IF('[2]Ontario RTU Data'!E19="","",'[2]Ontario RTU Data'!E19)</f>
        <v>0.25</v>
      </c>
      <c r="F19" s="371">
        <f>IF('[2]Ontario RTU Data'!F19="","",'[2]Ontario RTU Data'!F19)</f>
        <v>0.25</v>
      </c>
      <c r="G19" s="372">
        <f>IF('[2]Ontario RTU Data'!G19="","",'[2]Ontario RTU Data'!G19)</f>
        <v>1</v>
      </c>
      <c r="H19" s="361" t="str">
        <f>IF('[2]Ontario RTU Data'!H19="","",'[2]Ontario RTU Data'!H19)</f>
        <v/>
      </c>
      <c r="I19" s="361" t="str">
        <f>IF('[2]Ontario RTU Data'!I19="","",'[2]Ontario RTU Data'!I19)</f>
        <v/>
      </c>
      <c r="J19" s="361" t="str">
        <f>IF('[2]Ontario RTU Data'!J19="","",'[2]Ontario RTU Data'!J19)</f>
        <v/>
      </c>
      <c r="K19" s="361" t="str">
        <f>IF('[2]Ontario RTU Data'!K19="","",'[2]Ontario RTU Data'!K19)</f>
        <v/>
      </c>
      <c r="L19" s="361" t="str">
        <f>IF('[2]Ontario RTU Data'!L19="","",'[2]Ontario RTU Data'!L19)</f>
        <v/>
      </c>
      <c r="M19" s="361" t="str">
        <f>IF('[2]Ontario RTU Data'!M19="","",'[2]Ontario RTU Data'!M19)</f>
        <v/>
      </c>
      <c r="N19" s="361" t="str">
        <f>IF('[2]Ontario RTU Data'!N19="","",'[2]Ontario RTU Data'!N19)</f>
        <v/>
      </c>
      <c r="O19" s="361" t="str">
        <f>IF('[2]Ontario RTU Data'!O19="","",'[2]Ontario RTU Data'!O19)</f>
        <v/>
      </c>
      <c r="P19" s="361" t="str">
        <f>IF('[2]Ontario RTU Data'!P19="","",'[2]Ontario RTU Data'!P19)</f>
        <v/>
      </c>
      <c r="Q19" s="361" t="str">
        <f>IF('[2]Ontario RTU Data'!Q19="","",'[2]Ontario RTU Data'!Q19)</f>
        <v/>
      </c>
      <c r="R19" s="361" t="str">
        <f>IF('[2]Ontario RTU Data'!R19="","",'[2]Ontario RTU Data'!R19)</f>
        <v/>
      </c>
      <c r="S19" s="361" t="str">
        <f>IF('[2]Ontario RTU Data'!S19="","",'[2]Ontario RTU Data'!S19)</f>
        <v/>
      </c>
      <c r="T19" s="361" t="str">
        <f>IF('[2]Ontario RTU Data'!T19="","",'[2]Ontario RTU Data'!T19)</f>
        <v/>
      </c>
      <c r="U19" s="361"/>
      <c r="V19" s="361"/>
      <c r="W19" s="361"/>
      <c r="X19" s="361"/>
      <c r="Y19" s="361"/>
      <c r="Z19" s="361"/>
    </row>
    <row r="20" spans="1:26" ht="18" customHeight="1">
      <c r="A20" s="693" t="str">
        <f>IF('[2]Ontario RTU Data'!A20="","",'[2]Ontario RTU Data'!A20)</f>
        <v/>
      </c>
      <c r="B20" s="373" t="str">
        <f>IF('[2]Ontario RTU Data'!B20="","",'[2]Ontario RTU Data'!B20)</f>
        <v>Year</v>
      </c>
      <c r="C20" s="374">
        <f>IF('[2]Ontario RTU Data'!C20="","",'[2]Ontario RTU Data'!C20)</f>
        <v>2017</v>
      </c>
      <c r="D20" s="375">
        <f>IF('[2]Ontario RTU Data'!D20="","",'[2]Ontario RTU Data'!D20)</f>
        <v>2018</v>
      </c>
      <c r="E20" s="375">
        <f>IF('[2]Ontario RTU Data'!E20="","",'[2]Ontario RTU Data'!E20)</f>
        <v>2019</v>
      </c>
      <c r="F20" s="376">
        <f>IF('[2]Ontario RTU Data'!F20="","",'[2]Ontario RTU Data'!F20)</f>
        <v>2020</v>
      </c>
      <c r="G20" s="377" t="str">
        <f>IF('[2]Ontario RTU Data'!G20="","",'[2]Ontario RTU Data'!G20)</f>
        <v>Totals</v>
      </c>
      <c r="H20" s="361" t="str">
        <f>IF('[2]Ontario RTU Data'!H20="","",'[2]Ontario RTU Data'!H20)</f>
        <v/>
      </c>
      <c r="I20" s="361" t="str">
        <f>IF('[2]Ontario RTU Data'!I20="","",'[2]Ontario RTU Data'!I20)</f>
        <v/>
      </c>
      <c r="J20" s="361" t="str">
        <f>IF('[2]Ontario RTU Data'!J20="","",'[2]Ontario RTU Data'!J20)</f>
        <v/>
      </c>
      <c r="K20" s="361" t="str">
        <f>IF('[2]Ontario RTU Data'!K20="","",'[2]Ontario RTU Data'!K20)</f>
        <v/>
      </c>
      <c r="L20" s="361" t="str">
        <f>IF('[2]Ontario RTU Data'!L20="","",'[2]Ontario RTU Data'!L20)</f>
        <v/>
      </c>
      <c r="M20" s="361" t="str">
        <f>IF('[2]Ontario RTU Data'!M20="","",'[2]Ontario RTU Data'!M20)</f>
        <v/>
      </c>
      <c r="N20" s="361" t="str">
        <f>IF('[2]Ontario RTU Data'!N20="","",'[2]Ontario RTU Data'!N20)</f>
        <v/>
      </c>
      <c r="O20" s="361" t="str">
        <f>IF('[2]Ontario RTU Data'!O20="","",'[2]Ontario RTU Data'!O20)</f>
        <v/>
      </c>
      <c r="P20" s="361" t="str">
        <f>IF('[2]Ontario RTU Data'!P20="","",'[2]Ontario RTU Data'!P20)</f>
        <v/>
      </c>
      <c r="Q20" s="361" t="str">
        <f>IF('[2]Ontario RTU Data'!Q20="","",'[2]Ontario RTU Data'!Q20)</f>
        <v/>
      </c>
      <c r="R20" s="361" t="str">
        <f>IF('[2]Ontario RTU Data'!R20="","",'[2]Ontario RTU Data'!R20)</f>
        <v/>
      </c>
      <c r="S20" s="361" t="str">
        <f>IF('[2]Ontario RTU Data'!S20="","",'[2]Ontario RTU Data'!S20)</f>
        <v/>
      </c>
      <c r="T20" s="361" t="str">
        <f>IF('[2]Ontario RTU Data'!T20="","",'[2]Ontario RTU Data'!T20)</f>
        <v/>
      </c>
      <c r="U20" s="361"/>
      <c r="V20" s="361"/>
      <c r="W20" s="361"/>
      <c r="X20" s="361"/>
      <c r="Y20" s="361"/>
      <c r="Z20" s="361"/>
    </row>
    <row r="21" spans="1:26" ht="18" customHeight="1">
      <c r="A21" s="693" t="str">
        <f>IF('[2]Ontario RTU Data'!A21="","",'[2]Ontario RTU Data'!A21)</f>
        <v/>
      </c>
      <c r="B21" s="378" t="str">
        <f>IF('[2]Ontario RTU Data'!B21="","",'[2]Ontario RTU Data'!B21)</f>
        <v>WEb Enabled Programmable Thermostat</v>
      </c>
      <c r="C21" s="379">
        <f>IF('[2]Ontario RTU Data'!C21="","",'[2]Ontario RTU Data'!C21)</f>
        <v>3211.0321286613662</v>
      </c>
      <c r="D21" s="380">
        <f>IF('[2]Ontario RTU Data'!D21="","",'[2]Ontario RTU Data'!D21)</f>
        <v>4816.5481929920488</v>
      </c>
      <c r="E21" s="380">
        <f>IF('[2]Ontario RTU Data'!E21="","",'[2]Ontario RTU Data'!E21)</f>
        <v>4013.7901608267075</v>
      </c>
      <c r="F21" s="381">
        <f>IF('[2]Ontario RTU Data'!F21="","",'[2]Ontario RTU Data'!F21)</f>
        <v>4013.7901608267075</v>
      </c>
      <c r="G21" s="382">
        <f>IF('[2]Ontario RTU Data'!G21="","",'[2]Ontario RTU Data'!G21)</f>
        <v>16055.16064330683</v>
      </c>
      <c r="H21" s="361" t="str">
        <f>IF('[2]Ontario RTU Data'!H21="","",'[2]Ontario RTU Data'!H21)</f>
        <v/>
      </c>
      <c r="I21" s="247" t="str">
        <f>IF('[2]Ontario RTU Data'!I21="","",'[2]Ontario RTU Data'!I21)</f>
        <v/>
      </c>
      <c r="J21" s="361" t="str">
        <f>IF('[2]Ontario RTU Data'!J21="","",'[2]Ontario RTU Data'!J21)</f>
        <v/>
      </c>
      <c r="K21" s="361" t="str">
        <f>IF('[2]Ontario RTU Data'!K21="","",'[2]Ontario RTU Data'!K21)</f>
        <v/>
      </c>
      <c r="L21" s="361" t="str">
        <f>IF('[2]Ontario RTU Data'!L21="","",'[2]Ontario RTU Data'!L21)</f>
        <v/>
      </c>
      <c r="M21" s="361" t="str">
        <f>IF('[2]Ontario RTU Data'!M21="","",'[2]Ontario RTU Data'!M21)</f>
        <v/>
      </c>
      <c r="N21" s="361" t="str">
        <f>IF('[2]Ontario RTU Data'!N21="","",'[2]Ontario RTU Data'!N21)</f>
        <v/>
      </c>
      <c r="O21" s="361" t="str">
        <f>IF('[2]Ontario RTU Data'!O21="","",'[2]Ontario RTU Data'!O21)</f>
        <v/>
      </c>
      <c r="P21" s="361" t="str">
        <f>IF('[2]Ontario RTU Data'!P21="","",'[2]Ontario RTU Data'!P21)</f>
        <v/>
      </c>
      <c r="Q21" s="361" t="str">
        <f>IF('[2]Ontario RTU Data'!Q21="","",'[2]Ontario RTU Data'!Q21)</f>
        <v/>
      </c>
      <c r="R21" s="361" t="str">
        <f>IF('[2]Ontario RTU Data'!R21="","",'[2]Ontario RTU Data'!R21)</f>
        <v/>
      </c>
      <c r="S21" s="361" t="str">
        <f>IF('[2]Ontario RTU Data'!S21="","",'[2]Ontario RTU Data'!S21)</f>
        <v/>
      </c>
      <c r="T21" s="361" t="str">
        <f>IF('[2]Ontario RTU Data'!T21="","",'[2]Ontario RTU Data'!T21)</f>
        <v/>
      </c>
      <c r="U21" s="361"/>
      <c r="V21" s="361"/>
      <c r="W21" s="361"/>
      <c r="X21" s="361"/>
      <c r="Y21" s="361"/>
      <c r="Z21" s="361"/>
    </row>
    <row r="22" spans="1:26" ht="18" customHeight="1">
      <c r="A22" s="693" t="str">
        <f>IF('[2]Ontario RTU Data'!A22="","",'[2]Ontario RTU Data'!A22)</f>
        <v/>
      </c>
      <c r="B22" s="378" t="str">
        <f>IF('[2]Ontario RTU Data'!B22="","",'[2]Ontario RTU Data'!B22)</f>
        <v>OCCUPANCY SENSORS</v>
      </c>
      <c r="C22" s="379">
        <f>IF('[2]Ontario RTU Data'!C22="","",'[2]Ontario RTU Data'!C22)</f>
        <v>682.5068289664847</v>
      </c>
      <c r="D22" s="380">
        <f>IF('[2]Ontario RTU Data'!D22="","",'[2]Ontario RTU Data'!D22)</f>
        <v>1023.760243449727</v>
      </c>
      <c r="E22" s="380">
        <f>IF('[2]Ontario RTU Data'!E22="","",'[2]Ontario RTU Data'!E22)</f>
        <v>853.13353620810585</v>
      </c>
      <c r="F22" s="381">
        <f>IF('[2]Ontario RTU Data'!F22="","",'[2]Ontario RTU Data'!F22)</f>
        <v>853.13353620810585</v>
      </c>
      <c r="G22" s="382">
        <f>IF('[2]Ontario RTU Data'!G22="","",'[2]Ontario RTU Data'!G22)</f>
        <v>3412.5341448324234</v>
      </c>
      <c r="H22" s="361" t="str">
        <f>IF('[2]Ontario RTU Data'!H22="","",'[2]Ontario RTU Data'!H22)</f>
        <v/>
      </c>
      <c r="I22" s="383" t="str">
        <f>IF('[2]Ontario RTU Data'!I22="","",'[2]Ontario RTU Data'!I22)</f>
        <v/>
      </c>
      <c r="J22" s="361" t="str">
        <f>IF('[2]Ontario RTU Data'!J22="","",'[2]Ontario RTU Data'!J22)</f>
        <v/>
      </c>
      <c r="K22" s="361" t="str">
        <f>IF('[2]Ontario RTU Data'!K22="","",'[2]Ontario RTU Data'!K22)</f>
        <v/>
      </c>
      <c r="L22" s="361" t="str">
        <f>IF('[2]Ontario RTU Data'!L22="","",'[2]Ontario RTU Data'!L22)</f>
        <v/>
      </c>
      <c r="M22" s="383" t="str">
        <f>IF('[2]Ontario RTU Data'!M22="","",'[2]Ontario RTU Data'!M22)</f>
        <v/>
      </c>
      <c r="N22" s="361" t="str">
        <f>IF('[2]Ontario RTU Data'!N22="","",'[2]Ontario RTU Data'!N22)</f>
        <v/>
      </c>
      <c r="O22" s="361" t="str">
        <f>IF('[2]Ontario RTU Data'!O22="","",'[2]Ontario RTU Data'!O22)</f>
        <v/>
      </c>
      <c r="P22" s="361" t="str">
        <f>IF('[2]Ontario RTU Data'!P22="","",'[2]Ontario RTU Data'!P22)</f>
        <v/>
      </c>
      <c r="Q22" s="361" t="str">
        <f>IF('[2]Ontario RTU Data'!Q22="","",'[2]Ontario RTU Data'!Q22)</f>
        <v/>
      </c>
      <c r="R22" s="361" t="str">
        <f>IF('[2]Ontario RTU Data'!R22="","",'[2]Ontario RTU Data'!R22)</f>
        <v/>
      </c>
      <c r="S22" s="361" t="str">
        <f>IF('[2]Ontario RTU Data'!S22="","",'[2]Ontario RTU Data'!S22)</f>
        <v/>
      </c>
      <c r="T22" s="361" t="str">
        <f>IF('[2]Ontario RTU Data'!T22="","",'[2]Ontario RTU Data'!T22)</f>
        <v/>
      </c>
      <c r="U22" s="361"/>
      <c r="V22" s="361"/>
      <c r="W22" s="361"/>
      <c r="X22" s="361"/>
      <c r="Y22" s="361"/>
      <c r="Z22" s="361"/>
    </row>
    <row r="23" spans="1:26" ht="18" customHeight="1">
      <c r="A23" s="693" t="str">
        <f>IF('[2]Ontario RTU Data'!A23="","",'[2]Ontario RTU Data'!A23)</f>
        <v/>
      </c>
      <c r="B23" s="378" t="str">
        <f>IF('[2]Ontario RTU Data'!B23="","",'[2]Ontario RTU Data'!B23)</f>
        <v>Demand Controlled Ventilation</v>
      </c>
      <c r="C23" s="379">
        <f>IF('[2]Ontario RTU Data'!C23="","",'[2]Ontario RTU Data'!C23)</f>
        <v>175.50175601995323</v>
      </c>
      <c r="D23" s="380">
        <f>IF('[2]Ontario RTU Data'!D23="","",'[2]Ontario RTU Data'!D23)</f>
        <v>263.25263402992982</v>
      </c>
      <c r="E23" s="380">
        <f>IF('[2]Ontario RTU Data'!E23="","",'[2]Ontario RTU Data'!E23)</f>
        <v>219.37719502494153</v>
      </c>
      <c r="F23" s="381">
        <f>IF('[2]Ontario RTU Data'!F23="","",'[2]Ontario RTU Data'!F23)</f>
        <v>219.37719502494153</v>
      </c>
      <c r="G23" s="382">
        <f>IF('[2]Ontario RTU Data'!G23="","",'[2]Ontario RTU Data'!G23)</f>
        <v>877.50878009976611</v>
      </c>
      <c r="H23" s="361" t="str">
        <f>IF('[2]Ontario RTU Data'!H23="","",'[2]Ontario RTU Data'!H23)</f>
        <v/>
      </c>
      <c r="I23" s="361" t="str">
        <f>IF('[2]Ontario RTU Data'!I23="","",'[2]Ontario RTU Data'!I23)</f>
        <v/>
      </c>
      <c r="J23" s="361" t="str">
        <f>IF('[2]Ontario RTU Data'!J23="","",'[2]Ontario RTU Data'!J23)</f>
        <v/>
      </c>
      <c r="K23" s="361" t="str">
        <f>IF('[2]Ontario RTU Data'!K23="","",'[2]Ontario RTU Data'!K23)</f>
        <v/>
      </c>
      <c r="L23" s="361" t="str">
        <f>IF('[2]Ontario RTU Data'!L23="","",'[2]Ontario RTU Data'!L23)</f>
        <v/>
      </c>
      <c r="M23" s="361" t="str">
        <f>IF('[2]Ontario RTU Data'!M23="","",'[2]Ontario RTU Data'!M23)</f>
        <v/>
      </c>
      <c r="N23" s="361" t="str">
        <f>IF('[2]Ontario RTU Data'!N23="","",'[2]Ontario RTU Data'!N23)</f>
        <v/>
      </c>
      <c r="O23" s="361" t="str">
        <f>IF('[2]Ontario RTU Data'!O23="","",'[2]Ontario RTU Data'!O23)</f>
        <v/>
      </c>
      <c r="P23" s="361" t="str">
        <f>IF('[2]Ontario RTU Data'!P23="","",'[2]Ontario RTU Data'!P23)</f>
        <v/>
      </c>
      <c r="Q23" s="361" t="str">
        <f>IF('[2]Ontario RTU Data'!Q23="","",'[2]Ontario RTU Data'!Q23)</f>
        <v/>
      </c>
      <c r="R23" s="361" t="str">
        <f>IF('[2]Ontario RTU Data'!R23="","",'[2]Ontario RTU Data'!R23)</f>
        <v/>
      </c>
      <c r="S23" s="361" t="str">
        <f>IF('[2]Ontario RTU Data'!S23="","",'[2]Ontario RTU Data'!S23)</f>
        <v/>
      </c>
      <c r="T23" s="361" t="str">
        <f>IF('[2]Ontario RTU Data'!T23="","",'[2]Ontario RTU Data'!T23)</f>
        <v/>
      </c>
      <c r="U23" s="361"/>
      <c r="V23" s="361"/>
      <c r="W23" s="361"/>
      <c r="X23" s="361"/>
      <c r="Y23" s="361"/>
      <c r="Z23" s="361"/>
    </row>
    <row r="24" spans="1:26" ht="23.25">
      <c r="A24" s="384" t="str">
        <f>IF('[2]Ontario RTU Data'!A24="","",'[2]Ontario RTU Data'!A24)</f>
        <v/>
      </c>
      <c r="B24" s="385" t="str">
        <f>IF('[2]Ontario RTU Data'!B24="","",'[2]Ontario RTU Data'!B24)</f>
        <v/>
      </c>
      <c r="C24" s="386" t="str">
        <f>IF('[2]Ontario RTU Data'!C24="","",'[2]Ontario RTU Data'!C24)</f>
        <v/>
      </c>
      <c r="D24" s="386" t="str">
        <f>IF('[2]Ontario RTU Data'!D24="","",'[2]Ontario RTU Data'!D24)</f>
        <v/>
      </c>
      <c r="E24" s="386" t="str">
        <f>IF('[2]Ontario RTU Data'!E24="","",'[2]Ontario RTU Data'!E24)</f>
        <v/>
      </c>
      <c r="F24" s="386" t="str">
        <f>IF('[2]Ontario RTU Data'!F24="","",'[2]Ontario RTU Data'!F24)</f>
        <v/>
      </c>
      <c r="G24" s="387" t="str">
        <f>IF('[2]Ontario RTU Data'!G24="","",'[2]Ontario RTU Data'!G24)</f>
        <v/>
      </c>
      <c r="H24" s="361" t="str">
        <f>IF('[2]Ontario RTU Data'!H24="","",'[2]Ontario RTU Data'!H24)</f>
        <v/>
      </c>
      <c r="I24" s="361" t="str">
        <f>IF('[2]Ontario RTU Data'!I24="","",'[2]Ontario RTU Data'!I24)</f>
        <v/>
      </c>
      <c r="J24" s="361" t="str">
        <f>IF('[2]Ontario RTU Data'!J24="","",'[2]Ontario RTU Data'!J24)</f>
        <v/>
      </c>
      <c r="K24" s="361" t="str">
        <f>IF('[2]Ontario RTU Data'!K24="","",'[2]Ontario RTU Data'!K24)</f>
        <v/>
      </c>
      <c r="L24" s="361" t="str">
        <f>IF('[2]Ontario RTU Data'!L24="","",'[2]Ontario RTU Data'!L24)</f>
        <v/>
      </c>
      <c r="M24" s="361" t="str">
        <f>IF('[2]Ontario RTU Data'!M24="","",'[2]Ontario RTU Data'!M24)</f>
        <v/>
      </c>
      <c r="N24" s="361" t="str">
        <f>IF('[2]Ontario RTU Data'!N24="","",'[2]Ontario RTU Data'!N24)</f>
        <v/>
      </c>
      <c r="O24" s="361" t="str">
        <f>IF('[2]Ontario RTU Data'!O24="","",'[2]Ontario RTU Data'!O24)</f>
        <v/>
      </c>
      <c r="P24" s="361" t="str">
        <f>IF('[2]Ontario RTU Data'!P24="","",'[2]Ontario RTU Data'!P24)</f>
        <v/>
      </c>
      <c r="Q24" s="361" t="str">
        <f>IF('[2]Ontario RTU Data'!Q24="","",'[2]Ontario RTU Data'!Q24)</f>
        <v/>
      </c>
      <c r="R24" s="361" t="str">
        <f>IF('[2]Ontario RTU Data'!R24="","",'[2]Ontario RTU Data'!R24)</f>
        <v/>
      </c>
      <c r="S24" s="361" t="str">
        <f>IF('[2]Ontario RTU Data'!S24="","",'[2]Ontario RTU Data'!S24)</f>
        <v/>
      </c>
      <c r="T24" s="361" t="str">
        <f>IF('[2]Ontario RTU Data'!T24="","",'[2]Ontario RTU Data'!T24)</f>
        <v/>
      </c>
      <c r="U24" s="361"/>
      <c r="V24" s="361"/>
      <c r="W24" s="361"/>
      <c r="X24" s="361"/>
      <c r="Y24" s="361"/>
      <c r="Z24" s="361"/>
    </row>
    <row r="25" spans="1:26" ht="46.5">
      <c r="A25" s="388" t="str">
        <f>IF('[2]Ontario RTU Data'!A25="","",'[2]Ontario RTU Data'!A25)</f>
        <v>"Other Costs" (for use in CE Tool)</v>
      </c>
      <c r="B25" s="389" t="str">
        <f>IF('[2]Ontario RTU Data'!B25="","",'[2]Ontario RTU Data'!B25)</f>
        <v xml:space="preserve">unsuccessful assessment cost </v>
      </c>
      <c r="C25" s="390">
        <f>IF('[2]Ontario RTU Data'!C25="","",'[2]Ontario RTU Data'!C25)</f>
        <v>128441.28514645465</v>
      </c>
      <c r="D25" s="390">
        <f>IF('[2]Ontario RTU Data'!D25="","",'[2]Ontario RTU Data'!D25)</f>
        <v>192661.92771968196</v>
      </c>
      <c r="E25" s="390">
        <f>IF('[2]Ontario RTU Data'!E25="","",'[2]Ontario RTU Data'!E25)</f>
        <v>160551.60643306831</v>
      </c>
      <c r="F25" s="390">
        <f>IF('[2]Ontario RTU Data'!F25="","",'[2]Ontario RTU Data'!F25)</f>
        <v>160551.60643306831</v>
      </c>
      <c r="G25" s="391">
        <f>IF('[2]Ontario RTU Data'!G25="","",'[2]Ontario RTU Data'!G25)</f>
        <v>642206.42573227326</v>
      </c>
      <c r="H25" s="361" t="str">
        <f>IF('[2]Ontario RTU Data'!H25="","",'[2]Ontario RTU Data'!H25)</f>
        <v/>
      </c>
      <c r="I25" s="361" t="str">
        <f>IF('[2]Ontario RTU Data'!I25="","",'[2]Ontario RTU Data'!I25)</f>
        <v/>
      </c>
      <c r="J25" s="361" t="str">
        <f>IF('[2]Ontario RTU Data'!J25="","",'[2]Ontario RTU Data'!J25)</f>
        <v/>
      </c>
      <c r="K25" s="361" t="str">
        <f>IF('[2]Ontario RTU Data'!K25="","",'[2]Ontario RTU Data'!K25)</f>
        <v/>
      </c>
      <c r="L25" s="361" t="str">
        <f>IF('[2]Ontario RTU Data'!L25="","",'[2]Ontario RTU Data'!L25)</f>
        <v/>
      </c>
      <c r="M25" s="361" t="str">
        <f>IF('[2]Ontario RTU Data'!M25="","",'[2]Ontario RTU Data'!M25)</f>
        <v/>
      </c>
      <c r="N25" s="361" t="str">
        <f>IF('[2]Ontario RTU Data'!N25="","",'[2]Ontario RTU Data'!N25)</f>
        <v/>
      </c>
      <c r="O25" s="247" t="str">
        <f>IF('[2]Ontario RTU Data'!O25="","",'[2]Ontario RTU Data'!O25)</f>
        <v/>
      </c>
      <c r="P25" s="361" t="str">
        <f>IF('[2]Ontario RTU Data'!P25="","",'[2]Ontario RTU Data'!P25)</f>
        <v/>
      </c>
      <c r="Q25" s="361" t="str">
        <f>IF('[2]Ontario RTU Data'!Q25="","",'[2]Ontario RTU Data'!Q25)</f>
        <v/>
      </c>
      <c r="R25" s="361" t="str">
        <f>IF('[2]Ontario RTU Data'!R25="","",'[2]Ontario RTU Data'!R25)</f>
        <v/>
      </c>
      <c r="S25" s="361" t="str">
        <f>IF('[2]Ontario RTU Data'!S25="","",'[2]Ontario RTU Data'!S25)</f>
        <v/>
      </c>
      <c r="T25" s="361" t="str">
        <f>IF('[2]Ontario RTU Data'!T25="","",'[2]Ontario RTU Data'!T25)</f>
        <v/>
      </c>
      <c r="U25" s="361"/>
      <c r="V25" s="361"/>
      <c r="W25" s="361"/>
      <c r="X25" s="361"/>
      <c r="Y25" s="361"/>
      <c r="Z25" s="361"/>
    </row>
    <row r="26" spans="1:26" ht="23.25">
      <c r="A26" s="392" t="str">
        <f>IF('[2]Ontario RTU Data'!A26="","",'[2]Ontario RTU Data'!A26)</f>
        <v/>
      </c>
      <c r="B26" s="393" t="str">
        <f>IF('[2]Ontario RTU Data'!B26="","",'[2]Ontario RTU Data'!B26)</f>
        <v/>
      </c>
      <c r="C26" s="394" t="str">
        <f>IF('[2]Ontario RTU Data'!C26="","",'[2]Ontario RTU Data'!C26)</f>
        <v/>
      </c>
      <c r="D26" s="366" t="str">
        <f>IF('[2]Ontario RTU Data'!D26="","",'[2]Ontario RTU Data'!D26)</f>
        <v/>
      </c>
      <c r="E26" s="361" t="str">
        <f>IF('[2]Ontario RTU Data'!E26="","",'[2]Ontario RTU Data'!E26)</f>
        <v/>
      </c>
      <c r="F26" s="361" t="str">
        <f>IF('[2]Ontario RTU Data'!F26="","",'[2]Ontario RTU Data'!F26)</f>
        <v/>
      </c>
      <c r="G26" s="361" t="str">
        <f>IF('[2]Ontario RTU Data'!G26="","",'[2]Ontario RTU Data'!G26)</f>
        <v/>
      </c>
      <c r="H26" s="361" t="str">
        <f>IF('[2]Ontario RTU Data'!H26="","",'[2]Ontario RTU Data'!H26)</f>
        <v/>
      </c>
      <c r="I26" s="247" t="str">
        <f>IF('[2]Ontario RTU Data'!I26="","",'[2]Ontario RTU Data'!I26)</f>
        <v/>
      </c>
      <c r="J26" s="361" t="str">
        <f>IF('[2]Ontario RTU Data'!J26="","",'[2]Ontario RTU Data'!J26)</f>
        <v/>
      </c>
      <c r="K26" s="361" t="str">
        <f>IF('[2]Ontario RTU Data'!K26="","",'[2]Ontario RTU Data'!K26)</f>
        <v/>
      </c>
      <c r="L26" s="361" t="str">
        <f>IF('[2]Ontario RTU Data'!L26="","",'[2]Ontario RTU Data'!L26)</f>
        <v/>
      </c>
      <c r="M26" s="361" t="str">
        <f>IF('[2]Ontario RTU Data'!M26="","",'[2]Ontario RTU Data'!M26)</f>
        <v/>
      </c>
      <c r="N26" s="361" t="str">
        <f>IF('[2]Ontario RTU Data'!N26="","",'[2]Ontario RTU Data'!N26)</f>
        <v/>
      </c>
      <c r="O26" s="361" t="str">
        <f>IF('[2]Ontario RTU Data'!O26="","",'[2]Ontario RTU Data'!O26)</f>
        <v/>
      </c>
      <c r="P26" s="361" t="str">
        <f>IF('[2]Ontario RTU Data'!P26="","",'[2]Ontario RTU Data'!P26)</f>
        <v/>
      </c>
      <c r="Q26" s="361" t="str">
        <f>IF('[2]Ontario RTU Data'!Q26="","",'[2]Ontario RTU Data'!Q26)</f>
        <v/>
      </c>
      <c r="R26" s="361" t="str">
        <f>IF('[2]Ontario RTU Data'!R26="","",'[2]Ontario RTU Data'!R26)</f>
        <v/>
      </c>
      <c r="S26" s="361" t="str">
        <f>IF('[2]Ontario RTU Data'!S26="","",'[2]Ontario RTU Data'!S26)</f>
        <v/>
      </c>
      <c r="T26" s="361" t="str">
        <f>IF('[2]Ontario RTU Data'!T26="","",'[2]Ontario RTU Data'!T26)</f>
        <v/>
      </c>
      <c r="U26" s="361"/>
      <c r="V26" s="361"/>
      <c r="W26" s="361"/>
      <c r="X26" s="361"/>
      <c r="Y26" s="361"/>
      <c r="Z26" s="361"/>
    </row>
    <row r="27" spans="1:26" ht="23.25">
      <c r="A27" s="395" t="str">
        <f>IF('[2]Ontario RTU Data'!A27="","",'[2]Ontario RTU Data'!A27)</f>
        <v/>
      </c>
      <c r="B27" s="365" t="str">
        <f>IF('[2]Ontario RTU Data'!B27="","",'[2]Ontario RTU Data'!B27)</f>
        <v/>
      </c>
      <c r="C27" s="247" t="str">
        <f>IF('[2]Ontario RTU Data'!C27="","",'[2]Ontario RTU Data'!C27)</f>
        <v/>
      </c>
      <c r="D27" s="383" t="str">
        <f>IF('[2]Ontario RTU Data'!D27="","",'[2]Ontario RTU Data'!D27)</f>
        <v/>
      </c>
      <c r="E27" s="345" t="str">
        <f>IF('[2]Ontario RTU Data'!E27="","",'[2]Ontario RTU Data'!E27)</f>
        <v/>
      </c>
      <c r="F27" s="345" t="str">
        <f>IF('[2]Ontario RTU Data'!F27="","",'[2]Ontario RTU Data'!F27)</f>
        <v/>
      </c>
      <c r="G27" s="345" t="str">
        <f>IF('[2]Ontario RTU Data'!G27="","",'[2]Ontario RTU Data'!G27)</f>
        <v/>
      </c>
      <c r="H27" s="345" t="str">
        <f>IF('[2]Ontario RTU Data'!H27="","",'[2]Ontario RTU Data'!H27)</f>
        <v/>
      </c>
      <c r="I27" s="247" t="str">
        <f>IF('[2]Ontario RTU Data'!I27="","",'[2]Ontario RTU Data'!I27)</f>
        <v/>
      </c>
      <c r="J27" s="345" t="str">
        <f>IF('[2]Ontario RTU Data'!J27="","",'[2]Ontario RTU Data'!J27)</f>
        <v/>
      </c>
      <c r="K27" s="345" t="str">
        <f>IF('[2]Ontario RTU Data'!K27="","",'[2]Ontario RTU Data'!K27)</f>
        <v/>
      </c>
      <c r="L27" s="247" t="str">
        <f>IF('[2]Ontario RTU Data'!L27="","",'[2]Ontario RTU Data'!L27)</f>
        <v/>
      </c>
      <c r="M27" s="247" t="str">
        <f>IF('[2]Ontario RTU Data'!M27="","",'[2]Ontario RTU Data'!M27)</f>
        <v/>
      </c>
      <c r="N27" s="247" t="str">
        <f>IF('[2]Ontario RTU Data'!N27="","",'[2]Ontario RTU Data'!N27)</f>
        <v/>
      </c>
      <c r="O27" s="247" t="str">
        <f>IF('[2]Ontario RTU Data'!O27="","",'[2]Ontario RTU Data'!O27)</f>
        <v/>
      </c>
      <c r="P27" s="247" t="str">
        <f>IF('[2]Ontario RTU Data'!P27="","",'[2]Ontario RTU Data'!P27)</f>
        <v/>
      </c>
      <c r="Q27" s="247" t="str">
        <f>IF('[2]Ontario RTU Data'!Q27="","",'[2]Ontario RTU Data'!Q27)</f>
        <v/>
      </c>
      <c r="R27" s="247" t="str">
        <f>IF('[2]Ontario RTU Data'!R27="","",'[2]Ontario RTU Data'!R27)</f>
        <v/>
      </c>
      <c r="S27" s="247" t="str">
        <f>IF('[2]Ontario RTU Data'!S27="","",'[2]Ontario RTU Data'!S27)</f>
        <v/>
      </c>
      <c r="T27" s="247" t="str">
        <f>IF('[2]Ontario RTU Data'!T27="","",'[2]Ontario RTU Data'!T27)</f>
        <v/>
      </c>
    </row>
    <row r="28" spans="1:26" ht="18" customHeight="1">
      <c r="A28" s="694" t="str">
        <f>IF('[2]Ontario RTU Data'!A28="","",'[2]Ontario RTU Data'!A28)</f>
        <v>RTU Calcs</v>
      </c>
      <c r="B28" s="396" t="str">
        <f>IF('[2]Ontario RTU Data'!B28="","",'[2]Ontario RTU Data'!B28)</f>
        <v>kWh/yr./ton</v>
      </c>
      <c r="C28" s="65">
        <f>IF('[2]Ontario RTU Data'!C28="","",'[2]Ontario RTU Data'!C28)</f>
        <v>947</v>
      </c>
      <c r="D28" s="383" t="str">
        <f>IF('[2]Ontario RTU Data'!D28="","",'[2]Ontario RTU Data'!D28)</f>
        <v>Estimated from manufacturers data sheets at run hours (mostly fan energy)</v>
      </c>
      <c r="E28" s="2" t="str">
        <f>IF('[2]Ontario RTU Data'!E28="","",'[2]Ontario RTU Data'!E28)</f>
        <v/>
      </c>
      <c r="F28" s="345" t="str">
        <f>IF('[2]Ontario RTU Data'!F28="","",'[2]Ontario RTU Data'!F28)</f>
        <v/>
      </c>
      <c r="G28" s="397" t="str">
        <f>IF('[2]Ontario RTU Data'!G28="","",'[2]Ontario RTU Data'!G28)</f>
        <v/>
      </c>
      <c r="H28" s="398" t="str">
        <f>IF('[2]Ontario RTU Data'!H28="","",'[2]Ontario RTU Data'!H28)</f>
        <v/>
      </c>
      <c r="I28" s="398" t="str">
        <f>IF('[2]Ontario RTU Data'!I28="","",'[2]Ontario RTU Data'!I28)</f>
        <v/>
      </c>
      <c r="J28" s="398" t="str">
        <f>IF('[2]Ontario RTU Data'!J28="","",'[2]Ontario RTU Data'!J28)</f>
        <v/>
      </c>
      <c r="K28" s="398" t="str">
        <f>IF('[2]Ontario RTU Data'!K28="","",'[2]Ontario RTU Data'!K28)</f>
        <v/>
      </c>
      <c r="L28" s="247" t="str">
        <f>IF('[2]Ontario RTU Data'!L28="","",'[2]Ontario RTU Data'!L28)</f>
        <v/>
      </c>
      <c r="M28" s="247" t="str">
        <f>IF('[2]Ontario RTU Data'!M28="","",'[2]Ontario RTU Data'!M28)</f>
        <v/>
      </c>
      <c r="N28" s="247" t="str">
        <f>IF('[2]Ontario RTU Data'!N28="","",'[2]Ontario RTU Data'!N28)</f>
        <v/>
      </c>
      <c r="O28" s="247" t="str">
        <f>IF('[2]Ontario RTU Data'!O28="","",'[2]Ontario RTU Data'!O28)</f>
        <v/>
      </c>
      <c r="P28" s="247" t="str">
        <f>IF('[2]Ontario RTU Data'!P28="","",'[2]Ontario RTU Data'!P28)</f>
        <v/>
      </c>
      <c r="Q28" s="247" t="str">
        <f>IF('[2]Ontario RTU Data'!Q28="","",'[2]Ontario RTU Data'!Q28)</f>
        <v/>
      </c>
      <c r="R28" s="247" t="str">
        <f>IF('[2]Ontario RTU Data'!R28="","",'[2]Ontario RTU Data'!R28)</f>
        <v/>
      </c>
      <c r="S28" s="247" t="str">
        <f>IF('[2]Ontario RTU Data'!S28="","",'[2]Ontario RTU Data'!S28)</f>
        <v/>
      </c>
      <c r="T28" s="247" t="str">
        <f>IF('[2]Ontario RTU Data'!T28="","",'[2]Ontario RTU Data'!T28)</f>
        <v/>
      </c>
    </row>
    <row r="29" spans="1:26" ht="18" customHeight="1">
      <c r="A29" s="694" t="str">
        <f>IF('[2]Ontario RTU Data'!A29="","",'[2]Ontario RTU Data'!A29)</f>
        <v/>
      </c>
      <c r="B29" s="396" t="str">
        <f>IF('[2]Ontario RTU Data'!B29="","",'[2]Ontario RTU Data'!B29)</f>
        <v>kW/ton</v>
      </c>
      <c r="C29" s="65">
        <f>IF('[2]Ontario RTU Data'!C29="","",'[2]Ontario RTU Data'!C29)</f>
        <v>1.2</v>
      </c>
      <c r="D29" s="383" t="str">
        <f>IF('[2]Ontario RTU Data'!D29="","",'[2]Ontario RTU Data'!D29)</f>
        <v>Calculated from manufacturers data sheets for more efficient units (ie conservative basline)</v>
      </c>
      <c r="E29" s="2" t="str">
        <f>IF('[2]Ontario RTU Data'!E29="","",'[2]Ontario RTU Data'!E29)</f>
        <v/>
      </c>
      <c r="F29" s="345" t="str">
        <f>IF('[2]Ontario RTU Data'!F29="","",'[2]Ontario RTU Data'!F29)</f>
        <v/>
      </c>
      <c r="G29" s="397" t="str">
        <f>IF('[2]Ontario RTU Data'!G29="","",'[2]Ontario RTU Data'!G29)</f>
        <v/>
      </c>
      <c r="H29" s="398" t="str">
        <f>IF('[2]Ontario RTU Data'!H29="","",'[2]Ontario RTU Data'!H29)</f>
        <v/>
      </c>
      <c r="I29" s="398" t="str">
        <f>IF('[2]Ontario RTU Data'!I29="","",'[2]Ontario RTU Data'!I29)</f>
        <v/>
      </c>
      <c r="J29" s="398" t="str">
        <f>IF('[2]Ontario RTU Data'!J29="","",'[2]Ontario RTU Data'!J29)</f>
        <v/>
      </c>
      <c r="K29" s="398" t="str">
        <f>IF('[2]Ontario RTU Data'!K29="","",'[2]Ontario RTU Data'!K29)</f>
        <v/>
      </c>
      <c r="L29" s="247" t="str">
        <f>IF('[2]Ontario RTU Data'!L29="","",'[2]Ontario RTU Data'!L29)</f>
        <v/>
      </c>
      <c r="M29" s="247" t="str">
        <f>IF('[2]Ontario RTU Data'!M29="","",'[2]Ontario RTU Data'!M29)</f>
        <v/>
      </c>
      <c r="N29" s="247" t="str">
        <f>IF('[2]Ontario RTU Data'!N29="","",'[2]Ontario RTU Data'!N29)</f>
        <v/>
      </c>
      <c r="O29" s="247" t="str">
        <f>IF('[2]Ontario RTU Data'!O29="","",'[2]Ontario RTU Data'!O29)</f>
        <v/>
      </c>
      <c r="P29" s="247" t="str">
        <f>IF('[2]Ontario RTU Data'!P29="","",'[2]Ontario RTU Data'!P29)</f>
        <v/>
      </c>
      <c r="Q29" s="247" t="str">
        <f>IF('[2]Ontario RTU Data'!Q29="","",'[2]Ontario RTU Data'!Q29)</f>
        <v/>
      </c>
      <c r="R29" s="247" t="str">
        <f>IF('[2]Ontario RTU Data'!R29="","",'[2]Ontario RTU Data'!R29)</f>
        <v/>
      </c>
      <c r="S29" s="247" t="str">
        <f>IF('[2]Ontario RTU Data'!S29="","",'[2]Ontario RTU Data'!S29)</f>
        <v/>
      </c>
      <c r="T29" s="247" t="str">
        <f>IF('[2]Ontario RTU Data'!T29="","",'[2]Ontario RTU Data'!T29)</f>
        <v/>
      </c>
    </row>
    <row r="30" spans="1:26" ht="18" customHeight="1">
      <c r="A30" s="694" t="str">
        <f>IF('[2]Ontario RTU Data'!A30="","",'[2]Ontario RTU Data'!A30)</f>
        <v/>
      </c>
      <c r="B30" s="396" t="str">
        <f>IF('[2]Ontario RTU Data'!B30="","",'[2]Ontario RTU Data'!B30)</f>
        <v>HOO</v>
      </c>
      <c r="C30" s="399">
        <f>IF('[2]Ontario RTU Data'!C30="","",'[2]Ontario RTU Data'!C30)</f>
        <v>4056</v>
      </c>
      <c r="D30" s="383" t="str">
        <f>IF('[2]Ontario RTU Data'!D30="","",'[2]Ontario RTU Data'!D30)</f>
        <v>Estimated from fan runtimes and from Prior Pilot Programs</v>
      </c>
      <c r="E30" s="2" t="str">
        <f>IF('[2]Ontario RTU Data'!E30="","",'[2]Ontario RTU Data'!E30)</f>
        <v/>
      </c>
      <c r="F30" s="345" t="str">
        <f>IF('[2]Ontario RTU Data'!F30="","",'[2]Ontario RTU Data'!F30)</f>
        <v/>
      </c>
      <c r="G30" s="397" t="str">
        <f>IF('[2]Ontario RTU Data'!G30="","",'[2]Ontario RTU Data'!G30)</f>
        <v/>
      </c>
      <c r="H30" s="398" t="str">
        <f>IF('[2]Ontario RTU Data'!H30="","",'[2]Ontario RTU Data'!H30)</f>
        <v/>
      </c>
      <c r="I30" s="398" t="str">
        <f>IF('[2]Ontario RTU Data'!I30="","",'[2]Ontario RTU Data'!I30)</f>
        <v/>
      </c>
      <c r="J30" s="398" t="str">
        <f>IF('[2]Ontario RTU Data'!J30="","",'[2]Ontario RTU Data'!J30)</f>
        <v/>
      </c>
      <c r="K30" s="398" t="str">
        <f>IF('[2]Ontario RTU Data'!K30="","",'[2]Ontario RTU Data'!K30)</f>
        <v/>
      </c>
      <c r="L30" s="247" t="str">
        <f>IF('[2]Ontario RTU Data'!L30="","",'[2]Ontario RTU Data'!L30)</f>
        <v/>
      </c>
      <c r="M30" s="247" t="str">
        <f>IF('[2]Ontario RTU Data'!M30="","",'[2]Ontario RTU Data'!M30)</f>
        <v/>
      </c>
      <c r="N30" s="247" t="str">
        <f>IF('[2]Ontario RTU Data'!N30="","",'[2]Ontario RTU Data'!N30)</f>
        <v/>
      </c>
      <c r="O30" s="247" t="str">
        <f>IF('[2]Ontario RTU Data'!O30="","",'[2]Ontario RTU Data'!O30)</f>
        <v/>
      </c>
      <c r="P30" s="247" t="str">
        <f>IF('[2]Ontario RTU Data'!P30="","",'[2]Ontario RTU Data'!P30)</f>
        <v/>
      </c>
      <c r="Q30" s="247" t="str">
        <f>IF('[2]Ontario RTU Data'!Q30="","",'[2]Ontario RTU Data'!Q30)</f>
        <v/>
      </c>
      <c r="R30" s="247" t="str">
        <f>IF('[2]Ontario RTU Data'!R30="","",'[2]Ontario RTU Data'!R30)</f>
        <v/>
      </c>
      <c r="S30" s="247" t="str">
        <f>IF('[2]Ontario RTU Data'!S30="","",'[2]Ontario RTU Data'!S30)</f>
        <v/>
      </c>
      <c r="T30" s="247" t="str">
        <f>IF('[2]Ontario RTU Data'!T30="","",'[2]Ontario RTU Data'!T30)</f>
        <v/>
      </c>
    </row>
    <row r="31" spans="1:26" ht="18" customHeight="1">
      <c r="A31" s="694" t="str">
        <f>IF('[2]Ontario RTU Data'!A31="","",'[2]Ontario RTU Data'!A31)</f>
        <v/>
      </c>
      <c r="B31" s="396" t="str">
        <f>IF('[2]Ontario RTU Data'!B31="","",'[2]Ontario RTU Data'!B31)</f>
        <v>Total Estimated in ON</v>
      </c>
      <c r="C31" s="400">
        <f>IF('[2]Ontario RTU Data'!C31="","",'[2]Ontario RTU Data'!C31)</f>
        <v>337499.972672067</v>
      </c>
      <c r="D31" s="383" t="str">
        <f>IF('[2]Ontario RTU Data'!D31="","",'[2]Ontario RTU Data'!D31)</f>
        <v>See above market analysis</v>
      </c>
      <c r="E31" s="247" t="str">
        <f>IF('[2]Ontario RTU Data'!E31="","",'[2]Ontario RTU Data'!E31)</f>
        <v/>
      </c>
      <c r="F31" s="345" t="str">
        <f>IF('[2]Ontario RTU Data'!F31="","",'[2]Ontario RTU Data'!F31)</f>
        <v/>
      </c>
      <c r="G31" s="345" t="str">
        <f>IF('[2]Ontario RTU Data'!G31="","",'[2]Ontario RTU Data'!G31)</f>
        <v/>
      </c>
      <c r="H31" s="345" t="str">
        <f>IF('[2]Ontario RTU Data'!H31="","",'[2]Ontario RTU Data'!H31)</f>
        <v/>
      </c>
      <c r="I31" s="345" t="str">
        <f>IF('[2]Ontario RTU Data'!I31="","",'[2]Ontario RTU Data'!I31)</f>
        <v/>
      </c>
      <c r="J31" s="345" t="str">
        <f>IF('[2]Ontario RTU Data'!J31="","",'[2]Ontario RTU Data'!J31)</f>
        <v/>
      </c>
      <c r="K31" s="345" t="str">
        <f>IF('[2]Ontario RTU Data'!K31="","",'[2]Ontario RTU Data'!K31)</f>
        <v/>
      </c>
      <c r="L31" s="247" t="str">
        <f>IF('[2]Ontario RTU Data'!L31="","",'[2]Ontario RTU Data'!L31)</f>
        <v/>
      </c>
      <c r="M31" s="247" t="str">
        <f>IF('[2]Ontario RTU Data'!M31="","",'[2]Ontario RTU Data'!M31)</f>
        <v/>
      </c>
      <c r="N31" s="247" t="str">
        <f>IF('[2]Ontario RTU Data'!N31="","",'[2]Ontario RTU Data'!N31)</f>
        <v/>
      </c>
      <c r="O31" s="247" t="str">
        <f>IF('[2]Ontario RTU Data'!O31="","",'[2]Ontario RTU Data'!O31)</f>
        <v/>
      </c>
      <c r="P31" s="247" t="str">
        <f>IF('[2]Ontario RTU Data'!P31="","",'[2]Ontario RTU Data'!P31)</f>
        <v/>
      </c>
      <c r="Q31" s="247" t="str">
        <f>IF('[2]Ontario RTU Data'!Q31="","",'[2]Ontario RTU Data'!Q31)</f>
        <v/>
      </c>
      <c r="R31" s="247" t="str">
        <f>IF('[2]Ontario RTU Data'!R31="","",'[2]Ontario RTU Data'!R31)</f>
        <v/>
      </c>
      <c r="S31" s="247" t="str">
        <f>IF('[2]Ontario RTU Data'!S31="","",'[2]Ontario RTU Data'!S31)</f>
        <v/>
      </c>
      <c r="T31" s="247" t="str">
        <f>IF('[2]Ontario RTU Data'!T31="","",'[2]Ontario RTU Data'!T31)</f>
        <v/>
      </c>
    </row>
    <row r="32" spans="1:26" ht="18" customHeight="1">
      <c r="A32" s="694" t="str">
        <f>IF('[2]Ontario RTU Data'!A32="","",'[2]Ontario RTU Data'!A32)</f>
        <v/>
      </c>
      <c r="B32" s="396" t="str">
        <f>IF('[2]Ontario RTU Data'!B32="","",'[2]Ontario RTU Data'!B32)</f>
        <v>Estimated in TO</v>
      </c>
      <c r="C32" s="401">
        <f>IF('[2]Ontario RTU Data'!C32="","",'[2]Ontario RTU Data'!C32)</f>
        <v>80275.803216534143</v>
      </c>
      <c r="D32" s="383" t="str">
        <f>IF('[2]Ontario RTU Data'!D32="","",'[2]Ontario RTU Data'!D32)</f>
        <v>See above market analysis</v>
      </c>
      <c r="E32" s="247" t="str">
        <f>IF('[2]Ontario RTU Data'!E32="","",'[2]Ontario RTU Data'!E32)</f>
        <v/>
      </c>
      <c r="F32" s="247" t="str">
        <f>IF('[2]Ontario RTU Data'!F32="","",'[2]Ontario RTU Data'!F32)</f>
        <v/>
      </c>
      <c r="G32" s="345" t="str">
        <f>IF('[2]Ontario RTU Data'!G32="","",'[2]Ontario RTU Data'!G32)</f>
        <v/>
      </c>
      <c r="H32" s="345" t="str">
        <f>IF('[2]Ontario RTU Data'!H32="","",'[2]Ontario RTU Data'!H32)</f>
        <v/>
      </c>
      <c r="I32" s="345" t="str">
        <f>IF('[2]Ontario RTU Data'!I32="","",'[2]Ontario RTU Data'!I32)</f>
        <v/>
      </c>
      <c r="J32" s="345" t="str">
        <f>IF('[2]Ontario RTU Data'!J32="","",'[2]Ontario RTU Data'!J32)</f>
        <v/>
      </c>
      <c r="K32" s="345" t="str">
        <f>IF('[2]Ontario RTU Data'!K32="","",'[2]Ontario RTU Data'!K32)</f>
        <v/>
      </c>
      <c r="L32" s="247" t="str">
        <f>IF('[2]Ontario RTU Data'!L32="","",'[2]Ontario RTU Data'!L32)</f>
        <v/>
      </c>
      <c r="M32" s="247" t="str">
        <f>IF('[2]Ontario RTU Data'!M32="","",'[2]Ontario RTU Data'!M32)</f>
        <v/>
      </c>
      <c r="N32" s="247" t="str">
        <f>IF('[2]Ontario RTU Data'!N32="","",'[2]Ontario RTU Data'!N32)</f>
        <v/>
      </c>
      <c r="O32" s="247" t="str">
        <f>IF('[2]Ontario RTU Data'!O32="","",'[2]Ontario RTU Data'!O32)</f>
        <v/>
      </c>
      <c r="P32" s="247" t="str">
        <f>IF('[2]Ontario RTU Data'!P32="","",'[2]Ontario RTU Data'!P32)</f>
        <v/>
      </c>
      <c r="Q32" s="247" t="str">
        <f>IF('[2]Ontario RTU Data'!Q32="","",'[2]Ontario RTU Data'!Q32)</f>
        <v/>
      </c>
      <c r="R32" s="247" t="str">
        <f>IF('[2]Ontario RTU Data'!R32="","",'[2]Ontario RTU Data'!R32)</f>
        <v/>
      </c>
      <c r="S32" s="247" t="str">
        <f>IF('[2]Ontario RTU Data'!S32="","",'[2]Ontario RTU Data'!S32)</f>
        <v/>
      </c>
      <c r="T32" s="402" t="str">
        <f>IF('[2]Ontario RTU Data'!T32="","",'[2]Ontario RTU Data'!T32)</f>
        <v/>
      </c>
    </row>
    <row r="33" spans="1:20" ht="23.25">
      <c r="A33" s="395" t="str">
        <f>IF('[2]Ontario RTU Data'!A33="","",'[2]Ontario RTU Data'!A33)</f>
        <v/>
      </c>
      <c r="B33" s="396" t="str">
        <f>IF('[2]Ontario RTU Data'!B33="","",'[2]Ontario RTU Data'!B33)</f>
        <v>Savings Assumptions</v>
      </c>
      <c r="C33" s="403" t="str">
        <f>IF('[2]Ontario RTU Data'!C33="","",'[2]Ontario RTU Data'!C33)</f>
        <v>%kWh Savings</v>
      </c>
      <c r="D33" s="404" t="str">
        <f>IF('[2]Ontario RTU Data'!D33="","",'[2]Ontario RTU Data'!D33)</f>
        <v>%kW Cool Savings</v>
      </c>
      <c r="E33" s="343" t="str">
        <f>IF('[2]Ontario RTU Data'!E33="","",'[2]Ontario RTU Data'!E33)</f>
        <v>Notes</v>
      </c>
      <c r="F33" s="343" t="str">
        <f>IF('[2]Ontario RTU Data'!F33="","",'[2]Ontario RTU Data'!F33)</f>
        <v/>
      </c>
      <c r="G33" s="343" t="str">
        <f>IF('[2]Ontario RTU Data'!G33="","",'[2]Ontario RTU Data'!G33)</f>
        <v/>
      </c>
      <c r="H33" s="343" t="str">
        <f>IF('[2]Ontario RTU Data'!H33="","",'[2]Ontario RTU Data'!H33)</f>
        <v/>
      </c>
      <c r="I33" s="343" t="str">
        <f>IF('[2]Ontario RTU Data'!I33="","",'[2]Ontario RTU Data'!I33)</f>
        <v/>
      </c>
      <c r="J33" s="345" t="str">
        <f>IF('[2]Ontario RTU Data'!J33="","",'[2]Ontario RTU Data'!J33)</f>
        <v/>
      </c>
      <c r="K33" s="345" t="str">
        <f>IF('[2]Ontario RTU Data'!K33="","",'[2]Ontario RTU Data'!K33)</f>
        <v/>
      </c>
      <c r="L33" s="247" t="str">
        <f>IF('[2]Ontario RTU Data'!L33="","",'[2]Ontario RTU Data'!L33)</f>
        <v/>
      </c>
      <c r="M33" s="247" t="str">
        <f>IF('[2]Ontario RTU Data'!M33="","",'[2]Ontario RTU Data'!M33)</f>
        <v/>
      </c>
      <c r="N33" s="247" t="str">
        <f>IF('[2]Ontario RTU Data'!N33="","",'[2]Ontario RTU Data'!N33)</f>
        <v/>
      </c>
      <c r="O33" s="247" t="str">
        <f>IF('[2]Ontario RTU Data'!O33="","",'[2]Ontario RTU Data'!O33)</f>
        <v/>
      </c>
      <c r="P33" s="247" t="str">
        <f>IF('[2]Ontario RTU Data'!P33="","",'[2]Ontario RTU Data'!P33)</f>
        <v/>
      </c>
      <c r="Q33" s="247" t="str">
        <f>IF('[2]Ontario RTU Data'!Q33="","",'[2]Ontario RTU Data'!Q33)</f>
        <v/>
      </c>
      <c r="R33" s="247" t="str">
        <f>IF('[2]Ontario RTU Data'!R33="","",'[2]Ontario RTU Data'!R33)</f>
        <v/>
      </c>
      <c r="S33" s="247" t="str">
        <f>IF('[2]Ontario RTU Data'!S33="","",'[2]Ontario RTU Data'!S33)</f>
        <v/>
      </c>
      <c r="T33" s="402" t="str">
        <f>IF('[2]Ontario RTU Data'!T33="","",'[2]Ontario RTU Data'!T33)</f>
        <v/>
      </c>
    </row>
    <row r="34" spans="1:20" ht="18" customHeight="1">
      <c r="A34" s="695" t="str">
        <f>IF('[2]Ontario RTU Data'!A34="","",'[2]Ontario RTU Data'!A34)</f>
        <v>Measures Costs/Savings</v>
      </c>
      <c r="B34" s="405" t="str">
        <f>IF('[2]Ontario RTU Data'!B34="","",'[2]Ontario RTU Data'!B34)</f>
        <v>Repairs Savings</v>
      </c>
      <c r="C34" s="406">
        <f>IF('[2]Ontario RTU Data'!C34="","",'[2]Ontario RTU Data'!C34)</f>
        <v>0</v>
      </c>
      <c r="D34" s="402" t="str">
        <f>IF('[2]Ontario RTU Data'!D34="","",'[2]Ontario RTU Data'!D34)</f>
        <v/>
      </c>
      <c r="E34" s="407" t="str">
        <f>IF('[2]Ontario RTU Data'!E34="","",'[2]Ontario RTU Data'!E34)</f>
        <v>Repair savings not part of program design, no savings attibution for this effort</v>
      </c>
      <c r="F34" s="247" t="str">
        <f>IF('[2]Ontario RTU Data'!F34="","",'[2]Ontario RTU Data'!F34)</f>
        <v/>
      </c>
      <c r="G34" s="345" t="str">
        <f>IF('[2]Ontario RTU Data'!G34="","",'[2]Ontario RTU Data'!G34)</f>
        <v/>
      </c>
      <c r="H34" s="345" t="str">
        <f>IF('[2]Ontario RTU Data'!H34="","",'[2]Ontario RTU Data'!H34)</f>
        <v/>
      </c>
      <c r="I34" s="345" t="str">
        <f>IF('[2]Ontario RTU Data'!I34="","",'[2]Ontario RTU Data'!I34)</f>
        <v/>
      </c>
      <c r="J34" s="345" t="str">
        <f>IF('[2]Ontario RTU Data'!J34="","",'[2]Ontario RTU Data'!J34)</f>
        <v/>
      </c>
      <c r="K34" s="345" t="str">
        <f>IF('[2]Ontario RTU Data'!K34="","",'[2]Ontario RTU Data'!K34)</f>
        <v/>
      </c>
      <c r="L34" s="247" t="str">
        <f>IF('[2]Ontario RTU Data'!L34="","",'[2]Ontario RTU Data'!L34)</f>
        <v/>
      </c>
      <c r="M34" s="247" t="str">
        <f>IF('[2]Ontario RTU Data'!M34="","",'[2]Ontario RTU Data'!M34)</f>
        <v/>
      </c>
      <c r="N34" s="247" t="str">
        <f>IF('[2]Ontario RTU Data'!N34="","",'[2]Ontario RTU Data'!N34)</f>
        <v/>
      </c>
      <c r="O34" s="247" t="str">
        <f>IF('[2]Ontario RTU Data'!O34="","",'[2]Ontario RTU Data'!O34)</f>
        <v/>
      </c>
      <c r="P34" s="247" t="str">
        <f>IF('[2]Ontario RTU Data'!P34="","",'[2]Ontario RTU Data'!P34)</f>
        <v/>
      </c>
      <c r="Q34" s="247" t="str">
        <f>IF('[2]Ontario RTU Data'!Q34="","",'[2]Ontario RTU Data'!Q34)</f>
        <v/>
      </c>
      <c r="R34" s="247" t="str">
        <f>IF('[2]Ontario RTU Data'!R34="","",'[2]Ontario RTU Data'!R34)</f>
        <v/>
      </c>
      <c r="S34" s="247" t="str">
        <f>IF('[2]Ontario RTU Data'!S34="","",'[2]Ontario RTU Data'!S34)</f>
        <v/>
      </c>
      <c r="T34" s="247" t="str">
        <f>IF('[2]Ontario RTU Data'!T34="","",'[2]Ontario RTU Data'!T34)</f>
        <v/>
      </c>
    </row>
    <row r="35" spans="1:20" ht="18" customHeight="1">
      <c r="A35" s="695" t="str">
        <f>IF('[2]Ontario RTU Data'!A35="","",'[2]Ontario RTU Data'!A35)</f>
        <v/>
      </c>
      <c r="B35" s="405" t="str">
        <f>IF('[2]Ontario RTU Data'!B35="","",'[2]Ontario RTU Data'!B35)</f>
        <v>T-Stat Savings (kWh)</v>
      </c>
      <c r="C35" s="406">
        <f>IF('[2]Ontario RTU Data'!C35="","",'[2]Ontario RTU Data'!C35)</f>
        <v>0.21</v>
      </c>
      <c r="D35" s="408">
        <f>IF('[2]Ontario RTU Data'!D35="","",'[2]Ontario RTU Data'!D35)</f>
        <v>0.02</v>
      </c>
      <c r="E35" s="407" t="str">
        <f>IF('[2]Ontario RTU Data'!E35="","",'[2]Ontario RTU Data'!E35)</f>
        <v>Based on savings from Pilot Studies and engineered calcs of mostly fan operating time savings</v>
      </c>
      <c r="F35" s="247" t="str">
        <f>IF('[2]Ontario RTU Data'!F35="","",'[2]Ontario RTU Data'!F35)</f>
        <v/>
      </c>
      <c r="G35" s="345" t="str">
        <f>IF('[2]Ontario RTU Data'!G35="","",'[2]Ontario RTU Data'!G35)</f>
        <v/>
      </c>
      <c r="H35" s="345" t="str">
        <f>IF('[2]Ontario RTU Data'!H35="","",'[2]Ontario RTU Data'!H35)</f>
        <v/>
      </c>
      <c r="I35" s="345" t="str">
        <f>IF('[2]Ontario RTU Data'!I35="","",'[2]Ontario RTU Data'!I35)</f>
        <v/>
      </c>
      <c r="J35" s="409" t="str">
        <f>IF('[2]Ontario RTU Data'!J35="","",'[2]Ontario RTU Data'!J35)</f>
        <v/>
      </c>
      <c r="K35" s="345" t="str">
        <f>IF('[2]Ontario RTU Data'!K35="","",'[2]Ontario RTU Data'!K35)</f>
        <v/>
      </c>
      <c r="L35" s="247" t="str">
        <f>IF('[2]Ontario RTU Data'!L35="","",'[2]Ontario RTU Data'!L35)</f>
        <v/>
      </c>
      <c r="M35" s="247" t="str">
        <f>IF('[2]Ontario RTU Data'!M35="","",'[2]Ontario RTU Data'!M35)</f>
        <v/>
      </c>
      <c r="N35" s="247" t="str">
        <f>IF('[2]Ontario RTU Data'!N35="","",'[2]Ontario RTU Data'!N35)</f>
        <v/>
      </c>
      <c r="O35" s="247" t="str">
        <f>IF('[2]Ontario RTU Data'!O35="","",'[2]Ontario RTU Data'!O35)</f>
        <v/>
      </c>
      <c r="P35" s="247" t="str">
        <f>IF('[2]Ontario RTU Data'!P35="","",'[2]Ontario RTU Data'!P35)</f>
        <v/>
      </c>
      <c r="Q35" s="247" t="str">
        <f>IF('[2]Ontario RTU Data'!Q35="","",'[2]Ontario RTU Data'!Q35)</f>
        <v/>
      </c>
      <c r="R35" s="247" t="str">
        <f>IF('[2]Ontario RTU Data'!R35="","",'[2]Ontario RTU Data'!R35)</f>
        <v/>
      </c>
      <c r="S35" s="247" t="str">
        <f>IF('[2]Ontario RTU Data'!S35="","",'[2]Ontario RTU Data'!S35)</f>
        <v/>
      </c>
      <c r="T35" s="247" t="str">
        <f>IF('[2]Ontario RTU Data'!T35="","",'[2]Ontario RTU Data'!T35)</f>
        <v/>
      </c>
    </row>
    <row r="36" spans="1:20" ht="18" customHeight="1">
      <c r="A36" s="695" t="str">
        <f>IF('[2]Ontario RTU Data'!A36="","",'[2]Ontario RTU Data'!A36)</f>
        <v/>
      </c>
      <c r="B36" s="405" t="str">
        <f>IF('[2]Ontario RTU Data'!B36="","",'[2]Ontario RTU Data'!B36)</f>
        <v>incr Occ. Sensor Savings (kWh)</v>
      </c>
      <c r="C36" s="406">
        <f>IF('[2]Ontario RTU Data'!C36="","",'[2]Ontario RTU Data'!C36)</f>
        <v>4.0000000000000008E-2</v>
      </c>
      <c r="D36" s="408">
        <f>IF('[2]Ontario RTU Data'!D36="","",'[2]Ontario RTU Data'!D36)</f>
        <v>0.05</v>
      </c>
      <c r="E36" s="247" t="str">
        <f>IF('[2]Ontario RTU Data'!E36="","",'[2]Ontario RTU Data'!E36)</f>
        <v>Engineering calucations base on additional run time savings</v>
      </c>
      <c r="F36" s="247" t="str">
        <f>IF('[2]Ontario RTU Data'!F36="","",'[2]Ontario RTU Data'!F36)</f>
        <v/>
      </c>
      <c r="G36" s="345" t="str">
        <f>IF('[2]Ontario RTU Data'!G36="","",'[2]Ontario RTU Data'!G36)</f>
        <v/>
      </c>
      <c r="H36" s="345" t="str">
        <f>IF('[2]Ontario RTU Data'!H36="","",'[2]Ontario RTU Data'!H36)</f>
        <v/>
      </c>
      <c r="I36" s="247" t="str">
        <f>IF('[2]Ontario RTU Data'!I36="","",'[2]Ontario RTU Data'!I36)</f>
        <v/>
      </c>
      <c r="J36" s="409" t="str">
        <f>IF('[2]Ontario RTU Data'!J36="","",'[2]Ontario RTU Data'!J36)</f>
        <v/>
      </c>
      <c r="K36" s="383" t="str">
        <f>IF('[2]Ontario RTU Data'!K36="","",'[2]Ontario RTU Data'!K36)</f>
        <v/>
      </c>
      <c r="L36" s="247" t="str">
        <f>IF('[2]Ontario RTU Data'!L36="","",'[2]Ontario RTU Data'!L36)</f>
        <v/>
      </c>
      <c r="M36" s="247" t="str">
        <f>IF('[2]Ontario RTU Data'!M36="","",'[2]Ontario RTU Data'!M36)</f>
        <v/>
      </c>
      <c r="N36" s="247" t="str">
        <f>IF('[2]Ontario RTU Data'!N36="","",'[2]Ontario RTU Data'!N36)</f>
        <v/>
      </c>
      <c r="O36" s="247" t="str">
        <f>IF('[2]Ontario RTU Data'!O36="","",'[2]Ontario RTU Data'!O36)</f>
        <v/>
      </c>
      <c r="P36" s="247" t="str">
        <f>IF('[2]Ontario RTU Data'!P36="","",'[2]Ontario RTU Data'!P36)</f>
        <v/>
      </c>
      <c r="Q36" s="247" t="str">
        <f>IF('[2]Ontario RTU Data'!Q36="","",'[2]Ontario RTU Data'!Q36)</f>
        <v/>
      </c>
      <c r="R36" s="247" t="str">
        <f>IF('[2]Ontario RTU Data'!R36="","",'[2]Ontario RTU Data'!R36)</f>
        <v/>
      </c>
      <c r="S36" s="247" t="str">
        <f>IF('[2]Ontario RTU Data'!S36="","",'[2]Ontario RTU Data'!S36)</f>
        <v/>
      </c>
      <c r="T36" s="247" t="str">
        <f>IF('[2]Ontario RTU Data'!T36="","",'[2]Ontario RTU Data'!T36)</f>
        <v/>
      </c>
    </row>
    <row r="37" spans="1:20" ht="18" customHeight="1">
      <c r="A37" s="695" t="str">
        <f>IF('[2]Ontario RTU Data'!A37="","",'[2]Ontario RTU Data'!A37)</f>
        <v/>
      </c>
      <c r="B37" s="405" t="str">
        <f>IF('[2]Ontario RTU Data'!B37="","",'[2]Ontario RTU Data'!B37)</f>
        <v>incr DCV Savings inc(kWh)</v>
      </c>
      <c r="C37" s="406">
        <f>IF('[2]Ontario RTU Data'!C37="","",'[2]Ontario RTU Data'!C37)</f>
        <v>0.15</v>
      </c>
      <c r="D37" s="408">
        <f>IF('[2]Ontario RTU Data'!D37="","",'[2]Ontario RTU Data'!D37)</f>
        <v>0.1</v>
      </c>
      <c r="E37" s="383" t="str">
        <f>IF('[2]Ontario RTU Data'!E37="","",'[2]Ontario RTU Data'!E37)</f>
        <v>Toronto Hydro Pilot (reduced from 55% down to 40% for conservative savings estimate)</v>
      </c>
      <c r="F37" s="247" t="str">
        <f>IF('[2]Ontario RTU Data'!F37="","",'[2]Ontario RTU Data'!F37)</f>
        <v/>
      </c>
      <c r="G37" s="345" t="str">
        <f>IF('[2]Ontario RTU Data'!G37="","",'[2]Ontario RTU Data'!G37)</f>
        <v/>
      </c>
      <c r="H37" s="345" t="str">
        <f>IF('[2]Ontario RTU Data'!H37="","",'[2]Ontario RTU Data'!H37)</f>
        <v/>
      </c>
      <c r="I37" s="345" t="str">
        <f>IF('[2]Ontario RTU Data'!I37="","",'[2]Ontario RTU Data'!I37)</f>
        <v/>
      </c>
      <c r="J37" s="409" t="str">
        <f>IF('[2]Ontario RTU Data'!J37="","",'[2]Ontario RTU Data'!J37)</f>
        <v/>
      </c>
      <c r="K37" s="345" t="str">
        <f>IF('[2]Ontario RTU Data'!K37="","",'[2]Ontario RTU Data'!K37)</f>
        <v/>
      </c>
      <c r="L37" s="247" t="str">
        <f>IF('[2]Ontario RTU Data'!L37="","",'[2]Ontario RTU Data'!L37)</f>
        <v/>
      </c>
      <c r="M37" s="247" t="str">
        <f>IF('[2]Ontario RTU Data'!M37="","",'[2]Ontario RTU Data'!M37)</f>
        <v/>
      </c>
      <c r="N37" s="247" t="str">
        <f>IF('[2]Ontario RTU Data'!N37="","",'[2]Ontario RTU Data'!N37)</f>
        <v/>
      </c>
      <c r="O37" s="247" t="str">
        <f>IF('[2]Ontario RTU Data'!O37="","",'[2]Ontario RTU Data'!O37)</f>
        <v/>
      </c>
      <c r="P37" s="247" t="str">
        <f>IF('[2]Ontario RTU Data'!P37="","",'[2]Ontario RTU Data'!P37)</f>
        <v/>
      </c>
      <c r="Q37" s="247" t="str">
        <f>IF('[2]Ontario RTU Data'!Q37="","",'[2]Ontario RTU Data'!Q37)</f>
        <v/>
      </c>
      <c r="R37" s="247" t="str">
        <f>IF('[2]Ontario RTU Data'!R37="","",'[2]Ontario RTU Data'!R37)</f>
        <v/>
      </c>
      <c r="S37" s="247" t="str">
        <f>IF('[2]Ontario RTU Data'!S37="","",'[2]Ontario RTU Data'!S37)</f>
        <v/>
      </c>
      <c r="T37" s="247" t="str">
        <f>IF('[2]Ontario RTU Data'!T37="","",'[2]Ontario RTU Data'!T37)</f>
        <v/>
      </c>
    </row>
    <row r="38" spans="1:20" ht="18" customHeight="1">
      <c r="A38" s="695" t="str">
        <f>IF('[2]Ontario RTU Data'!A38="","",'[2]Ontario RTU Data'!A38)</f>
        <v/>
      </c>
      <c r="B38" s="405" t="str">
        <f>IF('[2]Ontario RTU Data'!B38="","",'[2]Ontario RTU Data'!B38)</f>
        <v>T-Stat Savings (kW)</v>
      </c>
      <c r="C38" s="410" t="str">
        <f>IF('[2]Ontario RTU Data'!C38="","",'[2]Ontario RTU Data'!C38)</f>
        <v>calculated in CE Tool</v>
      </c>
      <c r="D38" s="247" t="str">
        <f>IF('[2]Ontario RTU Data'!D38="","",'[2]Ontario RTU Data'!D38)</f>
        <v/>
      </c>
      <c r="E38" s="247" t="str">
        <f>IF('[2]Ontario RTU Data'!E38="","",'[2]Ontario RTU Data'!E38)</f>
        <v/>
      </c>
      <c r="F38" s="247" t="str">
        <f>IF('[2]Ontario RTU Data'!F38="","",'[2]Ontario RTU Data'!F38)</f>
        <v/>
      </c>
      <c r="G38" s="345" t="str">
        <f>IF('[2]Ontario RTU Data'!G38="","",'[2]Ontario RTU Data'!G38)</f>
        <v/>
      </c>
      <c r="H38" s="345" t="str">
        <f>IF('[2]Ontario RTU Data'!H38="","",'[2]Ontario RTU Data'!H38)</f>
        <v/>
      </c>
      <c r="I38" s="345" t="str">
        <f>IF('[2]Ontario RTU Data'!I38="","",'[2]Ontario RTU Data'!I38)</f>
        <v/>
      </c>
      <c r="J38" s="345" t="str">
        <f>IF('[2]Ontario RTU Data'!J38="","",'[2]Ontario RTU Data'!J38)</f>
        <v/>
      </c>
      <c r="K38" s="345" t="str">
        <f>IF('[2]Ontario RTU Data'!K38="","",'[2]Ontario RTU Data'!K38)</f>
        <v/>
      </c>
      <c r="L38" s="247" t="str">
        <f>IF('[2]Ontario RTU Data'!L38="","",'[2]Ontario RTU Data'!L38)</f>
        <v/>
      </c>
      <c r="M38" s="247" t="str">
        <f>IF('[2]Ontario RTU Data'!M38="","",'[2]Ontario RTU Data'!M38)</f>
        <v/>
      </c>
      <c r="N38" s="247" t="str">
        <f>IF('[2]Ontario RTU Data'!N38="","",'[2]Ontario RTU Data'!N38)</f>
        <v/>
      </c>
      <c r="O38" s="247" t="str">
        <f>IF('[2]Ontario RTU Data'!O38="","",'[2]Ontario RTU Data'!O38)</f>
        <v/>
      </c>
      <c r="P38" s="247" t="str">
        <f>IF('[2]Ontario RTU Data'!P38="","",'[2]Ontario RTU Data'!P38)</f>
        <v/>
      </c>
      <c r="Q38" s="247" t="str">
        <f>IF('[2]Ontario RTU Data'!Q38="","",'[2]Ontario RTU Data'!Q38)</f>
        <v/>
      </c>
      <c r="R38" s="247" t="str">
        <f>IF('[2]Ontario RTU Data'!R38="","",'[2]Ontario RTU Data'!R38)</f>
        <v/>
      </c>
      <c r="S38" s="247" t="str">
        <f>IF('[2]Ontario RTU Data'!S38="","",'[2]Ontario RTU Data'!S38)</f>
        <v/>
      </c>
      <c r="T38" s="247" t="str">
        <f>IF('[2]Ontario RTU Data'!T38="","",'[2]Ontario RTU Data'!T38)</f>
        <v/>
      </c>
    </row>
    <row r="39" spans="1:20" ht="18" customHeight="1">
      <c r="A39" s="695" t="str">
        <f>IF('[2]Ontario RTU Data'!A39="","",'[2]Ontario RTU Data'!A39)</f>
        <v/>
      </c>
      <c r="B39" s="405" t="str">
        <f>IF('[2]Ontario RTU Data'!B39="","",'[2]Ontario RTU Data'!B39)</f>
        <v>Occ. Sensor Savings (kW)</v>
      </c>
      <c r="C39" s="410" t="str">
        <f>IF('[2]Ontario RTU Data'!C39="","",'[2]Ontario RTU Data'!C39)</f>
        <v>calculated in CE Tool</v>
      </c>
      <c r="D39" s="247" t="str">
        <f>IF('[2]Ontario RTU Data'!D39="","",'[2]Ontario RTU Data'!D39)</f>
        <v/>
      </c>
      <c r="E39" s="247" t="str">
        <f>IF('[2]Ontario RTU Data'!E39="","",'[2]Ontario RTU Data'!E39)</f>
        <v/>
      </c>
      <c r="F39" s="247" t="str">
        <f>IF('[2]Ontario RTU Data'!F39="","",'[2]Ontario RTU Data'!F39)</f>
        <v/>
      </c>
      <c r="G39" s="345" t="str">
        <f>IF('[2]Ontario RTU Data'!G39="","",'[2]Ontario RTU Data'!G39)</f>
        <v/>
      </c>
      <c r="H39" s="345" t="str">
        <f>IF('[2]Ontario RTU Data'!H39="","",'[2]Ontario RTU Data'!H39)</f>
        <v/>
      </c>
      <c r="I39" s="345" t="str">
        <f>IF('[2]Ontario RTU Data'!I39="","",'[2]Ontario RTU Data'!I39)</f>
        <v/>
      </c>
      <c r="J39" s="345" t="str">
        <f>IF('[2]Ontario RTU Data'!J39="","",'[2]Ontario RTU Data'!J39)</f>
        <v/>
      </c>
      <c r="K39" s="345" t="str">
        <f>IF('[2]Ontario RTU Data'!K39="","",'[2]Ontario RTU Data'!K39)</f>
        <v/>
      </c>
      <c r="L39" s="247" t="str">
        <f>IF('[2]Ontario RTU Data'!L39="","",'[2]Ontario RTU Data'!L39)</f>
        <v/>
      </c>
      <c r="M39" s="247" t="str">
        <f>IF('[2]Ontario RTU Data'!M39="","",'[2]Ontario RTU Data'!M39)</f>
        <v/>
      </c>
      <c r="N39" s="247" t="str">
        <f>IF('[2]Ontario RTU Data'!N39="","",'[2]Ontario RTU Data'!N39)</f>
        <v/>
      </c>
      <c r="O39" s="247" t="str">
        <f>IF('[2]Ontario RTU Data'!O39="","",'[2]Ontario RTU Data'!O39)</f>
        <v/>
      </c>
      <c r="P39" s="247" t="str">
        <f>IF('[2]Ontario RTU Data'!P39="","",'[2]Ontario RTU Data'!P39)</f>
        <v/>
      </c>
      <c r="Q39" s="247" t="str">
        <f>IF('[2]Ontario RTU Data'!Q39="","",'[2]Ontario RTU Data'!Q39)</f>
        <v/>
      </c>
      <c r="R39" s="247" t="str">
        <f>IF('[2]Ontario RTU Data'!R39="","",'[2]Ontario RTU Data'!R39)</f>
        <v/>
      </c>
      <c r="S39" s="247" t="str">
        <f>IF('[2]Ontario RTU Data'!S39="","",'[2]Ontario RTU Data'!S39)</f>
        <v/>
      </c>
      <c r="T39" s="247" t="str">
        <f>IF('[2]Ontario RTU Data'!T39="","",'[2]Ontario RTU Data'!T39)</f>
        <v/>
      </c>
    </row>
    <row r="40" spans="1:20" ht="18.399999999999999" customHeight="1" thickBot="1">
      <c r="A40" s="695" t="str">
        <f>IF('[2]Ontario RTU Data'!A40="","",'[2]Ontario RTU Data'!A40)</f>
        <v/>
      </c>
      <c r="B40" s="405" t="str">
        <f>IF('[2]Ontario RTU Data'!B40="","",'[2]Ontario RTU Data'!B40)</f>
        <v>DCV Savings (kW)</v>
      </c>
      <c r="C40" s="410" t="str">
        <f>IF('[2]Ontario RTU Data'!C40="","",'[2]Ontario RTU Data'!C40)</f>
        <v>calculated in CE Tool</v>
      </c>
      <c r="D40" s="247" t="str">
        <f>IF('[2]Ontario RTU Data'!D40="","",'[2]Ontario RTU Data'!D40)</f>
        <v/>
      </c>
      <c r="E40" s="247" t="str">
        <f>IF('[2]Ontario RTU Data'!E40="","",'[2]Ontario RTU Data'!E40)</f>
        <v/>
      </c>
      <c r="F40" s="247" t="str">
        <f>IF('[2]Ontario RTU Data'!F40="","",'[2]Ontario RTU Data'!F40)</f>
        <v/>
      </c>
      <c r="G40" s="345" t="str">
        <f>IF('[2]Ontario RTU Data'!G40="","",'[2]Ontario RTU Data'!G40)</f>
        <v/>
      </c>
      <c r="H40" s="345" t="str">
        <f>IF('[2]Ontario RTU Data'!H40="","",'[2]Ontario RTU Data'!H40)</f>
        <v/>
      </c>
      <c r="I40" s="345" t="str">
        <f>IF('[2]Ontario RTU Data'!I40="","",'[2]Ontario RTU Data'!I40)</f>
        <v/>
      </c>
      <c r="J40" s="345" t="str">
        <f>IF('[2]Ontario RTU Data'!J40="","",'[2]Ontario RTU Data'!J40)</f>
        <v/>
      </c>
      <c r="K40" s="345" t="str">
        <f>IF('[2]Ontario RTU Data'!K40="","",'[2]Ontario RTU Data'!K40)</f>
        <v/>
      </c>
      <c r="L40" s="247" t="str">
        <f>IF('[2]Ontario RTU Data'!L40="","",'[2]Ontario RTU Data'!L40)</f>
        <v/>
      </c>
      <c r="M40" s="247" t="str">
        <f>IF('[2]Ontario RTU Data'!M40="","",'[2]Ontario RTU Data'!M40)</f>
        <v/>
      </c>
      <c r="N40" s="247" t="str">
        <f>IF('[2]Ontario RTU Data'!N40="","",'[2]Ontario RTU Data'!N40)</f>
        <v/>
      </c>
      <c r="O40" s="247" t="str">
        <f>IF('[2]Ontario RTU Data'!O40="","",'[2]Ontario RTU Data'!O40)</f>
        <v/>
      </c>
      <c r="P40" s="247" t="str">
        <f>IF('[2]Ontario RTU Data'!P40="","",'[2]Ontario RTU Data'!P40)</f>
        <v/>
      </c>
      <c r="Q40" s="247" t="str">
        <f>IF('[2]Ontario RTU Data'!Q40="","",'[2]Ontario RTU Data'!Q40)</f>
        <v/>
      </c>
      <c r="R40" s="247" t="str">
        <f>IF('[2]Ontario RTU Data'!R40="","",'[2]Ontario RTU Data'!R40)</f>
        <v/>
      </c>
      <c r="S40" s="247" t="str">
        <f>IF('[2]Ontario RTU Data'!S40="","",'[2]Ontario RTU Data'!S40)</f>
        <v/>
      </c>
      <c r="T40" s="247" t="str">
        <f>IF('[2]Ontario RTU Data'!T40="","",'[2]Ontario RTU Data'!T40)</f>
        <v/>
      </c>
    </row>
    <row r="41" spans="1:20" ht="18" customHeight="1">
      <c r="A41" s="695" t="str">
        <f>IF('[2]Ontario RTU Data'!A41="","",'[2]Ontario RTU Data'!A41)</f>
        <v/>
      </c>
      <c r="B41" s="396" t="str">
        <f>IF('[2]Ontario RTU Data'!B41="","",'[2]Ontario RTU Data'!B41)</f>
        <v>Measure Incremental Cost</v>
      </c>
      <c r="C41" s="411" t="str">
        <f>IF('[2]Ontario RTU Data'!C41="","",'[2]Ontario RTU Data'!C41)</f>
        <v/>
      </c>
      <c r="D41" s="412" t="str">
        <f>IF('[2]Ontario RTU Data'!D41="","",'[2]Ontario RTU Data'!D41)</f>
        <v>Nominal Cost</v>
      </c>
      <c r="E41" s="247" t="str">
        <f>IF('[2]Ontario RTU Data'!E41="","",'[2]Ontario RTU Data'!E41)</f>
        <v/>
      </c>
      <c r="F41" s="247" t="str">
        <f>IF('[2]Ontario RTU Data'!F41="","",'[2]Ontario RTU Data'!F41)</f>
        <v/>
      </c>
      <c r="G41" s="345" t="str">
        <f>IF('[2]Ontario RTU Data'!G41="","",'[2]Ontario RTU Data'!G41)</f>
        <v/>
      </c>
      <c r="H41" s="345" t="str">
        <f>IF('[2]Ontario RTU Data'!H41="","",'[2]Ontario RTU Data'!H41)</f>
        <v/>
      </c>
      <c r="I41" s="345" t="str">
        <f>IF('[2]Ontario RTU Data'!I41="","",'[2]Ontario RTU Data'!I41)</f>
        <v/>
      </c>
      <c r="J41" s="345" t="str">
        <f>IF('[2]Ontario RTU Data'!J41="","",'[2]Ontario RTU Data'!J41)</f>
        <v/>
      </c>
      <c r="K41" s="345" t="str">
        <f>IF('[2]Ontario RTU Data'!K41="","",'[2]Ontario RTU Data'!K41)</f>
        <v/>
      </c>
      <c r="L41" s="247" t="str">
        <f>IF('[2]Ontario RTU Data'!L41="","",'[2]Ontario RTU Data'!L41)</f>
        <v/>
      </c>
      <c r="M41" s="247" t="str">
        <f>IF('[2]Ontario RTU Data'!M41="","",'[2]Ontario RTU Data'!M41)</f>
        <v/>
      </c>
      <c r="N41" s="247" t="str">
        <f>IF('[2]Ontario RTU Data'!N41="","",'[2]Ontario RTU Data'!N41)</f>
        <v/>
      </c>
      <c r="O41" s="247" t="str">
        <f>IF('[2]Ontario RTU Data'!O41="","",'[2]Ontario RTU Data'!O41)</f>
        <v/>
      </c>
      <c r="P41" s="247" t="str">
        <f>IF('[2]Ontario RTU Data'!P41="","",'[2]Ontario RTU Data'!P41)</f>
        <v/>
      </c>
      <c r="Q41" s="247" t="str">
        <f>IF('[2]Ontario RTU Data'!Q41="","",'[2]Ontario RTU Data'!Q41)</f>
        <v/>
      </c>
      <c r="R41" s="247" t="str">
        <f>IF('[2]Ontario RTU Data'!R41="","",'[2]Ontario RTU Data'!R41)</f>
        <v/>
      </c>
      <c r="S41" s="247" t="str">
        <f>IF('[2]Ontario RTU Data'!S41="","",'[2]Ontario RTU Data'!S41)</f>
        <v/>
      </c>
      <c r="T41" s="247" t="str">
        <f>IF('[2]Ontario RTU Data'!T41="","",'[2]Ontario RTU Data'!T41)</f>
        <v/>
      </c>
    </row>
    <row r="42" spans="1:20" ht="18" customHeight="1">
      <c r="A42" s="695" t="str">
        <f>IF('[2]Ontario RTU Data'!A42="","",'[2]Ontario RTU Data'!A42)</f>
        <v/>
      </c>
      <c r="B42" s="365" t="str">
        <f>IF('[2]Ontario RTU Data'!B42="","",'[2]Ontario RTU Data'!B42)</f>
        <v>Assessment Cost</v>
      </c>
      <c r="C42" s="413">
        <f>IF('[2]Ontario RTU Data'!C42="","",'[2]Ontario RTU Data'!C42)</f>
        <v>100</v>
      </c>
      <c r="D42" s="414">
        <f>IF('[2]Ontario RTU Data'!D42="","",'[2]Ontario RTU Data'!D42)</f>
        <v>100</v>
      </c>
      <c r="E42" s="247" t="str">
        <f>IF('[2]Ontario RTU Data'!E42="","",'[2]Ontario RTU Data'!E42)</f>
        <v/>
      </c>
      <c r="F42" s="247" t="str">
        <f>IF('[2]Ontario RTU Data'!F42="","",'[2]Ontario RTU Data'!F42)</f>
        <v/>
      </c>
      <c r="G42" s="345" t="str">
        <f>IF('[2]Ontario RTU Data'!G42="","",'[2]Ontario RTU Data'!G42)</f>
        <v/>
      </c>
      <c r="H42" s="345" t="str">
        <f>IF('[2]Ontario RTU Data'!H42="","",'[2]Ontario RTU Data'!H42)</f>
        <v/>
      </c>
      <c r="I42" s="345" t="str">
        <f>IF('[2]Ontario RTU Data'!I42="","",'[2]Ontario RTU Data'!I42)</f>
        <v/>
      </c>
      <c r="J42" s="345" t="str">
        <f>IF('[2]Ontario RTU Data'!J42="","",'[2]Ontario RTU Data'!J42)</f>
        <v/>
      </c>
      <c r="K42" s="345" t="str">
        <f>IF('[2]Ontario RTU Data'!K42="","",'[2]Ontario RTU Data'!K42)</f>
        <v/>
      </c>
      <c r="L42" s="247" t="str">
        <f>IF('[2]Ontario RTU Data'!L42="","",'[2]Ontario RTU Data'!L42)</f>
        <v/>
      </c>
      <c r="M42" s="247" t="str">
        <f>IF('[2]Ontario RTU Data'!M42="","",'[2]Ontario RTU Data'!M42)</f>
        <v/>
      </c>
      <c r="N42" s="247" t="str">
        <f>IF('[2]Ontario RTU Data'!N42="","",'[2]Ontario RTU Data'!N42)</f>
        <v/>
      </c>
      <c r="O42" s="247" t="str">
        <f>IF('[2]Ontario RTU Data'!O42="","",'[2]Ontario RTU Data'!O42)</f>
        <v/>
      </c>
      <c r="P42" s="247" t="str">
        <f>IF('[2]Ontario RTU Data'!P42="","",'[2]Ontario RTU Data'!P42)</f>
        <v/>
      </c>
      <c r="Q42" s="247" t="str">
        <f>IF('[2]Ontario RTU Data'!Q42="","",'[2]Ontario RTU Data'!Q42)</f>
        <v/>
      </c>
      <c r="R42" s="247" t="str">
        <f>IF('[2]Ontario RTU Data'!R42="","",'[2]Ontario RTU Data'!R42)</f>
        <v/>
      </c>
      <c r="S42" s="247" t="str">
        <f>IF('[2]Ontario RTU Data'!S42="","",'[2]Ontario RTU Data'!S42)</f>
        <v/>
      </c>
      <c r="T42" s="247" t="str">
        <f>IF('[2]Ontario RTU Data'!T42="","",'[2]Ontario RTU Data'!T42)</f>
        <v/>
      </c>
    </row>
    <row r="43" spans="1:20" ht="18" customHeight="1">
      <c r="A43" s="695" t="str">
        <f>IF('[2]Ontario RTU Data'!A43="","",'[2]Ontario RTU Data'!A43)</f>
        <v/>
      </c>
      <c r="B43" s="405" t="str">
        <f>IF('[2]Ontario RTU Data'!B43="","",'[2]Ontario RTU Data'!B43)</f>
        <v xml:space="preserve"> T-Stat $/Unit </v>
      </c>
      <c r="C43" s="413">
        <f>IF('[2]Ontario RTU Data'!C43="","",'[2]Ontario RTU Data'!C43)</f>
        <v>350</v>
      </c>
      <c r="D43" s="414">
        <f>IF('[2]Ontario RTU Data'!D43="","",'[2]Ontario RTU Data'!D43)</f>
        <v>350</v>
      </c>
      <c r="E43" s="247" t="str">
        <f>IF('[2]Ontario RTU Data'!E43="","",'[2]Ontario RTU Data'!E43)</f>
        <v>incl assessment</v>
      </c>
      <c r="F43" s="247" t="str">
        <f>IF('[2]Ontario RTU Data'!F43="","",'[2]Ontario RTU Data'!F43)</f>
        <v/>
      </c>
      <c r="G43" s="345" t="str">
        <f>IF('[2]Ontario RTU Data'!G43="","",'[2]Ontario RTU Data'!G43)</f>
        <v/>
      </c>
      <c r="H43" s="345" t="str">
        <f>IF('[2]Ontario RTU Data'!H43="","",'[2]Ontario RTU Data'!H43)</f>
        <v/>
      </c>
      <c r="I43" s="247" t="str">
        <f>IF('[2]Ontario RTU Data'!I43="","",'[2]Ontario RTU Data'!I43)</f>
        <v/>
      </c>
      <c r="J43" s="383" t="str">
        <f>IF('[2]Ontario RTU Data'!J43="","",'[2]Ontario RTU Data'!J43)</f>
        <v/>
      </c>
      <c r="K43" s="383" t="str">
        <f>IF('[2]Ontario RTU Data'!K43="","",'[2]Ontario RTU Data'!K43)</f>
        <v/>
      </c>
      <c r="L43" s="247" t="str">
        <f>IF('[2]Ontario RTU Data'!L43="","",'[2]Ontario RTU Data'!L43)</f>
        <v/>
      </c>
      <c r="M43" s="247" t="str">
        <f>IF('[2]Ontario RTU Data'!M43="","",'[2]Ontario RTU Data'!M43)</f>
        <v/>
      </c>
      <c r="N43" s="247" t="str">
        <f>IF('[2]Ontario RTU Data'!N43="","",'[2]Ontario RTU Data'!N43)</f>
        <v/>
      </c>
      <c r="O43" s="247" t="str">
        <f>IF('[2]Ontario RTU Data'!O43="","",'[2]Ontario RTU Data'!O43)</f>
        <v/>
      </c>
      <c r="P43" s="247" t="str">
        <f>IF('[2]Ontario RTU Data'!P43="","",'[2]Ontario RTU Data'!P43)</f>
        <v/>
      </c>
      <c r="Q43" s="247" t="str">
        <f>IF('[2]Ontario RTU Data'!Q43="","",'[2]Ontario RTU Data'!Q43)</f>
        <v/>
      </c>
      <c r="R43" s="247" t="str">
        <f>IF('[2]Ontario RTU Data'!R43="","",'[2]Ontario RTU Data'!R43)</f>
        <v/>
      </c>
      <c r="S43" s="247" t="str">
        <f>IF('[2]Ontario RTU Data'!S43="","",'[2]Ontario RTU Data'!S43)</f>
        <v/>
      </c>
      <c r="T43" s="247" t="str">
        <f>IF('[2]Ontario RTU Data'!T43="","",'[2]Ontario RTU Data'!T43)</f>
        <v/>
      </c>
    </row>
    <row r="44" spans="1:20" ht="18" customHeight="1">
      <c r="A44" s="695" t="str">
        <f>IF('[2]Ontario RTU Data'!A44="","",'[2]Ontario RTU Data'!A44)</f>
        <v/>
      </c>
      <c r="B44" s="405" t="str">
        <f>IF('[2]Ontario RTU Data'!B44="","",'[2]Ontario RTU Data'!B44)</f>
        <v>incr T-Stat W Occ. $/Unit</v>
      </c>
      <c r="C44" s="413">
        <f>IF('[2]Ontario RTU Data'!C44="","",'[2]Ontario RTU Data'!C44)</f>
        <v>550</v>
      </c>
      <c r="D44" s="414">
        <f>IF('[2]Ontario RTU Data'!D44="","",'[2]Ontario RTU Data'!D44)</f>
        <v>900</v>
      </c>
      <c r="E44" s="247" t="str">
        <f>IF('[2]Ontario RTU Data'!E44="","",'[2]Ontario RTU Data'!E44)</f>
        <v/>
      </c>
      <c r="F44" s="247" t="str">
        <f>IF('[2]Ontario RTU Data'!F44="","",'[2]Ontario RTU Data'!F44)</f>
        <v/>
      </c>
      <c r="G44" s="345" t="str">
        <f>IF('[2]Ontario RTU Data'!G44="","",'[2]Ontario RTU Data'!G44)</f>
        <v/>
      </c>
      <c r="H44" s="345" t="str">
        <f>IF('[2]Ontario RTU Data'!H44="","",'[2]Ontario RTU Data'!H44)</f>
        <v/>
      </c>
      <c r="I44" s="345" t="str">
        <f>IF('[2]Ontario RTU Data'!I44="","",'[2]Ontario RTU Data'!I44)</f>
        <v/>
      </c>
      <c r="J44" s="345" t="str">
        <f>IF('[2]Ontario RTU Data'!J44="","",'[2]Ontario RTU Data'!J44)</f>
        <v/>
      </c>
      <c r="K44" s="345" t="str">
        <f>IF('[2]Ontario RTU Data'!K44="","",'[2]Ontario RTU Data'!K44)</f>
        <v/>
      </c>
      <c r="L44" s="247" t="str">
        <f>IF('[2]Ontario RTU Data'!L44="","",'[2]Ontario RTU Data'!L44)</f>
        <v/>
      </c>
      <c r="M44" s="247" t="str">
        <f>IF('[2]Ontario RTU Data'!M44="","",'[2]Ontario RTU Data'!M44)</f>
        <v/>
      </c>
      <c r="N44" s="247" t="str">
        <f>IF('[2]Ontario RTU Data'!N44="","",'[2]Ontario RTU Data'!N44)</f>
        <v/>
      </c>
      <c r="O44" s="247" t="str">
        <f>IF('[2]Ontario RTU Data'!O44="","",'[2]Ontario RTU Data'!O44)</f>
        <v/>
      </c>
      <c r="P44" s="247" t="str">
        <f>IF('[2]Ontario RTU Data'!P44="","",'[2]Ontario RTU Data'!P44)</f>
        <v/>
      </c>
      <c r="Q44" s="247" t="str">
        <f>IF('[2]Ontario RTU Data'!Q44="","",'[2]Ontario RTU Data'!Q44)</f>
        <v/>
      </c>
      <c r="R44" s="247" t="str">
        <f>IF('[2]Ontario RTU Data'!R44="","",'[2]Ontario RTU Data'!R44)</f>
        <v/>
      </c>
      <c r="S44" s="247" t="str">
        <f>IF('[2]Ontario RTU Data'!S44="","",'[2]Ontario RTU Data'!S44)</f>
        <v/>
      </c>
      <c r="T44" s="247" t="str">
        <f>IF('[2]Ontario RTU Data'!T44="","",'[2]Ontario RTU Data'!T44)</f>
        <v/>
      </c>
    </row>
    <row r="45" spans="1:20" ht="18.399999999999999" customHeight="1" thickBot="1">
      <c r="A45" s="695" t="str">
        <f>IF('[2]Ontario RTU Data'!A45="","",'[2]Ontario RTU Data'!A45)</f>
        <v/>
      </c>
      <c r="B45" s="405" t="str">
        <f>IF('[2]Ontario RTU Data'!B45="","",'[2]Ontario RTU Data'!B45)</f>
        <v>incr T-Stat, Occ., DVC</v>
      </c>
      <c r="C45" s="413">
        <f>IF('[2]Ontario RTU Data'!C45="","",'[2]Ontario RTU Data'!C45)</f>
        <v>2600</v>
      </c>
      <c r="D45" s="415">
        <f>IF('[2]Ontario RTU Data'!D45="","",'[2]Ontario RTU Data'!D45)</f>
        <v>3500</v>
      </c>
      <c r="E45" s="247" t="str">
        <f>IF('[2]Ontario RTU Data'!E45="","",'[2]Ontario RTU Data'!E45)</f>
        <v/>
      </c>
      <c r="F45" s="247" t="str">
        <f>IF('[2]Ontario RTU Data'!F45="","",'[2]Ontario RTU Data'!F45)</f>
        <v/>
      </c>
      <c r="G45" s="345" t="str">
        <f>IF('[2]Ontario RTU Data'!G45="","",'[2]Ontario RTU Data'!G45)</f>
        <v/>
      </c>
      <c r="H45" s="345" t="str">
        <f>IF('[2]Ontario RTU Data'!H45="","",'[2]Ontario RTU Data'!H45)</f>
        <v/>
      </c>
      <c r="I45" s="345" t="str">
        <f>IF('[2]Ontario RTU Data'!I45="","",'[2]Ontario RTU Data'!I45)</f>
        <v/>
      </c>
      <c r="J45" s="345" t="str">
        <f>IF('[2]Ontario RTU Data'!J45="","",'[2]Ontario RTU Data'!J45)</f>
        <v/>
      </c>
      <c r="K45" s="345" t="str">
        <f>IF('[2]Ontario RTU Data'!K45="","",'[2]Ontario RTU Data'!K45)</f>
        <v/>
      </c>
      <c r="L45" s="247" t="str">
        <f>IF('[2]Ontario RTU Data'!L45="","",'[2]Ontario RTU Data'!L45)</f>
        <v/>
      </c>
      <c r="M45" s="247" t="str">
        <f>IF('[2]Ontario RTU Data'!M45="","",'[2]Ontario RTU Data'!M45)</f>
        <v/>
      </c>
      <c r="N45" s="247" t="str">
        <f>IF('[2]Ontario RTU Data'!N45="","",'[2]Ontario RTU Data'!N45)</f>
        <v/>
      </c>
      <c r="O45" s="247" t="str">
        <f>IF('[2]Ontario RTU Data'!O45="","",'[2]Ontario RTU Data'!O45)</f>
        <v/>
      </c>
      <c r="P45" s="247" t="str">
        <f>IF('[2]Ontario RTU Data'!P45="","",'[2]Ontario RTU Data'!P45)</f>
        <v/>
      </c>
      <c r="Q45" s="247" t="str">
        <f>IF('[2]Ontario RTU Data'!Q45="","",'[2]Ontario RTU Data'!Q45)</f>
        <v/>
      </c>
      <c r="R45" s="247" t="str">
        <f>IF('[2]Ontario RTU Data'!R45="","",'[2]Ontario RTU Data'!R45)</f>
        <v/>
      </c>
      <c r="S45" s="247" t="str">
        <f>IF('[2]Ontario RTU Data'!S45="","",'[2]Ontario RTU Data'!S45)</f>
        <v/>
      </c>
      <c r="T45" s="247" t="str">
        <f>IF('[2]Ontario RTU Data'!T45="","",'[2]Ontario RTU Data'!T45)</f>
        <v/>
      </c>
    </row>
    <row r="46" spans="1:20" ht="18" customHeight="1">
      <c r="A46" s="695" t="str">
        <f>IF('[2]Ontario RTU Data'!A46="","",'[2]Ontario RTU Data'!A46)</f>
        <v/>
      </c>
      <c r="B46" s="396" t="str">
        <f>IF('[2]Ontario RTU Data'!B46="","",'[2]Ontario RTU Data'!B46)</f>
        <v>Measure Incremental Incentives</v>
      </c>
      <c r="C46" s="416" t="str">
        <f>IF('[2]Ontario RTU Data'!C46="","",'[2]Ontario RTU Data'!C46)</f>
        <v/>
      </c>
      <c r="D46" s="417" t="str">
        <f>IF('[2]Ontario RTU Data'!D46="","",'[2]Ontario RTU Data'!D46)</f>
        <v>Nominal Incentive</v>
      </c>
      <c r="E46" s="247" t="str">
        <f>IF('[2]Ontario RTU Data'!E46="","",'[2]Ontario RTU Data'!E46)</f>
        <v/>
      </c>
      <c r="F46" s="247" t="str">
        <f>IF('[2]Ontario RTU Data'!F46="","",'[2]Ontario RTU Data'!F46)</f>
        <v/>
      </c>
      <c r="G46" s="345" t="str">
        <f>IF('[2]Ontario RTU Data'!G46="","",'[2]Ontario RTU Data'!G46)</f>
        <v/>
      </c>
      <c r="H46" s="345" t="str">
        <f>IF('[2]Ontario RTU Data'!H46="","",'[2]Ontario RTU Data'!H46)</f>
        <v/>
      </c>
      <c r="I46" s="345" t="str">
        <f>IF('[2]Ontario RTU Data'!I46="","",'[2]Ontario RTU Data'!I46)</f>
        <v/>
      </c>
      <c r="J46" s="345" t="str">
        <f>IF('[2]Ontario RTU Data'!J46="","",'[2]Ontario RTU Data'!J46)</f>
        <v/>
      </c>
      <c r="K46" s="345" t="str">
        <f>IF('[2]Ontario RTU Data'!K46="","",'[2]Ontario RTU Data'!K46)</f>
        <v/>
      </c>
      <c r="L46" s="247" t="str">
        <f>IF('[2]Ontario RTU Data'!L46="","",'[2]Ontario RTU Data'!L46)</f>
        <v/>
      </c>
      <c r="M46" s="247" t="str">
        <f>IF('[2]Ontario RTU Data'!M46="","",'[2]Ontario RTU Data'!M46)</f>
        <v/>
      </c>
      <c r="N46" s="247" t="str">
        <f>IF('[2]Ontario RTU Data'!N46="","",'[2]Ontario RTU Data'!N46)</f>
        <v/>
      </c>
      <c r="O46" s="247" t="str">
        <f>IF('[2]Ontario RTU Data'!O46="","",'[2]Ontario RTU Data'!O46)</f>
        <v/>
      </c>
      <c r="P46" s="247" t="str">
        <f>IF('[2]Ontario RTU Data'!P46="","",'[2]Ontario RTU Data'!P46)</f>
        <v/>
      </c>
      <c r="Q46" s="247" t="str">
        <f>IF('[2]Ontario RTU Data'!Q46="","",'[2]Ontario RTU Data'!Q46)</f>
        <v/>
      </c>
      <c r="R46" s="247" t="str">
        <f>IF('[2]Ontario RTU Data'!R46="","",'[2]Ontario RTU Data'!R46)</f>
        <v/>
      </c>
      <c r="S46" s="247" t="str">
        <f>IF('[2]Ontario RTU Data'!S46="","",'[2]Ontario RTU Data'!S46)</f>
        <v/>
      </c>
      <c r="T46" s="247" t="str">
        <f>IF('[2]Ontario RTU Data'!T46="","",'[2]Ontario RTU Data'!T46)</f>
        <v/>
      </c>
    </row>
    <row r="47" spans="1:20" ht="18" customHeight="1">
      <c r="A47" s="695" t="str">
        <f>IF('[2]Ontario RTU Data'!A47="","",'[2]Ontario RTU Data'!A47)</f>
        <v/>
      </c>
      <c r="B47" s="405" t="str">
        <f>IF('[2]Ontario RTU Data'!B47="","",'[2]Ontario RTU Data'!B47)</f>
        <v>T-Stat Incentive</v>
      </c>
      <c r="C47" s="413">
        <f>IF('[2]Ontario RTU Data'!C47="","",'[2]Ontario RTU Data'!C47)</f>
        <v>350</v>
      </c>
      <c r="D47" s="418">
        <f>IF('[2]Ontario RTU Data'!D47="","",'[2]Ontario RTU Data'!D47)</f>
        <v>350</v>
      </c>
      <c r="E47" s="247" t="str">
        <f>IF('[2]Ontario RTU Data'!E47="","",'[2]Ontario RTU Data'!E47)</f>
        <v/>
      </c>
      <c r="F47" s="247" t="str">
        <f>IF('[2]Ontario RTU Data'!F47="","",'[2]Ontario RTU Data'!F47)</f>
        <v/>
      </c>
      <c r="G47" s="345" t="str">
        <f>IF('[2]Ontario RTU Data'!G47="","",'[2]Ontario RTU Data'!G47)</f>
        <v/>
      </c>
      <c r="H47" s="345" t="str">
        <f>IF('[2]Ontario RTU Data'!H47="","",'[2]Ontario RTU Data'!H47)</f>
        <v/>
      </c>
      <c r="I47" s="345" t="str">
        <f>IF('[2]Ontario RTU Data'!I47="","",'[2]Ontario RTU Data'!I47)</f>
        <v/>
      </c>
      <c r="J47" s="345" t="str">
        <f>IF('[2]Ontario RTU Data'!J47="","",'[2]Ontario RTU Data'!J47)</f>
        <v/>
      </c>
      <c r="K47" s="345" t="str">
        <f>IF('[2]Ontario RTU Data'!K47="","",'[2]Ontario RTU Data'!K47)</f>
        <v/>
      </c>
      <c r="L47" s="247" t="str">
        <f>IF('[2]Ontario RTU Data'!L47="","",'[2]Ontario RTU Data'!L47)</f>
        <v/>
      </c>
      <c r="M47" s="247" t="str">
        <f>IF('[2]Ontario RTU Data'!M47="","",'[2]Ontario RTU Data'!M47)</f>
        <v/>
      </c>
      <c r="N47" s="247" t="str">
        <f>IF('[2]Ontario RTU Data'!N47="","",'[2]Ontario RTU Data'!N47)</f>
        <v/>
      </c>
      <c r="O47" s="247" t="str">
        <f>IF('[2]Ontario RTU Data'!O47="","",'[2]Ontario RTU Data'!O47)</f>
        <v/>
      </c>
      <c r="P47" s="247" t="str">
        <f>IF('[2]Ontario RTU Data'!P47="","",'[2]Ontario RTU Data'!P47)</f>
        <v/>
      </c>
      <c r="Q47" s="247" t="str">
        <f>IF('[2]Ontario RTU Data'!Q47="","",'[2]Ontario RTU Data'!Q47)</f>
        <v/>
      </c>
      <c r="R47" s="247" t="str">
        <f>IF('[2]Ontario RTU Data'!R47="","",'[2]Ontario RTU Data'!R47)</f>
        <v/>
      </c>
      <c r="S47" s="247" t="str">
        <f>IF('[2]Ontario RTU Data'!S47="","",'[2]Ontario RTU Data'!S47)</f>
        <v/>
      </c>
      <c r="T47" s="247" t="str">
        <f>IF('[2]Ontario RTU Data'!T47="","",'[2]Ontario RTU Data'!T47)</f>
        <v/>
      </c>
    </row>
    <row r="48" spans="1:20" ht="18" customHeight="1">
      <c r="A48" s="695" t="str">
        <f>IF('[2]Ontario RTU Data'!A48="","",'[2]Ontario RTU Data'!A48)</f>
        <v/>
      </c>
      <c r="B48" s="405" t="str">
        <f>IF('[2]Ontario RTU Data'!B48="","",'[2]Ontario RTU Data'!B48)</f>
        <v>Incr Occupancy Sensor Incentive</v>
      </c>
      <c r="C48" s="419">
        <f>IF('[2]Ontario RTU Data'!C48="","",'[2]Ontario RTU Data'!C48)</f>
        <v>400</v>
      </c>
      <c r="D48" s="418">
        <f>IF('[2]Ontario RTU Data'!D48="","",'[2]Ontario RTU Data'!D48)</f>
        <v>750</v>
      </c>
      <c r="E48" s="247" t="str">
        <f>IF('[2]Ontario RTU Data'!E48="","",'[2]Ontario RTU Data'!E48)</f>
        <v/>
      </c>
      <c r="F48" s="247" t="str">
        <f>IF('[2]Ontario RTU Data'!F48="","",'[2]Ontario RTU Data'!F48)</f>
        <v/>
      </c>
      <c r="G48" s="345" t="str">
        <f>IF('[2]Ontario RTU Data'!G48="","",'[2]Ontario RTU Data'!G48)</f>
        <v/>
      </c>
      <c r="H48" s="345" t="str">
        <f>IF('[2]Ontario RTU Data'!H48="","",'[2]Ontario RTU Data'!H48)</f>
        <v/>
      </c>
      <c r="I48" s="345" t="str">
        <f>IF('[2]Ontario RTU Data'!I48="","",'[2]Ontario RTU Data'!I48)</f>
        <v/>
      </c>
      <c r="J48" s="345" t="str">
        <f>IF('[2]Ontario RTU Data'!J48="","",'[2]Ontario RTU Data'!J48)</f>
        <v/>
      </c>
      <c r="K48" s="345" t="str">
        <f>IF('[2]Ontario RTU Data'!K48="","",'[2]Ontario RTU Data'!K48)</f>
        <v/>
      </c>
      <c r="L48" s="247" t="str">
        <f>IF('[2]Ontario RTU Data'!L48="","",'[2]Ontario RTU Data'!L48)</f>
        <v/>
      </c>
      <c r="M48" s="247" t="str">
        <f>IF('[2]Ontario RTU Data'!M48="","",'[2]Ontario RTU Data'!M48)</f>
        <v/>
      </c>
      <c r="N48" s="247" t="str">
        <f>IF('[2]Ontario RTU Data'!N48="","",'[2]Ontario RTU Data'!N48)</f>
        <v/>
      </c>
      <c r="O48" s="247" t="str">
        <f>IF('[2]Ontario RTU Data'!O48="","",'[2]Ontario RTU Data'!O48)</f>
        <v/>
      </c>
      <c r="P48" s="247" t="str">
        <f>IF('[2]Ontario RTU Data'!P48="","",'[2]Ontario RTU Data'!P48)</f>
        <v/>
      </c>
      <c r="Q48" s="247" t="str">
        <f>IF('[2]Ontario RTU Data'!Q48="","",'[2]Ontario RTU Data'!Q48)</f>
        <v/>
      </c>
      <c r="R48" s="247" t="str">
        <f>IF('[2]Ontario RTU Data'!R48="","",'[2]Ontario RTU Data'!R48)</f>
        <v/>
      </c>
      <c r="S48" s="247" t="str">
        <f>IF('[2]Ontario RTU Data'!S48="","",'[2]Ontario RTU Data'!S48)</f>
        <v/>
      </c>
      <c r="T48" s="247" t="str">
        <f>IF('[2]Ontario RTU Data'!T48="","",'[2]Ontario RTU Data'!T48)</f>
        <v/>
      </c>
    </row>
    <row r="49" spans="1:28" ht="18.399999999999999" customHeight="1" thickBot="1">
      <c r="A49" s="695" t="str">
        <f>IF('[2]Ontario RTU Data'!A49="","",'[2]Ontario RTU Data'!A49)</f>
        <v/>
      </c>
      <c r="B49" s="405" t="str">
        <f>IF('[2]Ontario RTU Data'!B49="","",'[2]Ontario RTU Data'!B49)</f>
        <v>Incr DCV Incentive</v>
      </c>
      <c r="C49" s="419">
        <f>IF('[2]Ontario RTU Data'!C49="","",'[2]Ontario RTU Data'!C49)</f>
        <v>1200</v>
      </c>
      <c r="D49" s="420">
        <f>IF('[2]Ontario RTU Data'!D49="","",'[2]Ontario RTU Data'!D49)</f>
        <v>1950</v>
      </c>
      <c r="E49" s="247" t="str">
        <f>IF('[2]Ontario RTU Data'!E49="","",'[2]Ontario RTU Data'!E49)</f>
        <v/>
      </c>
      <c r="F49" s="247" t="str">
        <f>IF('[2]Ontario RTU Data'!F49="","",'[2]Ontario RTU Data'!F49)</f>
        <v/>
      </c>
      <c r="G49" s="345" t="str">
        <f>IF('[2]Ontario RTU Data'!G49="","",'[2]Ontario RTU Data'!G49)</f>
        <v/>
      </c>
      <c r="H49" s="345" t="str">
        <f>IF('[2]Ontario RTU Data'!H49="","",'[2]Ontario RTU Data'!H49)</f>
        <v/>
      </c>
      <c r="I49" s="345" t="str">
        <f>IF('[2]Ontario RTU Data'!I49="","",'[2]Ontario RTU Data'!I49)</f>
        <v/>
      </c>
      <c r="J49" s="345" t="str">
        <f>IF('[2]Ontario RTU Data'!J49="","",'[2]Ontario RTU Data'!J49)</f>
        <v/>
      </c>
      <c r="K49" s="345" t="str">
        <f>IF('[2]Ontario RTU Data'!K49="","",'[2]Ontario RTU Data'!K49)</f>
        <v/>
      </c>
      <c r="L49" s="247" t="str">
        <f>IF('[2]Ontario RTU Data'!L49="","",'[2]Ontario RTU Data'!L49)</f>
        <v/>
      </c>
      <c r="M49" s="247" t="str">
        <f>IF('[2]Ontario RTU Data'!M49="","",'[2]Ontario RTU Data'!M49)</f>
        <v/>
      </c>
      <c r="N49" s="247" t="str">
        <f>IF('[2]Ontario RTU Data'!N49="","",'[2]Ontario RTU Data'!N49)</f>
        <v/>
      </c>
      <c r="O49" s="247" t="str">
        <f>IF('[2]Ontario RTU Data'!O49="","",'[2]Ontario RTU Data'!O49)</f>
        <v/>
      </c>
      <c r="P49" s="247" t="str">
        <f>IF('[2]Ontario RTU Data'!P49="","",'[2]Ontario RTU Data'!P49)</f>
        <v/>
      </c>
      <c r="Q49" s="247" t="str">
        <f>IF('[2]Ontario RTU Data'!Q49="","",'[2]Ontario RTU Data'!Q49)</f>
        <v/>
      </c>
      <c r="R49" s="247" t="str">
        <f>IF('[2]Ontario RTU Data'!R49="","",'[2]Ontario RTU Data'!R49)</f>
        <v/>
      </c>
      <c r="S49" s="247" t="str">
        <f>IF('[2]Ontario RTU Data'!S49="","",'[2]Ontario RTU Data'!S49)</f>
        <v/>
      </c>
      <c r="T49" s="247" t="str">
        <f>IF('[2]Ontario RTU Data'!T49="","",'[2]Ontario RTU Data'!T49)</f>
        <v/>
      </c>
    </row>
    <row r="50" spans="1:28" ht="18" customHeight="1">
      <c r="A50" s="695" t="str">
        <f>IF('[2]Ontario RTU Data'!A50="","",'[2]Ontario RTU Data'!A50)</f>
        <v/>
      </c>
      <c r="B50" s="396" t="str">
        <f>IF('[2]Ontario RTU Data'!B50="","",'[2]Ontario RTU Data'!B50)</f>
        <v>CE Assumptions</v>
      </c>
      <c r="C50" s="421" t="str">
        <f>IF('[2]Ontario RTU Data'!C50="","",'[2]Ontario RTU Data'!C50)</f>
        <v/>
      </c>
      <c r="D50" s="422" t="str">
        <f>IF('[2]Ontario RTU Data'!D50="","",'[2]Ontario RTU Data'!D50)</f>
        <v/>
      </c>
      <c r="E50" s="247" t="str">
        <f>IF('[2]Ontario RTU Data'!E50="","",'[2]Ontario RTU Data'!E50)</f>
        <v/>
      </c>
      <c r="F50" s="247" t="str">
        <f>IF('[2]Ontario RTU Data'!F50="","",'[2]Ontario RTU Data'!F50)</f>
        <v/>
      </c>
      <c r="G50" s="345" t="str">
        <f>IF('[2]Ontario RTU Data'!G50="","",'[2]Ontario RTU Data'!G50)</f>
        <v/>
      </c>
      <c r="H50" s="345" t="str">
        <f>IF('[2]Ontario RTU Data'!H50="","",'[2]Ontario RTU Data'!H50)</f>
        <v/>
      </c>
      <c r="I50" s="345" t="str">
        <f>IF('[2]Ontario RTU Data'!I50="","",'[2]Ontario RTU Data'!I50)</f>
        <v/>
      </c>
      <c r="J50" s="345" t="str">
        <f>IF('[2]Ontario RTU Data'!J50="","",'[2]Ontario RTU Data'!J50)</f>
        <v/>
      </c>
      <c r="K50" s="345" t="str">
        <f>IF('[2]Ontario RTU Data'!K50="","",'[2]Ontario RTU Data'!K50)</f>
        <v/>
      </c>
      <c r="L50" s="247" t="str">
        <f>IF('[2]Ontario RTU Data'!L50="","",'[2]Ontario RTU Data'!L50)</f>
        <v/>
      </c>
      <c r="M50" s="247" t="str">
        <f>IF('[2]Ontario RTU Data'!M50="","",'[2]Ontario RTU Data'!M50)</f>
        <v/>
      </c>
      <c r="N50" s="247" t="str">
        <f>IF('[2]Ontario RTU Data'!N50="","",'[2]Ontario RTU Data'!N50)</f>
        <v/>
      </c>
      <c r="O50" s="247" t="str">
        <f>IF('[2]Ontario RTU Data'!O50="","",'[2]Ontario RTU Data'!O50)</f>
        <v/>
      </c>
      <c r="P50" s="247" t="str">
        <f>IF('[2]Ontario RTU Data'!P50="","",'[2]Ontario RTU Data'!P50)</f>
        <v/>
      </c>
      <c r="Q50" s="247" t="str">
        <f>IF('[2]Ontario RTU Data'!Q50="","",'[2]Ontario RTU Data'!Q50)</f>
        <v/>
      </c>
      <c r="R50" s="247" t="str">
        <f>IF('[2]Ontario RTU Data'!R50="","",'[2]Ontario RTU Data'!R50)</f>
        <v/>
      </c>
      <c r="S50" s="247" t="str">
        <f>IF('[2]Ontario RTU Data'!S50="","",'[2]Ontario RTU Data'!S50)</f>
        <v/>
      </c>
      <c r="T50" s="247" t="str">
        <f>IF('[2]Ontario RTU Data'!T50="","",'[2]Ontario RTU Data'!T50)</f>
        <v/>
      </c>
    </row>
    <row r="51" spans="1:28" ht="18" customHeight="1">
      <c r="A51" s="695" t="str">
        <f>IF('[2]Ontario RTU Data'!A51="","",'[2]Ontario RTU Data'!A51)</f>
        <v/>
      </c>
      <c r="B51" s="423" t="str">
        <f>IF('[2]Ontario RTU Data'!B51="","",'[2]Ontario RTU Data'!B51)</f>
        <v>Measure Life Expectancy</v>
      </c>
      <c r="C51" s="424">
        <f>IF('[2]Ontario RTU Data'!C51="","",'[2]Ontario RTU Data'!C51)</f>
        <v>15</v>
      </c>
      <c r="D51" s="355" t="str">
        <f>IF('[2]Ontario RTU Data'!D51="","",'[2]Ontario RTU Data'!D51)</f>
        <v/>
      </c>
      <c r="E51" s="425" t="str">
        <f>IF('[2]Ontario RTU Data'!E51="","",'[2]Ontario RTU Data'!E51)</f>
        <v>Industry standard life for thermostat in commercial setting (note: replacements are typically with equal or better)</v>
      </c>
      <c r="F51" s="247" t="str">
        <f>IF('[2]Ontario RTU Data'!F51="","",'[2]Ontario RTU Data'!F51)</f>
        <v/>
      </c>
      <c r="G51" s="345" t="str">
        <f>IF('[2]Ontario RTU Data'!G51="","",'[2]Ontario RTU Data'!G51)</f>
        <v/>
      </c>
      <c r="H51" s="345" t="str">
        <f>IF('[2]Ontario RTU Data'!H51="","",'[2]Ontario RTU Data'!H51)</f>
        <v/>
      </c>
      <c r="I51" s="345" t="str">
        <f>IF('[2]Ontario RTU Data'!I51="","",'[2]Ontario RTU Data'!I51)</f>
        <v/>
      </c>
      <c r="J51" s="345" t="str">
        <f>IF('[2]Ontario RTU Data'!J51="","",'[2]Ontario RTU Data'!J51)</f>
        <v/>
      </c>
      <c r="K51" s="345" t="str">
        <f>IF('[2]Ontario RTU Data'!K51="","",'[2]Ontario RTU Data'!K51)</f>
        <v/>
      </c>
      <c r="L51" s="247" t="str">
        <f>IF('[2]Ontario RTU Data'!L51="","",'[2]Ontario RTU Data'!L51)</f>
        <v/>
      </c>
      <c r="M51" s="247" t="str">
        <f>IF('[2]Ontario RTU Data'!M51="","",'[2]Ontario RTU Data'!M51)</f>
        <v/>
      </c>
      <c r="N51" s="247" t="str">
        <f>IF('[2]Ontario RTU Data'!N51="","",'[2]Ontario RTU Data'!N51)</f>
        <v/>
      </c>
      <c r="O51" s="247" t="str">
        <f>IF('[2]Ontario RTU Data'!O51="","",'[2]Ontario RTU Data'!O51)</f>
        <v/>
      </c>
      <c r="P51" s="247" t="str">
        <f>IF('[2]Ontario RTU Data'!P51="","",'[2]Ontario RTU Data'!P51)</f>
        <v/>
      </c>
      <c r="Q51" s="247" t="str">
        <f>IF('[2]Ontario RTU Data'!Q51="","",'[2]Ontario RTU Data'!Q51)</f>
        <v/>
      </c>
      <c r="R51" s="247" t="str">
        <f>IF('[2]Ontario RTU Data'!R51="","",'[2]Ontario RTU Data'!R51)</f>
        <v/>
      </c>
      <c r="S51" s="247" t="str">
        <f>IF('[2]Ontario RTU Data'!S51="","",'[2]Ontario RTU Data'!S51)</f>
        <v/>
      </c>
      <c r="T51" s="247" t="str">
        <f>IF('[2]Ontario RTU Data'!T51="","",'[2]Ontario RTU Data'!T51)</f>
        <v/>
      </c>
    </row>
    <row r="52" spans="1:28" ht="18.399999999999999" customHeight="1" thickBot="1">
      <c r="A52" s="695" t="str">
        <f>IF('[2]Ontario RTU Data'!A52="","",'[2]Ontario RTU Data'!A52)</f>
        <v/>
      </c>
      <c r="B52" s="426" t="str">
        <f>IF('[2]Ontario RTU Data'!B52="","",'[2]Ontario RTU Data'!B52)</f>
        <v>NTG</v>
      </c>
      <c r="C52" s="427">
        <f>IF('[2]Ontario RTU Data'!C52="","",'[2]Ontario RTU Data'!C52)</f>
        <v>0.8</v>
      </c>
      <c r="D52" s="428" t="str">
        <f>IF('[2]Ontario RTU Data'!D52="","",'[2]Ontario RTU Data'!D52)</f>
        <v/>
      </c>
      <c r="E52" s="247" t="str">
        <f>IF('[2]Ontario RTU Data'!E52="","",'[2]Ontario RTU Data'!E52)</f>
        <v>8 basis-point improvement over Retrofit NTG due to higher influence factor of new program</v>
      </c>
      <c r="F52" s="247" t="str">
        <f>IF('[2]Ontario RTU Data'!F52="","",'[2]Ontario RTU Data'!F52)</f>
        <v/>
      </c>
      <c r="G52" s="345" t="str">
        <f>IF('[2]Ontario RTU Data'!G52="","",'[2]Ontario RTU Data'!G52)</f>
        <v/>
      </c>
      <c r="H52" s="345" t="str">
        <f>IF('[2]Ontario RTU Data'!H52="","",'[2]Ontario RTU Data'!H52)</f>
        <v/>
      </c>
      <c r="I52" s="345" t="str">
        <f>IF('[2]Ontario RTU Data'!I52="","",'[2]Ontario RTU Data'!I52)</f>
        <v/>
      </c>
      <c r="J52" s="345" t="str">
        <f>IF('[2]Ontario RTU Data'!J52="","",'[2]Ontario RTU Data'!J52)</f>
        <v/>
      </c>
      <c r="K52" s="345" t="str">
        <f>IF('[2]Ontario RTU Data'!K52="","",'[2]Ontario RTU Data'!K52)</f>
        <v/>
      </c>
      <c r="L52" s="247" t="str">
        <f>IF('[2]Ontario RTU Data'!L52="","",'[2]Ontario RTU Data'!L52)</f>
        <v/>
      </c>
      <c r="M52" s="247" t="str">
        <f>IF('[2]Ontario RTU Data'!M52="","",'[2]Ontario RTU Data'!M52)</f>
        <v/>
      </c>
      <c r="N52" s="247" t="str">
        <f>IF('[2]Ontario RTU Data'!N52="","",'[2]Ontario RTU Data'!N52)</f>
        <v/>
      </c>
      <c r="O52" s="247" t="str">
        <f>IF('[2]Ontario RTU Data'!O52="","",'[2]Ontario RTU Data'!O52)</f>
        <v/>
      </c>
      <c r="P52" s="247" t="str">
        <f>IF('[2]Ontario RTU Data'!P52="","",'[2]Ontario RTU Data'!P52)</f>
        <v/>
      </c>
      <c r="Q52" s="247" t="str">
        <f>IF('[2]Ontario RTU Data'!Q52="","",'[2]Ontario RTU Data'!Q52)</f>
        <v/>
      </c>
      <c r="R52" s="247" t="str">
        <f>IF('[2]Ontario RTU Data'!R52="","",'[2]Ontario RTU Data'!R52)</f>
        <v/>
      </c>
      <c r="S52" s="247" t="str">
        <f>IF('[2]Ontario RTU Data'!S52="","",'[2]Ontario RTU Data'!S52)</f>
        <v/>
      </c>
      <c r="T52" s="247" t="str">
        <f>IF('[2]Ontario RTU Data'!T52="","",'[2]Ontario RTU Data'!T52)</f>
        <v/>
      </c>
    </row>
    <row r="53" spans="1:28" ht="18" customHeight="1">
      <c r="A53" s="695" t="str">
        <f>IF('[2]Ontario RTU Data'!A53="","",'[2]Ontario RTU Data'!A53)</f>
        <v/>
      </c>
      <c r="B53" s="396" t="str">
        <f>IF('[2]Ontario RTU Data'!B53="","",'[2]Ontario RTU Data'!B53)</f>
        <v>Measure Incremental Savings per RTU</v>
      </c>
      <c r="C53" s="429" t="str">
        <f>IF('[2]Ontario RTU Data'!C53="","",'[2]Ontario RTU Data'!C53)</f>
        <v/>
      </c>
      <c r="D53" s="412" t="str">
        <f>IF('[2]Ontario RTU Data'!D53="","",'[2]Ontario RTU Data'!D53)</f>
        <v>Nominal Savings</v>
      </c>
      <c r="E53" s="247" t="str">
        <f>IF('[2]Ontario RTU Data'!E53="","",'[2]Ontario RTU Data'!E53)</f>
        <v/>
      </c>
      <c r="F53" s="247" t="str">
        <f>IF('[2]Ontario RTU Data'!F53="","",'[2]Ontario RTU Data'!F53)</f>
        <v/>
      </c>
      <c r="G53" s="345" t="str">
        <f>IF('[2]Ontario RTU Data'!G53="","",'[2]Ontario RTU Data'!G53)</f>
        <v/>
      </c>
      <c r="H53" s="345" t="str">
        <f>IF('[2]Ontario RTU Data'!H53="","",'[2]Ontario RTU Data'!H53)</f>
        <v/>
      </c>
      <c r="I53" s="345" t="str">
        <f>IF('[2]Ontario RTU Data'!I53="","",'[2]Ontario RTU Data'!I53)</f>
        <v/>
      </c>
      <c r="J53" s="345" t="str">
        <f>IF('[2]Ontario RTU Data'!J53="","",'[2]Ontario RTU Data'!J53)</f>
        <v/>
      </c>
      <c r="K53" s="345" t="str">
        <f>IF('[2]Ontario RTU Data'!K53="","",'[2]Ontario RTU Data'!K53)</f>
        <v/>
      </c>
      <c r="L53" s="247" t="str">
        <f>IF('[2]Ontario RTU Data'!L53="","",'[2]Ontario RTU Data'!L53)</f>
        <v/>
      </c>
      <c r="M53" s="247" t="str">
        <f>IF('[2]Ontario RTU Data'!M53="","",'[2]Ontario RTU Data'!M53)</f>
        <v/>
      </c>
      <c r="N53" s="247" t="str">
        <f>IF('[2]Ontario RTU Data'!N53="","",'[2]Ontario RTU Data'!N53)</f>
        <v/>
      </c>
      <c r="O53" s="247" t="str">
        <f>IF('[2]Ontario RTU Data'!O53="","",'[2]Ontario RTU Data'!O53)</f>
        <v/>
      </c>
      <c r="P53" s="247" t="str">
        <f>IF('[2]Ontario RTU Data'!P53="","",'[2]Ontario RTU Data'!P53)</f>
        <v/>
      </c>
      <c r="Q53" s="247" t="str">
        <f>IF('[2]Ontario RTU Data'!Q53="","",'[2]Ontario RTU Data'!Q53)</f>
        <v/>
      </c>
      <c r="R53" s="247" t="str">
        <f>IF('[2]Ontario RTU Data'!R53="","",'[2]Ontario RTU Data'!R53)</f>
        <v/>
      </c>
      <c r="S53" s="247" t="str">
        <f>IF('[2]Ontario RTU Data'!S53="","",'[2]Ontario RTU Data'!S53)</f>
        <v/>
      </c>
      <c r="T53" s="247" t="str">
        <f>IF('[2]Ontario RTU Data'!T53="","",'[2]Ontario RTU Data'!T53)</f>
        <v/>
      </c>
    </row>
    <row r="54" spans="1:28" ht="18" customHeight="1">
      <c r="A54" s="695" t="str">
        <f>IF('[2]Ontario RTU Data'!A54="","",'[2]Ontario RTU Data'!A54)</f>
        <v/>
      </c>
      <c r="B54" s="365" t="str">
        <f>IF('[2]Ontario RTU Data'!B54="","",'[2]Ontario RTU Data'!B54)</f>
        <v>T-Stat Per Project Savings</v>
      </c>
      <c r="C54" s="430">
        <f>IF('[2]Ontario RTU Data'!C54="","",'[2]Ontario RTU Data'!C54)</f>
        <v>1630.4119433198377</v>
      </c>
      <c r="D54" s="431">
        <f>IF('[2]Ontario RTU Data'!D54="","",'[2]Ontario RTU Data'!D54)</f>
        <v>1630.4119433198377</v>
      </c>
      <c r="E54" s="247" t="str">
        <f>IF('[2]Ontario RTU Data'!E54="","",'[2]Ontario RTU Data'!E54)</f>
        <v>Calculated below</v>
      </c>
      <c r="F54" s="247" t="str">
        <f>IF('[2]Ontario RTU Data'!F54="","",'[2]Ontario RTU Data'!F54)</f>
        <v/>
      </c>
      <c r="G54" s="345" t="str">
        <f>IF('[2]Ontario RTU Data'!G54="","",'[2]Ontario RTU Data'!G54)</f>
        <v/>
      </c>
      <c r="H54" s="345" t="str">
        <f>IF('[2]Ontario RTU Data'!H54="","",'[2]Ontario RTU Data'!H54)</f>
        <v/>
      </c>
      <c r="I54" s="345" t="str">
        <f>IF('[2]Ontario RTU Data'!I54="","",'[2]Ontario RTU Data'!I54)</f>
        <v/>
      </c>
      <c r="J54" s="345" t="str">
        <f>IF('[2]Ontario RTU Data'!J54="","",'[2]Ontario RTU Data'!J54)</f>
        <v/>
      </c>
      <c r="K54" s="345" t="str">
        <f>IF('[2]Ontario RTU Data'!K54="","",'[2]Ontario RTU Data'!K54)</f>
        <v/>
      </c>
      <c r="L54" s="247" t="str">
        <f>IF('[2]Ontario RTU Data'!L54="","",'[2]Ontario RTU Data'!L54)</f>
        <v/>
      </c>
      <c r="M54" s="247" t="str">
        <f>IF('[2]Ontario RTU Data'!M54="","",'[2]Ontario RTU Data'!M54)</f>
        <v/>
      </c>
      <c r="N54" s="247" t="str">
        <f>IF('[2]Ontario RTU Data'!N54="","",'[2]Ontario RTU Data'!N54)</f>
        <v/>
      </c>
      <c r="O54" s="247" t="str">
        <f>IF('[2]Ontario RTU Data'!O54="","",'[2]Ontario RTU Data'!O54)</f>
        <v/>
      </c>
      <c r="P54" s="247" t="str">
        <f>IF('[2]Ontario RTU Data'!P54="","",'[2]Ontario RTU Data'!P54)</f>
        <v/>
      </c>
      <c r="Q54" s="247" t="str">
        <f>IF('[2]Ontario RTU Data'!Q54="","",'[2]Ontario RTU Data'!Q54)</f>
        <v/>
      </c>
      <c r="R54" s="247" t="str">
        <f>IF('[2]Ontario RTU Data'!R54="","",'[2]Ontario RTU Data'!R54)</f>
        <v/>
      </c>
      <c r="S54" s="247" t="str">
        <f>IF('[2]Ontario RTU Data'!S54="","",'[2]Ontario RTU Data'!S54)</f>
        <v/>
      </c>
      <c r="T54" s="247" t="str">
        <f>IF('[2]Ontario RTU Data'!T54="","",'[2]Ontario RTU Data'!T54)</f>
        <v/>
      </c>
    </row>
    <row r="55" spans="1:28" ht="18" customHeight="1">
      <c r="A55" s="695" t="str">
        <f>IF('[2]Ontario RTU Data'!A55="","",'[2]Ontario RTU Data'!A55)</f>
        <v/>
      </c>
      <c r="B55" s="365" t="str">
        <f>IF('[2]Ontario RTU Data'!B55="","",'[2]Ontario RTU Data'!B55)</f>
        <v>Occ Sensor per Project Savings</v>
      </c>
      <c r="C55" s="430">
        <f>IF('[2]Ontario RTU Data'!C55="","",'[2]Ontario RTU Data'!C55)</f>
        <v>589.84571428571439</v>
      </c>
      <c r="D55" s="432">
        <f>IF('[2]Ontario RTU Data'!D55="","",'[2]Ontario RTU Data'!D55)</f>
        <v>2220.2576576055521</v>
      </c>
      <c r="E55" s="247" t="str">
        <f>IF('[2]Ontario RTU Data'!E55="","",'[2]Ontario RTU Data'!E55)</f>
        <v>Calculated below</v>
      </c>
      <c r="F55" s="247" t="str">
        <f>IF('[2]Ontario RTU Data'!F55="","",'[2]Ontario RTU Data'!F55)</f>
        <v/>
      </c>
      <c r="G55" s="345" t="str">
        <f>IF('[2]Ontario RTU Data'!G55="","",'[2]Ontario RTU Data'!G55)</f>
        <v/>
      </c>
      <c r="H55" s="345" t="str">
        <f>IF('[2]Ontario RTU Data'!H55="","",'[2]Ontario RTU Data'!H55)</f>
        <v/>
      </c>
      <c r="I55" s="345" t="str">
        <f>IF('[2]Ontario RTU Data'!I55="","",'[2]Ontario RTU Data'!I55)</f>
        <v/>
      </c>
      <c r="J55" s="345" t="str">
        <f>IF('[2]Ontario RTU Data'!J55="","",'[2]Ontario RTU Data'!J55)</f>
        <v/>
      </c>
      <c r="K55" s="345" t="str">
        <f>IF('[2]Ontario RTU Data'!K55="","",'[2]Ontario RTU Data'!K55)</f>
        <v/>
      </c>
      <c r="L55" s="247" t="str">
        <f>IF('[2]Ontario RTU Data'!L55="","",'[2]Ontario RTU Data'!L55)</f>
        <v/>
      </c>
      <c r="M55" s="247" t="str">
        <f>IF('[2]Ontario RTU Data'!M55="","",'[2]Ontario RTU Data'!M55)</f>
        <v/>
      </c>
      <c r="N55" s="247" t="str">
        <f>IF('[2]Ontario RTU Data'!N55="","",'[2]Ontario RTU Data'!N55)</f>
        <v/>
      </c>
      <c r="O55" s="247" t="str">
        <f>IF('[2]Ontario RTU Data'!O55="","",'[2]Ontario RTU Data'!O55)</f>
        <v/>
      </c>
      <c r="P55" s="247" t="str">
        <f>IF('[2]Ontario RTU Data'!P55="","",'[2]Ontario RTU Data'!P55)</f>
        <v/>
      </c>
      <c r="Q55" s="247" t="str">
        <f>IF('[2]Ontario RTU Data'!Q55="","",'[2]Ontario RTU Data'!Q55)</f>
        <v/>
      </c>
      <c r="R55" s="247" t="str">
        <f>IF('[2]Ontario RTU Data'!R55="","",'[2]Ontario RTU Data'!R55)</f>
        <v/>
      </c>
      <c r="S55" s="247" t="str">
        <f>IF('[2]Ontario RTU Data'!S55="","",'[2]Ontario RTU Data'!S55)</f>
        <v/>
      </c>
      <c r="T55" s="247" t="str">
        <f>IF('[2]Ontario RTU Data'!T55="","",'[2]Ontario RTU Data'!T55)</f>
        <v/>
      </c>
    </row>
    <row r="56" spans="1:28" ht="18.399999999999999" customHeight="1" thickBot="1">
      <c r="A56" s="695" t="str">
        <f>IF('[2]Ontario RTU Data'!A56="","",'[2]Ontario RTU Data'!A56)</f>
        <v/>
      </c>
      <c r="B56" s="405" t="str">
        <f>IF('[2]Ontario RTU Data'!B56="","",'[2]Ontario RTU Data'!B56)</f>
        <v>DCV per project savings</v>
      </c>
      <c r="C56" s="430">
        <f>IF('[2]Ontario RTU Data'!C56="","",'[2]Ontario RTU Data'!C56)</f>
        <v>2262.2777777777778</v>
      </c>
      <c r="D56" s="433">
        <f>IF('[2]Ontario RTU Data'!D56="","",'[2]Ontario RTU Data'!D56)</f>
        <v>4482.53543538333</v>
      </c>
      <c r="E56" s="247" t="str">
        <f>IF('[2]Ontario RTU Data'!E56="","",'[2]Ontario RTU Data'!E56)</f>
        <v>Calculated below</v>
      </c>
      <c r="F56" s="247" t="str">
        <f>IF('[2]Ontario RTU Data'!F56="","",'[2]Ontario RTU Data'!F56)</f>
        <v/>
      </c>
      <c r="G56" s="345" t="str">
        <f>IF('[2]Ontario RTU Data'!G56="","",'[2]Ontario RTU Data'!G56)</f>
        <v/>
      </c>
      <c r="H56" s="345" t="str">
        <f>IF('[2]Ontario RTU Data'!H56="","",'[2]Ontario RTU Data'!H56)</f>
        <v/>
      </c>
      <c r="I56" s="345" t="str">
        <f>IF('[2]Ontario RTU Data'!I56="","",'[2]Ontario RTU Data'!I56)</f>
        <v/>
      </c>
      <c r="J56" s="345" t="str">
        <f>IF('[2]Ontario RTU Data'!J56="","",'[2]Ontario RTU Data'!J56)</f>
        <v/>
      </c>
      <c r="K56" s="345" t="str">
        <f>IF('[2]Ontario RTU Data'!K56="","",'[2]Ontario RTU Data'!K56)</f>
        <v/>
      </c>
      <c r="L56" s="247" t="str">
        <f>IF('[2]Ontario RTU Data'!L56="","",'[2]Ontario RTU Data'!L56)</f>
        <v/>
      </c>
      <c r="M56" s="247" t="str">
        <f>IF('[2]Ontario RTU Data'!M56="","",'[2]Ontario RTU Data'!M56)</f>
        <v/>
      </c>
      <c r="N56" s="247" t="str">
        <f>IF('[2]Ontario RTU Data'!N56="","",'[2]Ontario RTU Data'!N56)</f>
        <v/>
      </c>
      <c r="O56" s="247" t="str">
        <f>IF('[2]Ontario RTU Data'!O56="","",'[2]Ontario RTU Data'!O56)</f>
        <v/>
      </c>
      <c r="P56" s="247" t="str">
        <f>IF('[2]Ontario RTU Data'!P56="","",'[2]Ontario RTU Data'!P56)</f>
        <v/>
      </c>
      <c r="Q56" s="247" t="str">
        <f>IF('[2]Ontario RTU Data'!Q56="","",'[2]Ontario RTU Data'!Q56)</f>
        <v/>
      </c>
      <c r="R56" s="247" t="str">
        <f>IF('[2]Ontario RTU Data'!R56="","",'[2]Ontario RTU Data'!R56)</f>
        <v/>
      </c>
      <c r="S56" s="247" t="str">
        <f>IF('[2]Ontario RTU Data'!S56="","",'[2]Ontario RTU Data'!S56)</f>
        <v/>
      </c>
      <c r="T56" s="247" t="str">
        <f>IF('[2]Ontario RTU Data'!T56="","",'[2]Ontario RTU Data'!T56)</f>
        <v/>
      </c>
    </row>
    <row r="57" spans="1:28" ht="23.25">
      <c r="A57" s="434" t="str">
        <f>IF('[2]Ontario RTU Data'!A57="","",'[2]Ontario RTU Data'!A57)</f>
        <v/>
      </c>
      <c r="B57" s="396" t="str">
        <f>IF('[2]Ontario RTU Data'!B57="","",'[2]Ontario RTU Data'!B57)</f>
        <v/>
      </c>
      <c r="C57" s="435" t="str">
        <f>IF('[2]Ontario RTU Data'!C57="","",'[2]Ontario RTU Data'!C57)</f>
        <v/>
      </c>
      <c r="D57" s="436" t="str">
        <f>IF('[2]Ontario RTU Data'!D57="","",'[2]Ontario RTU Data'!D57)</f>
        <v/>
      </c>
      <c r="E57" s="247" t="str">
        <f>IF('[2]Ontario RTU Data'!E57="","",'[2]Ontario RTU Data'!E57)</f>
        <v/>
      </c>
      <c r="F57" s="247" t="str">
        <f>IF('[2]Ontario RTU Data'!F57="","",'[2]Ontario RTU Data'!F57)</f>
        <v/>
      </c>
      <c r="G57" s="345" t="str">
        <f>IF('[2]Ontario RTU Data'!G57="","",'[2]Ontario RTU Data'!G57)</f>
        <v/>
      </c>
      <c r="H57" s="345" t="str">
        <f>IF('[2]Ontario RTU Data'!H57="","",'[2]Ontario RTU Data'!H57)</f>
        <v/>
      </c>
      <c r="I57" s="345" t="str">
        <f>IF('[2]Ontario RTU Data'!I57="","",'[2]Ontario RTU Data'!I57)</f>
        <v/>
      </c>
      <c r="J57" s="345" t="str">
        <f>IF('[2]Ontario RTU Data'!J57="","",'[2]Ontario RTU Data'!J57)</f>
        <v/>
      </c>
      <c r="K57" s="345" t="str">
        <f>IF('[2]Ontario RTU Data'!K57="","",'[2]Ontario RTU Data'!K57)</f>
        <v/>
      </c>
      <c r="L57" s="247" t="str">
        <f>IF('[2]Ontario RTU Data'!L57="","",'[2]Ontario RTU Data'!L57)</f>
        <v/>
      </c>
      <c r="M57" s="247" t="str">
        <f>IF('[2]Ontario RTU Data'!M57="","",'[2]Ontario RTU Data'!M57)</f>
        <v/>
      </c>
      <c r="N57" s="247" t="str">
        <f>IF('[2]Ontario RTU Data'!N57="","",'[2]Ontario RTU Data'!N57)</f>
        <v/>
      </c>
      <c r="O57" s="247" t="str">
        <f>IF('[2]Ontario RTU Data'!O57="","",'[2]Ontario RTU Data'!O57)</f>
        <v/>
      </c>
      <c r="P57" s="247" t="str">
        <f>IF('[2]Ontario RTU Data'!P57="","",'[2]Ontario RTU Data'!P57)</f>
        <v/>
      </c>
      <c r="Q57" s="247" t="str">
        <f>IF('[2]Ontario RTU Data'!Q57="","",'[2]Ontario RTU Data'!Q57)</f>
        <v/>
      </c>
      <c r="R57" s="247" t="str">
        <f>IF('[2]Ontario RTU Data'!R57="","",'[2]Ontario RTU Data'!R57)</f>
        <v/>
      </c>
      <c r="S57" s="247" t="str">
        <f>IF('[2]Ontario RTU Data'!S57="","",'[2]Ontario RTU Data'!S57)</f>
        <v/>
      </c>
      <c r="T57" s="247" t="str">
        <f>IF('[2]Ontario RTU Data'!T57="","",'[2]Ontario RTU Data'!T57)</f>
        <v/>
      </c>
    </row>
    <row r="58" spans="1:28" ht="23.25">
      <c r="A58" s="434" t="str">
        <f>IF('[2]Ontario RTU Data'!A58="","",'[2]Ontario RTU Data'!A58)</f>
        <v/>
      </c>
      <c r="B58" s="396" t="str">
        <f>IF('[2]Ontario RTU Data'!B58="","",'[2]Ontario RTU Data'!B58)</f>
        <v/>
      </c>
      <c r="C58" s="435" t="str">
        <f>IF('[2]Ontario RTU Data'!C58="","",'[2]Ontario RTU Data'!C58)</f>
        <v/>
      </c>
      <c r="D58" s="436" t="str">
        <f>IF('[2]Ontario RTU Data'!D58="","",'[2]Ontario RTU Data'!D58)</f>
        <v/>
      </c>
      <c r="E58" s="247" t="str">
        <f>IF('[2]Ontario RTU Data'!E58="","",'[2]Ontario RTU Data'!E58)</f>
        <v/>
      </c>
      <c r="F58" s="247" t="str">
        <f>IF('[2]Ontario RTU Data'!F58="","",'[2]Ontario RTU Data'!F58)</f>
        <v/>
      </c>
      <c r="G58" s="345" t="str">
        <f>IF('[2]Ontario RTU Data'!G58="","",'[2]Ontario RTU Data'!G58)</f>
        <v/>
      </c>
      <c r="H58" s="345" t="str">
        <f>IF('[2]Ontario RTU Data'!H58="","",'[2]Ontario RTU Data'!H58)</f>
        <v/>
      </c>
      <c r="I58" s="345" t="str">
        <f>IF('[2]Ontario RTU Data'!I58="","",'[2]Ontario RTU Data'!I58)</f>
        <v/>
      </c>
      <c r="J58" s="345" t="str">
        <f>IF('[2]Ontario RTU Data'!J58="","",'[2]Ontario RTU Data'!J58)</f>
        <v/>
      </c>
      <c r="K58" s="345" t="str">
        <f>IF('[2]Ontario RTU Data'!K58="","",'[2]Ontario RTU Data'!K58)</f>
        <v/>
      </c>
      <c r="L58" s="247" t="str">
        <f>IF('[2]Ontario RTU Data'!L58="","",'[2]Ontario RTU Data'!L58)</f>
        <v/>
      </c>
      <c r="M58" s="247" t="str">
        <f>IF('[2]Ontario RTU Data'!M58="","",'[2]Ontario RTU Data'!M58)</f>
        <v/>
      </c>
      <c r="N58" s="247" t="str">
        <f>IF('[2]Ontario RTU Data'!N58="","",'[2]Ontario RTU Data'!N58)</f>
        <v/>
      </c>
      <c r="O58" s="247" t="str">
        <f>IF('[2]Ontario RTU Data'!O58="","",'[2]Ontario RTU Data'!O58)</f>
        <v/>
      </c>
      <c r="P58" s="247" t="str">
        <f>IF('[2]Ontario RTU Data'!P58="","",'[2]Ontario RTU Data'!P58)</f>
        <v/>
      </c>
      <c r="Q58" s="247" t="str">
        <f>IF('[2]Ontario RTU Data'!Q58="","",'[2]Ontario RTU Data'!Q58)</f>
        <v/>
      </c>
      <c r="R58" s="247" t="str">
        <f>IF('[2]Ontario RTU Data'!R58="","",'[2]Ontario RTU Data'!R58)</f>
        <v/>
      </c>
      <c r="S58" s="247" t="str">
        <f>IF('[2]Ontario RTU Data'!S58="","",'[2]Ontario RTU Data'!S58)</f>
        <v/>
      </c>
      <c r="T58" s="247" t="str">
        <f>IF('[2]Ontario RTU Data'!T58="","",'[2]Ontario RTU Data'!T58)</f>
        <v/>
      </c>
    </row>
    <row r="59" spans="1:28" ht="18" customHeight="1">
      <c r="A59" s="695" t="str">
        <f>IF('[2]Ontario RTU Data'!A59="","",'[2]Ontario RTU Data'!A59)</f>
        <v xml:space="preserve">Energy Savings Calculations </v>
      </c>
      <c r="B59" s="365" t="str">
        <f>IF('[2]Ontario RTU Data'!B59="","",'[2]Ontario RTU Data'!B59)</f>
        <v/>
      </c>
      <c r="C59" s="3" t="str">
        <f>IF('[2]Ontario RTU Data'!C59="","",'[2]Ontario RTU Data'!C59)</f>
        <v/>
      </c>
      <c r="D59" s="247" t="str">
        <f>IF('[2]Ontario RTU Data'!D59="","",'[2]Ontario RTU Data'!D59)</f>
        <v/>
      </c>
      <c r="E59" s="685" t="str">
        <f>IF('[2]Ontario RTU Data'!E59="","",'[2]Ontario RTU Data'!E59)</f>
        <v>Baseline Energy Use</v>
      </c>
      <c r="F59" s="691" t="str">
        <f>IF('[2]Ontario RTU Data'!F59="","",'[2]Ontario RTU Data'!F59)</f>
        <v/>
      </c>
      <c r="G59" s="343" t="str">
        <f>IF('[2]Ontario RTU Data'!G59="","",'[2]Ontario RTU Data'!G59)</f>
        <v>Program Pennetration Rate</v>
      </c>
      <c r="H59" s="343" t="str">
        <f>IF('[2]Ontario RTU Data'!H59="","",'[2]Ontario RTU Data'!H59)</f>
        <v/>
      </c>
      <c r="I59" s="343" t="str">
        <f>IF('[2]Ontario RTU Data'!I59="","",'[2]Ontario RTU Data'!I59)</f>
        <v/>
      </c>
      <c r="J59" s="343" t="str">
        <f>IF('[2]Ontario RTU Data'!J59="","",'[2]Ontario RTU Data'!J59)</f>
        <v/>
      </c>
      <c r="K59" s="343" t="str">
        <f>IF('[2]Ontario RTU Data'!K59="","",'[2]Ontario RTU Data'!K59)</f>
        <v/>
      </c>
      <c r="L59" s="343" t="str">
        <f>IF('[2]Ontario RTU Data'!L59="","",'[2]Ontario RTU Data'!L59)</f>
        <v/>
      </c>
      <c r="M59" s="684" t="str">
        <f>IF('[2]Ontario RTU Data'!M59="","",'[2]Ontario RTU Data'!M59)</f>
        <v>Energy Savings</v>
      </c>
      <c r="N59" s="685" t="str">
        <f>IF('[2]Ontario RTU Data'!N59="","",'[2]Ontario RTU Data'!N59)</f>
        <v/>
      </c>
      <c r="O59" s="685" t="str">
        <f>IF('[2]Ontario RTU Data'!O59="","",'[2]Ontario RTU Data'!O59)</f>
        <v/>
      </c>
      <c r="P59" s="685" t="str">
        <f>IF('[2]Ontario RTU Data'!P59="","",'[2]Ontario RTU Data'!P59)</f>
        <v/>
      </c>
      <c r="Q59" s="685" t="str">
        <f>IF('[2]Ontario RTU Data'!Q59="","",'[2]Ontario RTU Data'!Q59)</f>
        <v/>
      </c>
      <c r="R59" s="685" t="str">
        <f>IF('[2]Ontario RTU Data'!R59="","",'[2]Ontario RTU Data'!R59)</f>
        <v/>
      </c>
      <c r="S59" s="688" t="str">
        <f>IF('[2]Ontario RTU Data'!S59="","",'[2]Ontario RTU Data'!S59)</f>
        <v>Incentive Amounts</v>
      </c>
      <c r="T59" s="689" t="str">
        <f>IF('[2]Ontario RTU Data'!T59="","",'[2]Ontario RTU Data'!T59)</f>
        <v/>
      </c>
      <c r="U59" s="690"/>
      <c r="V59" s="684" t="str">
        <f>IF('[2]Ontario RTU Data'!V59="","",'[2]Ontario RTU Data'!V59)</f>
        <v>Assessment Cost (non participant)</v>
      </c>
      <c r="W59" s="685" t="str">
        <f>IF('[2]Ontario RTU Data'!W59="","",'[2]Ontario RTU Data'!W59)</f>
        <v/>
      </c>
      <c r="X59" s="685" t="str">
        <f>IF('[2]Ontario RTU Data'!X59="","",'[2]Ontario RTU Data'!X59)</f>
        <v/>
      </c>
    </row>
    <row r="60" spans="1:28" ht="29.25" customHeight="1">
      <c r="A60" s="695" t="str">
        <f>IF('[2]Ontario RTU Data'!A60="","",'[2]Ontario RTU Data'!A60)</f>
        <v/>
      </c>
      <c r="B60" s="437" t="str">
        <f>IF('[2]Ontario RTU Data'!B60="","",'[2]Ontario RTU Data'!B60)</f>
        <v>Tonnage</v>
      </c>
      <c r="C60" s="437" t="str">
        <f>IF('[2]Ontario RTU Data'!C60="","",'[2]Ontario RTU Data'!C60)</f>
        <v xml:space="preserve">mkt Share </v>
      </c>
      <c r="D60" s="438" t="str">
        <f>IF('[2]Ontario RTU Data'!D60="","",'[2]Ontario RTU Data'!D60)</f>
        <v>Estimated Count in TO Mkt</v>
      </c>
      <c r="E60" s="439" t="str">
        <f>IF('[2]Ontario RTU Data'!E60="","",'[2]Ontario RTU Data'!E60)</f>
        <v>kWh/yr.</v>
      </c>
      <c r="F60" s="439" t="str">
        <f>IF('[2]Ontario RTU Data'!F60="","",'[2]Ontario RTU Data'!F60)</f>
        <v>Peak kW</v>
      </c>
      <c r="G60" s="440" t="str">
        <f>IF('[2]Ontario RTU Data'!G60="","",'[2]Ontario RTU Data'!G60)</f>
        <v>T-stat Uptake</v>
      </c>
      <c r="H60" s="441" t="str">
        <f>IF('[2]Ontario RTU Data'!H60="","",'[2]Ontario RTU Data'!H60)</f>
        <v>Occ Uptake</v>
      </c>
      <c r="I60" s="441" t="str">
        <f>IF('[2]Ontario RTU Data'!I60="","",'[2]Ontario RTU Data'!I60)</f>
        <v>DCV Uptake</v>
      </c>
      <c r="J60" s="442" t="str">
        <f>IF('[2]Ontario RTU Data'!J60="","",'[2]Ontario RTU Data'!J60)</f>
        <v>T-stat Count</v>
      </c>
      <c r="K60" s="441" t="str">
        <f>IF('[2]Ontario RTU Data'!K60="","",'[2]Ontario RTU Data'!K60)</f>
        <v>Occ Count</v>
      </c>
      <c r="L60" s="443" t="str">
        <f>IF('[2]Ontario RTU Data'!L60="","",'[2]Ontario RTU Data'!L60)</f>
        <v>DCV Count</v>
      </c>
      <c r="M60" s="444" t="str">
        <f>IF('[2]Ontario RTU Data'!M60="","",'[2]Ontario RTU Data'!M60)</f>
        <v>T-Stat kWh Avoided</v>
      </c>
      <c r="N60" s="439" t="str">
        <f>IF('[2]Ontario RTU Data'!N60="","",'[2]Ontario RTU Data'!N60)</f>
        <v>Occ kWh Avoided</v>
      </c>
      <c r="O60" s="439" t="str">
        <f>IF('[2]Ontario RTU Data'!O60="","",'[2]Ontario RTU Data'!O60)</f>
        <v>DCV kWh Avoided</v>
      </c>
      <c r="P60" s="445" t="str">
        <f>IF('[2]Ontario RTU Data'!P60="","",'[2]Ontario RTU Data'!P60)</f>
        <v>T-Stat kW Avoided</v>
      </c>
      <c r="Q60" s="444" t="str">
        <f>IF('[2]Ontario RTU Data'!Q60="","",'[2]Ontario RTU Data'!Q60)</f>
        <v>Occ kW Avoided</v>
      </c>
      <c r="R60" s="444" t="str">
        <f>IF('[2]Ontario RTU Data'!R60="","",'[2]Ontario RTU Data'!R60)</f>
        <v>DCV kW Avoided</v>
      </c>
      <c r="S60" s="446" t="str">
        <f>IF('[2]Ontario RTU Data'!S60="","",'[2]Ontario RTU Data'!S60)</f>
        <v>T-Stat</v>
      </c>
      <c r="T60" s="447" t="str">
        <f>IF('[2]Ontario RTU Data'!T60="","",'[2]Ontario RTU Data'!T60)</f>
        <v>Incr Occ Sensors</v>
      </c>
      <c r="U60" s="447" t="str">
        <f>IF('[2]Ontario RTU Data'!U60="","",'[2]Ontario RTU Data'!U60)</f>
        <v>incr DCV</v>
      </c>
      <c r="V60" s="444" t="str">
        <f>IF('[2]Ontario RTU Data'!V60="","",'[2]Ontario RTU Data'!V60)</f>
        <v>% assessments not resulting in Tstat install</v>
      </c>
      <c r="W60" s="439" t="str">
        <f>IF('[2]Ontario RTU Data'!W60="","",'[2]Ontario RTU Data'!W60)</f>
        <v># non-participants</v>
      </c>
      <c r="X60" s="439" t="str">
        <f>IF('[2]Ontario RTU Data'!X60="","",'[2]Ontario RTU Data'!X60)</f>
        <v>Addded Assessment Cost</v>
      </c>
      <c r="Y60" s="506"/>
      <c r="Z60" s="506"/>
      <c r="AA60" s="506"/>
      <c r="AB60" s="506"/>
    </row>
    <row r="61" spans="1:28" ht="18" customHeight="1">
      <c r="A61" s="695" t="str">
        <f>IF('[2]Ontario RTU Data'!A61="","",'[2]Ontario RTU Data'!A61)</f>
        <v/>
      </c>
      <c r="B61" s="448">
        <f>IF('[2]Ontario RTU Data'!B61="","",'[2]Ontario RTU Data'!B61)</f>
        <v>4</v>
      </c>
      <c r="C61" s="449">
        <f>IF('[2]Ontario RTU Data'!C61="","",'[2]Ontario RTU Data'!C61)</f>
        <v>0.16194331983805671</v>
      </c>
      <c r="D61" s="450">
        <f>IF('[2]Ontario RTU Data'!D61="","",'[2]Ontario RTU Data'!D61)</f>
        <v>13000.13007555209</v>
      </c>
      <c r="E61" s="451">
        <f>IF('[2]Ontario RTU Data'!E61="","",'[2]Ontario RTU Data'!E61)</f>
        <v>49244492.726191312</v>
      </c>
      <c r="F61" s="452">
        <f>IF('[2]Ontario RTU Data'!F61="","",'[2]Ontario RTU Data'!F61)</f>
        <v>43680.437053855021</v>
      </c>
      <c r="G61" s="453">
        <f>IF('[2]Ontario RTU Data'!G61="","",'[2]Ontario RTU Data'!G61)</f>
        <v>0.2</v>
      </c>
      <c r="H61" s="454">
        <f>IF('[2]Ontario RTU Data'!H61="","",'[2]Ontario RTU Data'!H61)</f>
        <v>0</v>
      </c>
      <c r="I61" s="454">
        <f>IF('[2]Ontario RTU Data'!I61="","",'[2]Ontario RTU Data'!I61)</f>
        <v>0</v>
      </c>
      <c r="J61" s="455">
        <f>IF('[2]Ontario RTU Data'!J61="","",'[2]Ontario RTU Data'!J61)</f>
        <v>2600.026015110418</v>
      </c>
      <c r="K61" s="456">
        <f>IF('[2]Ontario RTU Data'!K61="","",'[2]Ontario RTU Data'!K61)</f>
        <v>0</v>
      </c>
      <c r="L61" s="457">
        <f>IF('[2]Ontario RTU Data'!L61="","",'[2]Ontario RTU Data'!L61)</f>
        <v>0</v>
      </c>
      <c r="M61" s="458">
        <f>IF('[2]Ontario RTU Data'!M61="","",'[2]Ontario RTU Data'!M61)</f>
        <v>2068268.6945000349</v>
      </c>
      <c r="N61" s="451">
        <f>IF('[2]Ontario RTU Data'!N61="","",'[2]Ontario RTU Data'!N61)</f>
        <v>0</v>
      </c>
      <c r="O61" s="451">
        <f>IF('[2]Ontario RTU Data'!O61="","",'[2]Ontario RTU Data'!O61)</f>
        <v>0</v>
      </c>
      <c r="P61" s="459">
        <f>IF('[2]Ontario RTU Data'!P61="","",'[2]Ontario RTU Data'!P61)</f>
        <v>249.60249745060014</v>
      </c>
      <c r="Q61" s="458">
        <f>IF('[2]Ontario RTU Data'!Q61="","",'[2]Ontario RTU Data'!Q61)</f>
        <v>0</v>
      </c>
      <c r="R61" s="458">
        <f>IF('[2]Ontario RTU Data'!R61="","",'[2]Ontario RTU Data'!R61)</f>
        <v>0</v>
      </c>
      <c r="S61" s="460">
        <f>IF('[2]Ontario RTU Data'!S61="","",'[2]Ontario RTU Data'!S61)</f>
        <v>910009.1052886463</v>
      </c>
      <c r="T61" s="461">
        <f>IF('[2]Ontario RTU Data'!T61="","",'[2]Ontario RTU Data'!T61)</f>
        <v>0</v>
      </c>
      <c r="U61" s="461">
        <f>IF('[2]Ontario RTU Data'!U61="","",'[2]Ontario RTU Data'!U61)</f>
        <v>0</v>
      </c>
      <c r="V61" s="458">
        <f>IF('[2]Ontario RTU Data'!V61="","",'[2]Ontario RTU Data'!V61)</f>
        <v>0.4</v>
      </c>
      <c r="W61" s="451">
        <f>IF('[2]Ontario RTU Data'!W61="","",'[2]Ontario RTU Data'!W61)</f>
        <v>1040.0104060441672</v>
      </c>
      <c r="X61" s="451">
        <f>IF('[2]Ontario RTU Data'!X61="","",'[2]Ontario RTU Data'!X61)</f>
        <v>104001.04060441672</v>
      </c>
    </row>
    <row r="62" spans="1:28" ht="18" customHeight="1">
      <c r="A62" s="695" t="str">
        <f>IF('[2]Ontario RTU Data'!A62="","",'[2]Ontario RTU Data'!A62)</f>
        <v/>
      </c>
      <c r="B62" s="448">
        <f>IF('[2]Ontario RTU Data'!B62="","",'[2]Ontario RTU Data'!B62)</f>
        <v>5</v>
      </c>
      <c r="C62" s="449">
        <f>IF('[2]Ontario RTU Data'!C62="","",'[2]Ontario RTU Data'!C62)</f>
        <v>0.30364372469635625</v>
      </c>
      <c r="D62" s="450">
        <f>IF('[2]Ontario RTU Data'!D62="","",'[2]Ontario RTU Data'!D62)</f>
        <v>24375.243891660164</v>
      </c>
      <c r="E62" s="451">
        <f>IF('[2]Ontario RTU Data'!E62="","",'[2]Ontario RTU Data'!E62)</f>
        <v>115416779.82701087</v>
      </c>
      <c r="F62" s="452">
        <f>IF('[2]Ontario RTU Data'!F62="","",'[2]Ontario RTU Data'!F62)</f>
        <v>102376.02434497268</v>
      </c>
      <c r="G62" s="453">
        <f>IF('[2]Ontario RTU Data'!G62="","",'[2]Ontario RTU Data'!G62)</f>
        <v>0.2</v>
      </c>
      <c r="H62" s="454">
        <f>IF('[2]Ontario RTU Data'!H62="","",'[2]Ontario RTU Data'!H62)</f>
        <v>0</v>
      </c>
      <c r="I62" s="454">
        <f>IF('[2]Ontario RTU Data'!I62="","",'[2]Ontario RTU Data'!I62)</f>
        <v>0</v>
      </c>
      <c r="J62" s="455">
        <f>IF('[2]Ontario RTU Data'!J62="","",'[2]Ontario RTU Data'!J62)</f>
        <v>4875.0487783320332</v>
      </c>
      <c r="K62" s="456">
        <f>IF('[2]Ontario RTU Data'!K62="","",'[2]Ontario RTU Data'!K62)</f>
        <v>0</v>
      </c>
      <c r="L62" s="457">
        <f>IF('[2]Ontario RTU Data'!L62="","",'[2]Ontario RTU Data'!L62)</f>
        <v>0</v>
      </c>
      <c r="M62" s="458">
        <f>IF('[2]Ontario RTU Data'!M62="","",'[2]Ontario RTU Data'!M62)</f>
        <v>4847504.7527344562</v>
      </c>
      <c r="N62" s="451">
        <f>IF('[2]Ontario RTU Data'!N62="","",'[2]Ontario RTU Data'!N62)</f>
        <v>0</v>
      </c>
      <c r="O62" s="451">
        <f>IF('[2]Ontario RTU Data'!O62="","",'[2]Ontario RTU Data'!O62)</f>
        <v>0</v>
      </c>
      <c r="P62" s="459">
        <f>IF('[2]Ontario RTU Data'!P62="","",'[2]Ontario RTU Data'!P62)</f>
        <v>585.005853399844</v>
      </c>
      <c r="Q62" s="458">
        <f>IF('[2]Ontario RTU Data'!Q62="","",'[2]Ontario RTU Data'!Q62)</f>
        <v>0</v>
      </c>
      <c r="R62" s="458">
        <f>IF('[2]Ontario RTU Data'!R62="","",'[2]Ontario RTU Data'!R62)</f>
        <v>0</v>
      </c>
      <c r="S62" s="460">
        <f>IF('[2]Ontario RTU Data'!S62="","",'[2]Ontario RTU Data'!S62)</f>
        <v>1706267.0724162117</v>
      </c>
      <c r="T62" s="461">
        <f>IF('[2]Ontario RTU Data'!T62="","",'[2]Ontario RTU Data'!T62)</f>
        <v>0</v>
      </c>
      <c r="U62" s="461">
        <f>IF('[2]Ontario RTU Data'!U62="","",'[2]Ontario RTU Data'!U62)</f>
        <v>0</v>
      </c>
      <c r="V62" s="458">
        <f>IF('[2]Ontario RTU Data'!V62="","",'[2]Ontario RTU Data'!V62)</f>
        <v>0.4</v>
      </c>
      <c r="W62" s="451">
        <f>IF('[2]Ontario RTU Data'!W62="","",'[2]Ontario RTU Data'!W62)</f>
        <v>1950.0195113328134</v>
      </c>
      <c r="X62" s="451">
        <f>IF('[2]Ontario RTU Data'!X62="","",'[2]Ontario RTU Data'!X62)</f>
        <v>195001.95113328134</v>
      </c>
    </row>
    <row r="63" spans="1:28" ht="18" customHeight="1">
      <c r="A63" s="695" t="str">
        <f>IF('[2]Ontario RTU Data'!A63="","",'[2]Ontario RTU Data'!A63)</f>
        <v/>
      </c>
      <c r="B63" s="448">
        <f>IF('[2]Ontario RTU Data'!B63="","",'[2]Ontario RTU Data'!B63)</f>
        <v>7.5</v>
      </c>
      <c r="C63" s="449">
        <f>IF('[2]Ontario RTU Data'!C63="","",'[2]Ontario RTU Data'!C63)</f>
        <v>0.24291497975708504</v>
      </c>
      <c r="D63" s="450">
        <f>IF('[2]Ontario RTU Data'!D63="","",'[2]Ontario RTU Data'!D63)</f>
        <v>19500.195113328133</v>
      </c>
      <c r="E63" s="451">
        <f>IF('[2]Ontario RTU Data'!E63="","",'[2]Ontario RTU Data'!E63)</f>
        <v>138500135.79241306</v>
      </c>
      <c r="F63" s="452">
        <f>IF('[2]Ontario RTU Data'!F63="","",'[2]Ontario RTU Data'!F63)</f>
        <v>122851.22921396724</v>
      </c>
      <c r="G63" s="453">
        <f>IF('[2]Ontario RTU Data'!G63="","",'[2]Ontario RTU Data'!G63)</f>
        <v>0.2</v>
      </c>
      <c r="H63" s="454">
        <f>IF('[2]Ontario RTU Data'!H63="","",'[2]Ontario RTU Data'!H63)</f>
        <v>0.05</v>
      </c>
      <c r="I63" s="454">
        <f>IF('[2]Ontario RTU Data'!I63="","",'[2]Ontario RTU Data'!I63)</f>
        <v>0</v>
      </c>
      <c r="J63" s="455">
        <f>IF('[2]Ontario RTU Data'!J63="","",'[2]Ontario RTU Data'!J63)</f>
        <v>3900.0390226656268</v>
      </c>
      <c r="K63" s="456">
        <f>IF('[2]Ontario RTU Data'!K63="","",'[2]Ontario RTU Data'!K63)</f>
        <v>975.0097556664067</v>
      </c>
      <c r="L63" s="457">
        <f>IF('[2]Ontario RTU Data'!L63="","",'[2]Ontario RTU Data'!L63)</f>
        <v>0</v>
      </c>
      <c r="M63" s="458">
        <f>IF('[2]Ontario RTU Data'!M63="","",'[2]Ontario RTU Data'!M63)</f>
        <v>5817005.7032813486</v>
      </c>
      <c r="N63" s="451">
        <f>IF('[2]Ontario RTU Data'!N63="","",'[2]Ontario RTU Data'!N63)</f>
        <v>277000.27158482617</v>
      </c>
      <c r="O63" s="451">
        <f>IF('[2]Ontario RTU Data'!O63="","",'[2]Ontario RTU Data'!O63)</f>
        <v>0</v>
      </c>
      <c r="P63" s="459">
        <f>IF('[2]Ontario RTU Data'!P63="","",'[2]Ontario RTU Data'!P63)</f>
        <v>702.00702407981282</v>
      </c>
      <c r="Q63" s="458">
        <f>IF('[2]Ontario RTU Data'!Q63="","",'[2]Ontario RTU Data'!Q63)</f>
        <v>438.75439004988306</v>
      </c>
      <c r="R63" s="458">
        <f>IF('[2]Ontario RTU Data'!R63="","",'[2]Ontario RTU Data'!R63)</f>
        <v>0</v>
      </c>
      <c r="S63" s="460">
        <f>IF('[2]Ontario RTU Data'!S63="","",'[2]Ontario RTU Data'!S63)</f>
        <v>1365013.6579329693</v>
      </c>
      <c r="T63" s="461">
        <f>IF('[2]Ontario RTU Data'!T63="","",'[2]Ontario RTU Data'!T63)</f>
        <v>390003.90226656268</v>
      </c>
      <c r="U63" s="461">
        <f>IF('[2]Ontario RTU Data'!U63="","",'[2]Ontario RTU Data'!U63)</f>
        <v>0</v>
      </c>
      <c r="V63" s="458">
        <f>IF('[2]Ontario RTU Data'!V63="","",'[2]Ontario RTU Data'!V63)</f>
        <v>0.4</v>
      </c>
      <c r="W63" s="451">
        <f>IF('[2]Ontario RTU Data'!W63="","",'[2]Ontario RTU Data'!W63)</f>
        <v>1560.0156090662508</v>
      </c>
      <c r="X63" s="451">
        <f>IF('[2]Ontario RTU Data'!X63="","",'[2]Ontario RTU Data'!X63)</f>
        <v>156001.56090662509</v>
      </c>
    </row>
    <row r="64" spans="1:28" ht="18" customHeight="1">
      <c r="A64" s="695" t="str">
        <f>IF('[2]Ontario RTU Data'!A64="","",'[2]Ontario RTU Data'!A64)</f>
        <v/>
      </c>
      <c r="B64" s="448">
        <f>IF('[2]Ontario RTU Data'!B64="","",'[2]Ontario RTU Data'!B64)</f>
        <v>10</v>
      </c>
      <c r="C64" s="449">
        <f>IF('[2]Ontario RTU Data'!C64="","",'[2]Ontario RTU Data'!C64)</f>
        <v>0.12145748987854252</v>
      </c>
      <c r="D64" s="450">
        <f>IF('[2]Ontario RTU Data'!D64="","",'[2]Ontario RTU Data'!D64)</f>
        <v>9750.0975566640664</v>
      </c>
      <c r="E64" s="451">
        <f>IF('[2]Ontario RTU Data'!E64="","",'[2]Ontario RTU Data'!E64)</f>
        <v>92333423.861608714</v>
      </c>
      <c r="F64" s="452">
        <f>IF('[2]Ontario RTU Data'!F64="","",'[2]Ontario RTU Data'!F64)</f>
        <v>81900.819475978147</v>
      </c>
      <c r="G64" s="453">
        <f>IF('[2]Ontario RTU Data'!G64="","",'[2]Ontario RTU Data'!G64)</f>
        <v>0.2</v>
      </c>
      <c r="H64" s="454">
        <f>IF('[2]Ontario RTU Data'!H64="","",'[2]Ontario RTU Data'!H64)</f>
        <v>0.1</v>
      </c>
      <c r="I64" s="454">
        <f>IF('[2]Ontario RTU Data'!I64="","",'[2]Ontario RTU Data'!I64)</f>
        <v>0.02</v>
      </c>
      <c r="J64" s="455">
        <f>IF('[2]Ontario RTU Data'!J64="","",'[2]Ontario RTU Data'!J64)</f>
        <v>1950.0195113328134</v>
      </c>
      <c r="K64" s="456">
        <f>IF('[2]Ontario RTU Data'!K64="","",'[2]Ontario RTU Data'!K64)</f>
        <v>390.0039022665627</v>
      </c>
      <c r="L64" s="457">
        <f>IF('[2]Ontario RTU Data'!L64="","",'[2]Ontario RTU Data'!L64)</f>
        <v>195.00195113328132</v>
      </c>
      <c r="M64" s="458">
        <f>IF('[2]Ontario RTU Data'!M64="","",'[2]Ontario RTU Data'!M64)</f>
        <v>3878003.8021875657</v>
      </c>
      <c r="N64" s="451">
        <f>IF('[2]Ontario RTU Data'!N64="","",'[2]Ontario RTU Data'!N64)</f>
        <v>369333.6954464349</v>
      </c>
      <c r="O64" s="451">
        <f>IF('[2]Ontario RTU Data'!O64="","",'[2]Ontario RTU Data'!O64)</f>
        <v>277000.27158482611</v>
      </c>
      <c r="P64" s="459">
        <f>IF('[2]Ontario RTU Data'!P64="","",'[2]Ontario RTU Data'!P64)</f>
        <v>468.00468271987523</v>
      </c>
      <c r="Q64" s="458">
        <f>IF('[2]Ontario RTU Data'!Q64="","",'[2]Ontario RTU Data'!Q64)</f>
        <v>234.00234135993762</v>
      </c>
      <c r="R64" s="458">
        <f>IF('[2]Ontario RTU Data'!R64="","",'[2]Ontario RTU Data'!R64)</f>
        <v>234.00234135993762</v>
      </c>
      <c r="S64" s="460">
        <f>IF('[2]Ontario RTU Data'!S64="","",'[2]Ontario RTU Data'!S64)</f>
        <v>682506.82896648464</v>
      </c>
      <c r="T64" s="461">
        <f>IF('[2]Ontario RTU Data'!T64="","",'[2]Ontario RTU Data'!T64)</f>
        <v>156001.56090662509</v>
      </c>
      <c r="U64" s="461">
        <f>IF('[2]Ontario RTU Data'!U64="","",'[2]Ontario RTU Data'!U64)</f>
        <v>234002.34135993759</v>
      </c>
      <c r="V64" s="458">
        <f>IF('[2]Ontario RTU Data'!V64="","",'[2]Ontario RTU Data'!V64)</f>
        <v>0.4</v>
      </c>
      <c r="W64" s="451">
        <f>IF('[2]Ontario RTU Data'!W64="","",'[2]Ontario RTU Data'!W64)</f>
        <v>780.00780453312541</v>
      </c>
      <c r="X64" s="451">
        <f>IF('[2]Ontario RTU Data'!X64="","",'[2]Ontario RTU Data'!X64)</f>
        <v>78000.780453312545</v>
      </c>
    </row>
    <row r="65" spans="1:28" ht="18" customHeight="1">
      <c r="A65" s="695" t="str">
        <f>IF('[2]Ontario RTU Data'!A65="","",'[2]Ontario RTU Data'!A65)</f>
        <v/>
      </c>
      <c r="B65" s="448">
        <f>IF('[2]Ontario RTU Data'!B65="","",'[2]Ontario RTU Data'!B65)</f>
        <v>15</v>
      </c>
      <c r="C65" s="449">
        <f>IF('[2]Ontario RTU Data'!C65="","",'[2]Ontario RTU Data'!C65)</f>
        <v>0.10526315789473686</v>
      </c>
      <c r="D65" s="450">
        <f>IF('[2]Ontario RTU Data'!D65="","",'[2]Ontario RTU Data'!D65)</f>
        <v>8450.0845491088585</v>
      </c>
      <c r="E65" s="451">
        <f>IF('[2]Ontario RTU Data'!E65="","",'[2]Ontario RTU Data'!E65)</f>
        <v>120033451.02009134</v>
      </c>
      <c r="F65" s="452">
        <f>IF('[2]Ontario RTU Data'!F65="","",'[2]Ontario RTU Data'!F65)</f>
        <v>106471.06531877161</v>
      </c>
      <c r="G65" s="453">
        <f>IF('[2]Ontario RTU Data'!G65="","",'[2]Ontario RTU Data'!G65)</f>
        <v>0.2</v>
      </c>
      <c r="H65" s="454">
        <f>IF('[2]Ontario RTU Data'!H65="","",'[2]Ontario RTU Data'!H65)</f>
        <v>0.15</v>
      </c>
      <c r="I65" s="358">
        <f>IF('[2]Ontario RTU Data'!I65="","",'[2]Ontario RTU Data'!I65)</f>
        <v>0.05</v>
      </c>
      <c r="J65" s="455">
        <f>IF('[2]Ontario RTU Data'!J65="","",'[2]Ontario RTU Data'!J65)</f>
        <v>1690.0169098217718</v>
      </c>
      <c r="K65" s="456">
        <f>IF('[2]Ontario RTU Data'!K65="","",'[2]Ontario RTU Data'!K65)</f>
        <v>1267.5126823663288</v>
      </c>
      <c r="L65" s="457">
        <f>IF('[2]Ontario RTU Data'!L65="","",'[2]Ontario RTU Data'!L65)</f>
        <v>422.50422745544296</v>
      </c>
      <c r="M65" s="458">
        <f>IF('[2]Ontario RTU Data'!M65="","",'[2]Ontario RTU Data'!M65)</f>
        <v>5041404.9428438358</v>
      </c>
      <c r="N65" s="451">
        <f>IF('[2]Ontario RTU Data'!N65="","",'[2]Ontario RTU Data'!N65)</f>
        <v>720200.70612054807</v>
      </c>
      <c r="O65" s="451">
        <f>IF('[2]Ontario RTU Data'!O65="","",'[2]Ontario RTU Data'!O65)</f>
        <v>900250.88265068503</v>
      </c>
      <c r="P65" s="459">
        <f>IF('[2]Ontario RTU Data'!P65="","",'[2]Ontario RTU Data'!P65)</f>
        <v>608.40608753583786</v>
      </c>
      <c r="Q65" s="458">
        <f>IF('[2]Ontario RTU Data'!Q65="","",'[2]Ontario RTU Data'!Q65)</f>
        <v>1140.761414129696</v>
      </c>
      <c r="R65" s="458">
        <f>IF('[2]Ontario RTU Data'!R65="","",'[2]Ontario RTU Data'!R65)</f>
        <v>760.5076094197974</v>
      </c>
      <c r="S65" s="460">
        <f>IF('[2]Ontario RTU Data'!S65="","",'[2]Ontario RTU Data'!S65)</f>
        <v>591505.91843762016</v>
      </c>
      <c r="T65" s="461">
        <f>IF('[2]Ontario RTU Data'!T65="","",'[2]Ontario RTU Data'!T65)</f>
        <v>507005.07294653152</v>
      </c>
      <c r="U65" s="461">
        <f>IF('[2]Ontario RTU Data'!U65="","",'[2]Ontario RTU Data'!U65)</f>
        <v>507005.07294653152</v>
      </c>
      <c r="V65" s="458">
        <f>IF('[2]Ontario RTU Data'!V65="","",'[2]Ontario RTU Data'!V65)</f>
        <v>0.4</v>
      </c>
      <c r="W65" s="451">
        <f>IF('[2]Ontario RTU Data'!W65="","",'[2]Ontario RTU Data'!W65)</f>
        <v>676.00676392870878</v>
      </c>
      <c r="X65" s="451">
        <f>IF('[2]Ontario RTU Data'!X65="","",'[2]Ontario RTU Data'!X65)</f>
        <v>67600.676392870882</v>
      </c>
    </row>
    <row r="66" spans="1:28" ht="18" customHeight="1">
      <c r="A66" s="695" t="str">
        <f>IF('[2]Ontario RTU Data'!A66="","",'[2]Ontario RTU Data'!A66)</f>
        <v/>
      </c>
      <c r="B66" s="448">
        <f>IF('[2]Ontario RTU Data'!B66="","",'[2]Ontario RTU Data'!B66)</f>
        <v>20</v>
      </c>
      <c r="C66" s="449">
        <f>IF('[2]Ontario RTU Data'!C66="","",'[2]Ontario RTU Data'!C66)</f>
        <v>4.0485829959514177E-2</v>
      </c>
      <c r="D66" s="450">
        <f>IF('[2]Ontario RTU Data'!D66="","",'[2]Ontario RTU Data'!D66)</f>
        <v>3250.0325188880224</v>
      </c>
      <c r="E66" s="451">
        <f>IF('[2]Ontario RTU Data'!E66="","",'[2]Ontario RTU Data'!E66)</f>
        <v>61555615.907739148</v>
      </c>
      <c r="F66" s="452">
        <f>IF('[2]Ontario RTU Data'!F66="","",'[2]Ontario RTU Data'!F66)</f>
        <v>54600.546317318767</v>
      </c>
      <c r="G66" s="453">
        <f>IF('[2]Ontario RTU Data'!G66="","",'[2]Ontario RTU Data'!G66)</f>
        <v>0.2</v>
      </c>
      <c r="H66" s="454">
        <f>IF('[2]Ontario RTU Data'!H66="","",'[2]Ontario RTU Data'!H66)</f>
        <v>0.15</v>
      </c>
      <c r="I66" s="358">
        <f>IF('[2]Ontario RTU Data'!I66="","",'[2]Ontario RTU Data'!I66)</f>
        <v>0.05</v>
      </c>
      <c r="J66" s="455">
        <f>IF('[2]Ontario RTU Data'!J66="","",'[2]Ontario RTU Data'!J66)</f>
        <v>650.00650377760451</v>
      </c>
      <c r="K66" s="456">
        <f>IF('[2]Ontario RTU Data'!K66="","",'[2]Ontario RTU Data'!K66)</f>
        <v>487.50487783320335</v>
      </c>
      <c r="L66" s="457">
        <f>IF('[2]Ontario RTU Data'!L66="","",'[2]Ontario RTU Data'!L66)</f>
        <v>162.50162594440113</v>
      </c>
      <c r="M66" s="458">
        <f>IF('[2]Ontario RTU Data'!M66="","",'[2]Ontario RTU Data'!M66)</f>
        <v>2585335.8681250443</v>
      </c>
      <c r="N66" s="451">
        <f>IF('[2]Ontario RTU Data'!N66="","",'[2]Ontario RTU Data'!N66)</f>
        <v>369333.6954464349</v>
      </c>
      <c r="O66" s="451">
        <f>IF('[2]Ontario RTU Data'!O66="","",'[2]Ontario RTU Data'!O66)</f>
        <v>461667.11930804362</v>
      </c>
      <c r="P66" s="459">
        <f>IF('[2]Ontario RTU Data'!P66="","",'[2]Ontario RTU Data'!P66)</f>
        <v>312.00312181325017</v>
      </c>
      <c r="Q66" s="458">
        <f>IF('[2]Ontario RTU Data'!Q66="","",'[2]Ontario RTU Data'!Q66)</f>
        <v>585.005853399844</v>
      </c>
      <c r="R66" s="458">
        <f>IF('[2]Ontario RTU Data'!R66="","",'[2]Ontario RTU Data'!R66)</f>
        <v>390.00390226656276</v>
      </c>
      <c r="S66" s="460">
        <f>IF('[2]Ontario RTU Data'!S66="","",'[2]Ontario RTU Data'!S66)</f>
        <v>227502.27632216158</v>
      </c>
      <c r="T66" s="461">
        <f>IF('[2]Ontario RTU Data'!T66="","",'[2]Ontario RTU Data'!T66)</f>
        <v>195001.95113328134</v>
      </c>
      <c r="U66" s="461">
        <f>IF('[2]Ontario RTU Data'!U66="","",'[2]Ontario RTU Data'!U66)</f>
        <v>195001.95113328134</v>
      </c>
      <c r="V66" s="458">
        <f>IF('[2]Ontario RTU Data'!V66="","",'[2]Ontario RTU Data'!V66)</f>
        <v>0.4</v>
      </c>
      <c r="W66" s="451">
        <f>IF('[2]Ontario RTU Data'!W66="","",'[2]Ontario RTU Data'!W66)</f>
        <v>260.0026015110418</v>
      </c>
      <c r="X66" s="451">
        <f>IF('[2]Ontario RTU Data'!X66="","",'[2]Ontario RTU Data'!X66)</f>
        <v>26000.260151104179</v>
      </c>
    </row>
    <row r="67" spans="1:28" ht="18" customHeight="1">
      <c r="A67" s="695" t="str">
        <f>IF('[2]Ontario RTU Data'!A67="","",'[2]Ontario RTU Data'!A67)</f>
        <v/>
      </c>
      <c r="B67" s="448">
        <f>IF('[2]Ontario RTU Data'!B67="","",'[2]Ontario RTU Data'!B67)</f>
        <v>25</v>
      </c>
      <c r="C67" s="449">
        <f>IF('[2]Ontario RTU Data'!C67="","",'[2]Ontario RTU Data'!C67)</f>
        <v>2.4291497975708502E-2</v>
      </c>
      <c r="D67" s="450">
        <f>IF('[2]Ontario RTU Data'!D67="","",'[2]Ontario RTU Data'!D67)</f>
        <v>1950.0195113328132</v>
      </c>
      <c r="E67" s="451">
        <f>IF('[2]Ontario RTU Data'!E67="","",'[2]Ontario RTU Data'!E67)</f>
        <v>46166711.930804349</v>
      </c>
      <c r="F67" s="452">
        <f>IF('[2]Ontario RTU Data'!F67="","",'[2]Ontario RTU Data'!F67)</f>
        <v>40950.409737989074</v>
      </c>
      <c r="G67" s="453">
        <f>IF('[2]Ontario RTU Data'!G67="","",'[2]Ontario RTU Data'!G67)</f>
        <v>0.2</v>
      </c>
      <c r="H67" s="454">
        <f>IF('[2]Ontario RTU Data'!H67="","",'[2]Ontario RTU Data'!H67)</f>
        <v>0.15</v>
      </c>
      <c r="I67" s="358">
        <f>IF('[2]Ontario RTU Data'!I67="","",'[2]Ontario RTU Data'!I67)</f>
        <v>0.05</v>
      </c>
      <c r="J67" s="462">
        <f>IF('[2]Ontario RTU Data'!J67="","",'[2]Ontario RTU Data'!J67)</f>
        <v>390.00390226656265</v>
      </c>
      <c r="K67" s="456">
        <f>IF('[2]Ontario RTU Data'!K67="","",'[2]Ontario RTU Data'!K67)</f>
        <v>292.50292669992194</v>
      </c>
      <c r="L67" s="457">
        <f>IF('[2]Ontario RTU Data'!L67="","",'[2]Ontario RTU Data'!L67)</f>
        <v>97.500975566640662</v>
      </c>
      <c r="M67" s="458">
        <f>IF('[2]Ontario RTU Data'!M67="","",'[2]Ontario RTU Data'!M67)</f>
        <v>1939001.9010937829</v>
      </c>
      <c r="N67" s="451">
        <f>IF('[2]Ontario RTU Data'!N67="","",'[2]Ontario RTU Data'!N67)</f>
        <v>277000.27158482611</v>
      </c>
      <c r="O67" s="451">
        <f>IF('[2]Ontario RTU Data'!O67="","",'[2]Ontario RTU Data'!O67)</f>
        <v>346250.33948103263</v>
      </c>
      <c r="P67" s="459">
        <f>IF('[2]Ontario RTU Data'!P67="","",'[2]Ontario RTU Data'!P67)</f>
        <v>234.00234135993762</v>
      </c>
      <c r="Q67" s="458">
        <f>IF('[2]Ontario RTU Data'!Q67="","",'[2]Ontario RTU Data'!Q67)</f>
        <v>438.75439004988289</v>
      </c>
      <c r="R67" s="458">
        <f>IF('[2]Ontario RTU Data'!R67="","",'[2]Ontario RTU Data'!R67)</f>
        <v>292.502926699922</v>
      </c>
      <c r="S67" s="460">
        <f>IF('[2]Ontario RTU Data'!S67="","",'[2]Ontario RTU Data'!S67)</f>
        <v>136501.36579329692</v>
      </c>
      <c r="T67" s="461">
        <f>IF('[2]Ontario RTU Data'!T67="","",'[2]Ontario RTU Data'!T67)</f>
        <v>117001.17067996878</v>
      </c>
      <c r="U67" s="461">
        <f>IF('[2]Ontario RTU Data'!U67="","",'[2]Ontario RTU Data'!U67)</f>
        <v>117001.1706799688</v>
      </c>
      <c r="V67" s="458">
        <f>IF('[2]Ontario RTU Data'!V67="","",'[2]Ontario RTU Data'!V67)</f>
        <v>0.4</v>
      </c>
      <c r="W67" s="451">
        <f>IF('[2]Ontario RTU Data'!W67="","",'[2]Ontario RTU Data'!W67)</f>
        <v>156.00156090662506</v>
      </c>
      <c r="X67" s="451">
        <f>IF('[2]Ontario RTU Data'!X67="","",'[2]Ontario RTU Data'!X67)</f>
        <v>15600.156090662505</v>
      </c>
    </row>
    <row r="68" spans="1:28" ht="18.399999999999999" customHeight="1" thickBot="1">
      <c r="A68" s="695" t="str">
        <f>IF('[2]Ontario RTU Data'!A68="","",'[2]Ontario RTU Data'!A68)</f>
        <v/>
      </c>
      <c r="B68" s="463" t="str">
        <f>IF('[2]Ontario RTU Data'!B68="","",'[2]Ontario RTU Data'!B68)</f>
        <v>Total</v>
      </c>
      <c r="C68" s="464">
        <f>IF('[2]Ontario RTU Data'!C68="","",'[2]Ontario RTU Data'!C68)</f>
        <v>1</v>
      </c>
      <c r="D68" s="465">
        <f>IF('[2]Ontario RTU Data'!D68="","",'[2]Ontario RTU Data'!D68)</f>
        <v>80275.803216534143</v>
      </c>
      <c r="E68" s="466">
        <f>IF('[2]Ontario RTU Data'!E68="","",'[2]Ontario RTU Data'!E68)</f>
        <v>623250611.06585884</v>
      </c>
      <c r="F68" s="466">
        <f>IF('[2]Ontario RTU Data'!F68="","",'[2]Ontario RTU Data'!F68)</f>
        <v>552830.53146285261</v>
      </c>
      <c r="G68" s="467" t="str">
        <f>IF('[2]Ontario RTU Data'!G68="","",'[2]Ontario RTU Data'!G68)</f>
        <v/>
      </c>
      <c r="H68" s="468" t="str">
        <f>IF('[2]Ontario RTU Data'!H68="","",'[2]Ontario RTU Data'!H68)</f>
        <v/>
      </c>
      <c r="I68" s="469" t="str">
        <f>IF('[2]Ontario RTU Data'!I68="","",'[2]Ontario RTU Data'!I68)</f>
        <v/>
      </c>
      <c r="J68" s="470">
        <f>IF('[2]Ontario RTU Data'!J68="","",'[2]Ontario RTU Data'!J68)</f>
        <v>16055.16064330683</v>
      </c>
      <c r="K68" s="470">
        <f>IF('[2]Ontario RTU Data'!K68="","",'[2]Ontario RTU Data'!K68)</f>
        <v>3412.5341448324234</v>
      </c>
      <c r="L68" s="471">
        <f>IF('[2]Ontario RTU Data'!L68="","",'[2]Ontario RTU Data'!L68)</f>
        <v>877.50878009976611</v>
      </c>
      <c r="M68" s="466">
        <f>IF('[2]Ontario RTU Data'!M68="","",'[2]Ontario RTU Data'!M68)</f>
        <v>26176525.664766066</v>
      </c>
      <c r="N68" s="466">
        <f>IF('[2]Ontario RTU Data'!N68="","",'[2]Ontario RTU Data'!N68)</f>
        <v>2012868.6401830702</v>
      </c>
      <c r="O68" s="466">
        <f>IF('[2]Ontario RTU Data'!O68="","",'[2]Ontario RTU Data'!O68)</f>
        <v>1985168.6130245875</v>
      </c>
      <c r="P68" s="472">
        <f>IF('[2]Ontario RTU Data'!P68="","",'[2]Ontario RTU Data'!P68)</f>
        <v>3159.0316083591579</v>
      </c>
      <c r="Q68" s="466">
        <f>IF('[2]Ontario RTU Data'!Q68="","",'[2]Ontario RTU Data'!Q68)</f>
        <v>2837.2783889892435</v>
      </c>
      <c r="R68" s="466">
        <f>IF('[2]Ontario RTU Data'!R68="","",'[2]Ontario RTU Data'!R68)</f>
        <v>1677.0167797462198</v>
      </c>
      <c r="S68" s="473">
        <f>IF('[2]Ontario RTU Data'!S68="","",'[2]Ontario RTU Data'!S68)</f>
        <v>5619306.2251573913</v>
      </c>
      <c r="T68" s="474">
        <f>IF('[2]Ontario RTU Data'!T68="","",'[2]Ontario RTU Data'!T68)</f>
        <v>1365013.6579329693</v>
      </c>
      <c r="U68" s="474">
        <f>IF('[2]Ontario RTU Data'!U68="","",'[2]Ontario RTU Data'!U68)</f>
        <v>1053010.5361197193</v>
      </c>
      <c r="V68" s="466" t="str">
        <f>IF('[2]Ontario RTU Data'!V68="","",'[2]Ontario RTU Data'!V68)</f>
        <v/>
      </c>
      <c r="W68" s="466">
        <f>IF('[2]Ontario RTU Data'!W68="","",'[2]Ontario RTU Data'!W68)</f>
        <v>6422.0642573227324</v>
      </c>
      <c r="X68" s="466">
        <f>IF('[2]Ontario RTU Data'!X68="","",'[2]Ontario RTU Data'!X68)</f>
        <v>642206.42573227326</v>
      </c>
      <c r="Y68" s="2"/>
      <c r="Z68" s="2"/>
      <c r="AA68" s="2"/>
      <c r="AB68" s="2"/>
    </row>
    <row r="69" spans="1:28">
      <c r="A69" s="1" t="str">
        <f>IF('[2]Ontario RTU Data'!A69="","",'[2]Ontario RTU Data'!A69)</f>
        <v/>
      </c>
      <c r="B69" s="348" t="str">
        <f>IF('[2]Ontario RTU Data'!B69="","",'[2]Ontario RTU Data'!B69)</f>
        <v/>
      </c>
      <c r="C69" s="345" t="str">
        <f>IF('[2]Ontario RTU Data'!C69="","",'[2]Ontario RTU Data'!C69)</f>
        <v/>
      </c>
      <c r="D69" s="247" t="str">
        <f>IF('[2]Ontario RTU Data'!D69="","",'[2]Ontario RTU Data'!D69)</f>
        <v/>
      </c>
      <c r="E69" s="345" t="str">
        <f>IF('[2]Ontario RTU Data'!E69="","",'[2]Ontario RTU Data'!E69)</f>
        <v/>
      </c>
      <c r="F69" s="247" t="str">
        <f>IF('[2]Ontario RTU Data'!F69="","",'[2]Ontario RTU Data'!F69)</f>
        <v/>
      </c>
      <c r="G69" s="475" t="str">
        <f>IF('[2]Ontario RTU Data'!G69="","",'[2]Ontario RTU Data'!G69)</f>
        <v/>
      </c>
      <c r="H69" s="475" t="str">
        <f>IF('[2]Ontario RTU Data'!H69="","",'[2]Ontario RTU Data'!H69)</f>
        <v/>
      </c>
      <c r="I69" s="475" t="str">
        <f>IF('[2]Ontario RTU Data'!I69="","",'[2]Ontario RTU Data'!I69)</f>
        <v/>
      </c>
      <c r="J69" s="363">
        <f>IF('[2]Ontario RTU Data'!J69="","",'[2]Ontario RTU Data'!J69)</f>
        <v>0.2</v>
      </c>
      <c r="K69" s="363">
        <f>IF('[2]Ontario RTU Data'!K69="","",'[2]Ontario RTU Data'!K69)</f>
        <v>4.2510121457489884E-2</v>
      </c>
      <c r="L69" s="476">
        <f>IF('[2]Ontario RTU Data'!L69="","",'[2]Ontario RTU Data'!L69)</f>
        <v>1.0931174089068829E-2</v>
      </c>
      <c r="M69" s="475" t="str">
        <f>IF('[2]Ontario RTU Data'!M69="","",'[2]Ontario RTU Data'!M69)</f>
        <v/>
      </c>
      <c r="N69" s="475" t="str">
        <f>IF('[2]Ontario RTU Data'!N69="","",'[2]Ontario RTU Data'!N69)</f>
        <v/>
      </c>
      <c r="O69" s="477">
        <f>IF('[2]Ontario RTU Data'!O69="","",'[2]Ontario RTU Data'!O69)</f>
        <v>30174562.917973723</v>
      </c>
      <c r="P69" s="478" t="str">
        <f>IF('[2]Ontario RTU Data'!P69="","",'[2]Ontario RTU Data'!P69)</f>
        <v/>
      </c>
      <c r="Q69" s="478" t="str">
        <f>IF('[2]Ontario RTU Data'!Q69="","",'[2]Ontario RTU Data'!Q69)</f>
        <v/>
      </c>
      <c r="R69" s="477">
        <f>IF('[2]Ontario RTU Data'!R69="","",'[2]Ontario RTU Data'!R69)</f>
        <v>7673.3267770946213</v>
      </c>
      <c r="S69" s="247" t="str">
        <f>IF('[2]Ontario RTU Data'!S69="","",'[2]Ontario RTU Data'!S69)</f>
        <v/>
      </c>
      <c r="T69" s="247" t="str">
        <f>IF('[2]Ontario RTU Data'!T69="","",'[2]Ontario RTU Data'!T69)</f>
        <v/>
      </c>
      <c r="U69" s="479"/>
      <c r="V69" s="475" t="str">
        <f>IF('[2]Ontario RTU Data'!V69="","",'[2]Ontario RTU Data'!V69)</f>
        <v/>
      </c>
      <c r="W69" s="475" t="str">
        <f>IF('[2]Ontario RTU Data'!W69="","",'[2]Ontario RTU Data'!W69)</f>
        <v/>
      </c>
      <c r="X69" s="477" t="str">
        <f>IF('[2]Ontario RTU Data'!X69="","",'[2]Ontario RTU Data'!X69)</f>
        <v/>
      </c>
    </row>
    <row r="70" spans="1:28">
      <c r="A70" s="1" t="str">
        <f>IF('[2]Ontario RTU Data'!A70="","",'[2]Ontario RTU Data'!A70)</f>
        <v/>
      </c>
      <c r="B70" s="348" t="str">
        <f>IF('[2]Ontario RTU Data'!B70="","",'[2]Ontario RTU Data'!B70)</f>
        <v/>
      </c>
      <c r="C70" s="345" t="str">
        <f>IF('[2]Ontario RTU Data'!C70="","",'[2]Ontario RTU Data'!C70)</f>
        <v/>
      </c>
      <c r="D70" s="247" t="str">
        <f>IF('[2]Ontario RTU Data'!D70="","",'[2]Ontario RTU Data'!D70)</f>
        <v/>
      </c>
      <c r="E70" s="345" t="str">
        <f>IF('[2]Ontario RTU Data'!E70="","",'[2]Ontario RTU Data'!E70)</f>
        <v/>
      </c>
      <c r="F70" s="247" t="str">
        <f>IF('[2]Ontario RTU Data'!F70="","",'[2]Ontario RTU Data'!F70)</f>
        <v/>
      </c>
      <c r="G70" s="475" t="str">
        <f>IF('[2]Ontario RTU Data'!G70="","",'[2]Ontario RTU Data'!G70)</f>
        <v/>
      </c>
      <c r="H70" s="475" t="str">
        <f>IF('[2]Ontario RTU Data'!H70="","",'[2]Ontario RTU Data'!H70)</f>
        <v/>
      </c>
      <c r="I70" s="475" t="str">
        <f>IF('[2]Ontario RTU Data'!I70="","",'[2]Ontario RTU Data'!I70)</f>
        <v/>
      </c>
      <c r="J70" s="363" t="str">
        <f>IF('[2]Ontario RTU Data'!J70="","",'[2]Ontario RTU Data'!J70)</f>
        <v/>
      </c>
      <c r="K70" s="363" t="str">
        <f>IF('[2]Ontario RTU Data'!K70="","",'[2]Ontario RTU Data'!K70)</f>
        <v/>
      </c>
      <c r="L70" s="476" t="str">
        <f>IF('[2]Ontario RTU Data'!L70="","",'[2]Ontario RTU Data'!L70)</f>
        <v/>
      </c>
      <c r="M70" s="475" t="str">
        <f>IF('[2]Ontario RTU Data'!M70="","",'[2]Ontario RTU Data'!M70)</f>
        <v/>
      </c>
      <c r="N70" s="348" t="str">
        <f>IF('[2]Ontario RTU Data'!N70="","",'[2]Ontario RTU Data'!N70)</f>
        <v>After NTG</v>
      </c>
      <c r="O70" s="477">
        <f>IF('[2]Ontario RTU Data'!O70="","",'[2]Ontario RTU Data'!O70)</f>
        <v>24139650.33437898</v>
      </c>
      <c r="P70" s="478" t="str">
        <f>IF('[2]Ontario RTU Data'!P70="","",'[2]Ontario RTU Data'!P70)</f>
        <v/>
      </c>
      <c r="Q70" s="478" t="str">
        <f>IF('[2]Ontario RTU Data'!Q70="","",'[2]Ontario RTU Data'!Q70)</f>
        <v/>
      </c>
      <c r="R70" s="477" t="str">
        <f>IF('[2]Ontario RTU Data'!R70="","",'[2]Ontario RTU Data'!R70)</f>
        <v/>
      </c>
      <c r="S70" s="247" t="str">
        <f>IF('[2]Ontario RTU Data'!S70="","",'[2]Ontario RTU Data'!S70)</f>
        <v/>
      </c>
      <c r="T70" s="247" t="str">
        <f>IF('[2]Ontario RTU Data'!T70="","",'[2]Ontario RTU Data'!T70)</f>
        <v/>
      </c>
      <c r="U70" s="479"/>
      <c r="V70" s="475" t="str">
        <f>IF('[2]Ontario RTU Data'!V70="","",'[2]Ontario RTU Data'!V70)</f>
        <v/>
      </c>
      <c r="W70" s="348" t="str">
        <f>IF('[2]Ontario RTU Data'!W70="","",'[2]Ontario RTU Data'!W70)</f>
        <v/>
      </c>
      <c r="X70" s="477" t="str">
        <f>IF('[2]Ontario RTU Data'!X70="","",'[2]Ontario RTU Data'!X70)</f>
        <v/>
      </c>
    </row>
    <row r="71" spans="1:28">
      <c r="A71" s="1" t="str">
        <f>IF('[2]Ontario RTU Data'!A71="","",'[2]Ontario RTU Data'!A71)</f>
        <v/>
      </c>
      <c r="B71" s="348" t="str">
        <f>IF('[2]Ontario RTU Data'!B71="","",'[2]Ontario RTU Data'!B71)</f>
        <v/>
      </c>
      <c r="C71" s="345" t="str">
        <f>IF('[2]Ontario RTU Data'!C71="","",'[2]Ontario RTU Data'!C71)</f>
        <v/>
      </c>
      <c r="D71" s="247" t="str">
        <f>IF('[2]Ontario RTU Data'!D71="","",'[2]Ontario RTU Data'!D71)</f>
        <v/>
      </c>
      <c r="E71" s="345" t="str">
        <f>IF('[2]Ontario RTU Data'!E71="","",'[2]Ontario RTU Data'!E71)</f>
        <v/>
      </c>
      <c r="F71" s="247" t="str">
        <f>IF('[2]Ontario RTU Data'!F71="","",'[2]Ontario RTU Data'!F71)</f>
        <v/>
      </c>
      <c r="G71" s="475" t="str">
        <f>IF('[2]Ontario RTU Data'!G71="","",'[2]Ontario RTU Data'!G71)</f>
        <v/>
      </c>
      <c r="H71" s="475" t="str">
        <f>IF('[2]Ontario RTU Data'!H71="","",'[2]Ontario RTU Data'!H71)</f>
        <v/>
      </c>
      <c r="I71" s="475" t="str">
        <f>IF('[2]Ontario RTU Data'!I71="","",'[2]Ontario RTU Data'!I71)</f>
        <v/>
      </c>
      <c r="J71" s="363" t="str">
        <f>IF('[2]Ontario RTU Data'!J71="","",'[2]Ontario RTU Data'!J71)</f>
        <v/>
      </c>
      <c r="K71" s="363" t="str">
        <f>IF('[2]Ontario RTU Data'!K71="","",'[2]Ontario RTU Data'!K71)</f>
        <v/>
      </c>
      <c r="L71" s="476" t="str">
        <f>IF('[2]Ontario RTU Data'!L71="","",'[2]Ontario RTU Data'!L71)</f>
        <v/>
      </c>
      <c r="M71" s="475" t="str">
        <f>IF('[2]Ontario RTU Data'!M71="","",'[2]Ontario RTU Data'!M71)</f>
        <v/>
      </c>
      <c r="N71" s="475" t="str">
        <f>IF('[2]Ontario RTU Data'!N71="","",'[2]Ontario RTU Data'!N71)</f>
        <v/>
      </c>
      <c r="O71" s="477" t="str">
        <f>IF('[2]Ontario RTU Data'!O71="","",'[2]Ontario RTU Data'!O71)</f>
        <v/>
      </c>
      <c r="P71" s="478" t="str">
        <f>IF('[2]Ontario RTU Data'!P71="","",'[2]Ontario RTU Data'!P71)</f>
        <v/>
      </c>
      <c r="Q71" s="478" t="str">
        <f>IF('[2]Ontario RTU Data'!Q71="","",'[2]Ontario RTU Data'!Q71)</f>
        <v/>
      </c>
      <c r="R71" s="477" t="str">
        <f>IF('[2]Ontario RTU Data'!R71="","",'[2]Ontario RTU Data'!R71)</f>
        <v/>
      </c>
      <c r="S71" s="247" t="str">
        <f>IF('[2]Ontario RTU Data'!S71="","",'[2]Ontario RTU Data'!S71)</f>
        <v/>
      </c>
      <c r="T71" s="247" t="str">
        <f>IF('[2]Ontario RTU Data'!T71="","",'[2]Ontario RTU Data'!T71)</f>
        <v/>
      </c>
      <c r="U71" s="479"/>
    </row>
    <row r="72" spans="1:28">
      <c r="A72" s="1" t="str">
        <f>IF('[2]Ontario RTU Data'!A72="","",'[2]Ontario RTU Data'!A72)</f>
        <v/>
      </c>
      <c r="B72" s="348" t="str">
        <f>IF('[2]Ontario RTU Data'!B72="","",'[2]Ontario RTU Data'!B72)</f>
        <v/>
      </c>
      <c r="C72" s="345" t="str">
        <f>IF('[2]Ontario RTU Data'!C72="","",'[2]Ontario RTU Data'!C72)</f>
        <v/>
      </c>
      <c r="D72" s="247" t="str">
        <f>IF('[2]Ontario RTU Data'!D72="","",'[2]Ontario RTU Data'!D72)</f>
        <v/>
      </c>
      <c r="E72" s="345" t="str">
        <f>IF('[2]Ontario RTU Data'!E72="","",'[2]Ontario RTU Data'!E72)</f>
        <v/>
      </c>
      <c r="F72" s="247" t="str">
        <f>IF('[2]Ontario RTU Data'!F72="","",'[2]Ontario RTU Data'!F72)</f>
        <v/>
      </c>
      <c r="G72" s="475" t="str">
        <f>IF('[2]Ontario RTU Data'!G72="","",'[2]Ontario RTU Data'!G72)</f>
        <v/>
      </c>
      <c r="H72" s="475" t="str">
        <f>IF('[2]Ontario RTU Data'!H72="","",'[2]Ontario RTU Data'!H72)</f>
        <v/>
      </c>
      <c r="I72" s="475" t="str">
        <f>IF('[2]Ontario RTU Data'!I72="","",'[2]Ontario RTU Data'!I72)</f>
        <v/>
      </c>
      <c r="J72" s="363" t="str">
        <f>IF('[2]Ontario RTU Data'!J72="","",'[2]Ontario RTU Data'!J72)</f>
        <v/>
      </c>
      <c r="K72" s="363" t="str">
        <f>IF('[2]Ontario RTU Data'!K72="","",'[2]Ontario RTU Data'!K72)</f>
        <v/>
      </c>
      <c r="L72" s="476" t="str">
        <f>IF('[2]Ontario RTU Data'!L72="","",'[2]Ontario RTU Data'!L72)</f>
        <v/>
      </c>
      <c r="M72" s="475" t="str">
        <f>IF('[2]Ontario RTU Data'!M72="","",'[2]Ontario RTU Data'!M72)</f>
        <v/>
      </c>
      <c r="N72" s="475" t="str">
        <f>IF('[2]Ontario RTU Data'!N72="","",'[2]Ontario RTU Data'!N72)</f>
        <v/>
      </c>
      <c r="O72" s="477" t="str">
        <f>IF('[2]Ontario RTU Data'!O72="","",'[2]Ontario RTU Data'!O72)</f>
        <v/>
      </c>
      <c r="P72" s="478" t="str">
        <f>IF('[2]Ontario RTU Data'!P72="","",'[2]Ontario RTU Data'!P72)</f>
        <v/>
      </c>
      <c r="Q72" s="478" t="str">
        <f>IF('[2]Ontario RTU Data'!Q72="","",'[2]Ontario RTU Data'!Q72)</f>
        <v/>
      </c>
      <c r="R72" s="477" t="str">
        <f>IF('[2]Ontario RTU Data'!R72="","",'[2]Ontario RTU Data'!R72)</f>
        <v/>
      </c>
      <c r="S72" s="247" t="str">
        <f>IF('[2]Ontario RTU Data'!S72="","",'[2]Ontario RTU Data'!S72)</f>
        <v/>
      </c>
      <c r="T72" s="247" t="str">
        <f>IF('[2]Ontario RTU Data'!T72="","",'[2]Ontario RTU Data'!T72)</f>
        <v/>
      </c>
      <c r="U72" s="479"/>
    </row>
    <row r="73" spans="1:28" ht="18" customHeight="1">
      <c r="A73" s="686" t="str">
        <f>IF('[2]Ontario RTU Data'!A73="","",'[2]Ontario RTU Data'!A73)</f>
        <v>Verification of Savings (reverse engineering results)</v>
      </c>
      <c r="B73" s="480" t="str">
        <f>IF('[2]Ontario RTU Data'!B73="","",'[2]Ontario RTU Data'!B73)</f>
        <v/>
      </c>
      <c r="C73" s="480" t="str">
        <f>IF('[2]Ontario RTU Data'!C73="","",'[2]Ontario RTU Data'!C73)</f>
        <v>Total Tonnage In Toronto</v>
      </c>
      <c r="D73" s="481">
        <f>IF('[2]Ontario RTU Data'!D73="","",'[2]Ontario RTU Data'!D73)</f>
        <v>460692.10955237719</v>
      </c>
      <c r="E73" s="482" t="str">
        <f>IF('[2]Ontario RTU Data'!E73="","",'[2]Ontario RTU Data'!E73)</f>
        <v>T</v>
      </c>
      <c r="F73" s="483" t="str">
        <f>IF('[2]Ontario RTU Data'!F73="","",'[2]Ontario RTU Data'!F73)</f>
        <v/>
      </c>
      <c r="G73" s="482" t="str">
        <f>IF('[2]Ontario RTU Data'!G73="","",'[2]Ontario RTU Data'!G73)</f>
        <v/>
      </c>
      <c r="H73" s="484" t="str">
        <f>IF('[2]Ontario RTU Data'!H73="","",'[2]Ontario RTU Data'!H73)</f>
        <v/>
      </c>
      <c r="I73" s="483" t="str">
        <f>IF('[2]Ontario RTU Data'!I73="","",'[2]Ontario RTU Data'!I73)</f>
        <v/>
      </c>
      <c r="J73" s="482" t="str">
        <f>IF('[2]Ontario RTU Data'!J73="","",'[2]Ontario RTU Data'!J73)</f>
        <v/>
      </c>
      <c r="K73" s="345" t="str">
        <f>IF('[2]Ontario RTU Data'!K73="","",'[2]Ontario RTU Data'!K73)</f>
        <v/>
      </c>
      <c r="L73" s="477" t="str">
        <f>IF('[2]Ontario RTU Data'!L73="","",'[2]Ontario RTU Data'!L73)</f>
        <v/>
      </c>
      <c r="M73" s="345" t="str">
        <f>IF('[2]Ontario RTU Data'!M73="","",'[2]Ontario RTU Data'!M73)</f>
        <v/>
      </c>
      <c r="N73" s="247" t="str">
        <f>IF('[2]Ontario RTU Data'!N73="","",'[2]Ontario RTU Data'!N73)</f>
        <v/>
      </c>
      <c r="O73" s="247" t="str">
        <f>IF('[2]Ontario RTU Data'!O73="","",'[2]Ontario RTU Data'!O73)</f>
        <v/>
      </c>
      <c r="P73" s="247" t="str">
        <f>IF('[2]Ontario RTU Data'!P73="","",'[2]Ontario RTU Data'!P73)</f>
        <v/>
      </c>
      <c r="Q73" s="345" t="str">
        <f>IF('[2]Ontario RTU Data'!Q73="","",'[2]Ontario RTU Data'!Q73)</f>
        <v/>
      </c>
      <c r="R73" s="247" t="str">
        <f>IF('[2]Ontario RTU Data'!R73="","",'[2]Ontario RTU Data'!R73)</f>
        <v/>
      </c>
      <c r="S73" s="247" t="str">
        <f>IF('[2]Ontario RTU Data'!S73="","",'[2]Ontario RTU Data'!S73)</f>
        <v/>
      </c>
      <c r="T73" s="247" t="str">
        <f>IF('[2]Ontario RTU Data'!T73="","",'[2]Ontario RTU Data'!T73)</f>
        <v/>
      </c>
    </row>
    <row r="74" spans="1:28" ht="18" customHeight="1">
      <c r="A74" s="686" t="str">
        <f>IF('[2]Ontario RTU Data'!A74="","",'[2]Ontario RTU Data'!A74)</f>
        <v/>
      </c>
      <c r="B74" s="480" t="str">
        <f>IF('[2]Ontario RTU Data'!B74="","",'[2]Ontario RTU Data'!B74)</f>
        <v/>
      </c>
      <c r="C74" s="480" t="str">
        <f>IF('[2]Ontario RTU Data'!C74="","",'[2]Ontario RTU Data'!C74)</f>
        <v>Assumed Fan RunTime</v>
      </c>
      <c r="D74" s="481">
        <f>IF('[2]Ontario RTU Data'!D74="","",'[2]Ontario RTU Data'!D74)</f>
        <v>78</v>
      </c>
      <c r="E74" s="482" t="str">
        <f>IF('[2]Ontario RTU Data'!E74="","",'[2]Ontario RTU Data'!E74)</f>
        <v>Hrs/Wk</v>
      </c>
      <c r="F74" s="485" t="str">
        <f>IF('[2]Ontario RTU Data'!F74="","",'[2]Ontario RTU Data'!F74)</f>
        <v/>
      </c>
      <c r="G74" s="482" t="str">
        <f>IF('[2]Ontario RTU Data'!G74="","",'[2]Ontario RTU Data'!G74)</f>
        <v/>
      </c>
      <c r="H74" s="484" t="str">
        <f>IF('[2]Ontario RTU Data'!H74="","",'[2]Ontario RTU Data'!H74)</f>
        <v/>
      </c>
      <c r="I74" s="483" t="str">
        <f>IF('[2]Ontario RTU Data'!I74="","",'[2]Ontario RTU Data'!I74)</f>
        <v/>
      </c>
      <c r="J74" s="482" t="str">
        <f>IF('[2]Ontario RTU Data'!J74="","",'[2]Ontario RTU Data'!J74)</f>
        <v/>
      </c>
      <c r="K74" s="477" t="str">
        <f>IF('[2]Ontario RTU Data'!K74="","",'[2]Ontario RTU Data'!K74)</f>
        <v/>
      </c>
      <c r="L74" s="247" t="str">
        <f>IF('[2]Ontario RTU Data'!L74="","",'[2]Ontario RTU Data'!L74)</f>
        <v/>
      </c>
      <c r="M74" s="477" t="str">
        <f>IF('[2]Ontario RTU Data'!M74="","",'[2]Ontario RTU Data'!M74)</f>
        <v/>
      </c>
      <c r="N74" s="348" t="str">
        <f>IF('[2]Ontario RTU Data'!N74="","",'[2]Ontario RTU Data'!N74)</f>
        <v/>
      </c>
      <c r="O74" s="477" t="str">
        <f>IF('[2]Ontario RTU Data'!O74="","",'[2]Ontario RTU Data'!O74)</f>
        <v/>
      </c>
      <c r="P74" s="247" t="str">
        <f>IF('[2]Ontario RTU Data'!P74="","",'[2]Ontario RTU Data'!P74)</f>
        <v/>
      </c>
      <c r="Q74" s="345" t="str">
        <f>IF('[2]Ontario RTU Data'!Q74="","",'[2]Ontario RTU Data'!Q74)</f>
        <v/>
      </c>
      <c r="R74" s="247" t="str">
        <f>IF('[2]Ontario RTU Data'!R74="","",'[2]Ontario RTU Data'!R74)</f>
        <v/>
      </c>
      <c r="S74" s="247" t="str">
        <f>IF('[2]Ontario RTU Data'!S74="","",'[2]Ontario RTU Data'!S74)</f>
        <v/>
      </c>
      <c r="T74" s="247" t="str">
        <f>IF('[2]Ontario RTU Data'!T74="","",'[2]Ontario RTU Data'!T74)</f>
        <v/>
      </c>
    </row>
    <row r="75" spans="1:28" ht="18" customHeight="1">
      <c r="A75" s="686" t="str">
        <f>IF('[2]Ontario RTU Data'!A75="","",'[2]Ontario RTU Data'!A75)</f>
        <v/>
      </c>
      <c r="B75" s="480" t="str">
        <f>IF('[2]Ontario RTU Data'!B75="","",'[2]Ontario RTU Data'!B75)</f>
        <v/>
      </c>
      <c r="C75" s="480" t="str">
        <f>IF('[2]Ontario RTU Data'!C75="","",'[2]Ontario RTU Data'!C75)</f>
        <v>Compressor RunTime</v>
      </c>
      <c r="D75" s="327">
        <f>IF('[2]Ontario RTU Data'!D75="","",'[2]Ontario RTU Data'!D75)</f>
        <v>600</v>
      </c>
      <c r="E75" s="482" t="str">
        <f>IF('[2]Ontario RTU Data'!E75="","",'[2]Ontario RTU Data'!E75)</f>
        <v>Hrs/Yr</v>
      </c>
      <c r="F75" s="482" t="str">
        <f>IF('[2]Ontario RTU Data'!F75="","",'[2]Ontario RTU Data'!F75)</f>
        <v>Calculated in CE Tool</v>
      </c>
      <c r="G75" s="482" t="str">
        <f>IF('[2]Ontario RTU Data'!G75="","",'[2]Ontario RTU Data'!G75)</f>
        <v/>
      </c>
      <c r="H75" s="484" t="str">
        <f>IF('[2]Ontario RTU Data'!H75="","",'[2]Ontario RTU Data'!H75)</f>
        <v/>
      </c>
      <c r="I75" s="482" t="str">
        <f>IF('[2]Ontario RTU Data'!I75="","",'[2]Ontario RTU Data'!I75)</f>
        <v/>
      </c>
      <c r="J75" s="482" t="str">
        <f>IF('[2]Ontario RTU Data'!J75="","",'[2]Ontario RTU Data'!J75)</f>
        <v/>
      </c>
      <c r="K75" s="345" t="str">
        <f>IF('[2]Ontario RTU Data'!K75="","",'[2]Ontario RTU Data'!K75)</f>
        <v/>
      </c>
      <c r="L75" s="247" t="str">
        <f>IF('[2]Ontario RTU Data'!L75="","",'[2]Ontario RTU Data'!L75)</f>
        <v/>
      </c>
      <c r="M75" s="345" t="str">
        <f>IF('[2]Ontario RTU Data'!M75="","",'[2]Ontario RTU Data'!M75)</f>
        <v/>
      </c>
      <c r="N75" s="345" t="str">
        <f>IF('[2]Ontario RTU Data'!N75="","",'[2]Ontario RTU Data'!N75)</f>
        <v/>
      </c>
      <c r="O75" s="345" t="str">
        <f>IF('[2]Ontario RTU Data'!O75="","",'[2]Ontario RTU Data'!O75)</f>
        <v/>
      </c>
      <c r="P75" s="345" t="str">
        <f>IF('[2]Ontario RTU Data'!P75="","",'[2]Ontario RTU Data'!P75)</f>
        <v/>
      </c>
      <c r="Q75" s="345" t="str">
        <f>IF('[2]Ontario RTU Data'!Q75="","",'[2]Ontario RTU Data'!Q75)</f>
        <v/>
      </c>
      <c r="R75" s="247" t="str">
        <f>IF('[2]Ontario RTU Data'!R75="","",'[2]Ontario RTU Data'!R75)</f>
        <v/>
      </c>
      <c r="S75" s="247" t="str">
        <f>IF('[2]Ontario RTU Data'!S75="","",'[2]Ontario RTU Data'!S75)</f>
        <v/>
      </c>
      <c r="T75" s="247" t="str">
        <f>IF('[2]Ontario RTU Data'!T75="","",'[2]Ontario RTU Data'!T75)</f>
        <v/>
      </c>
      <c r="U75" s="486"/>
    </row>
    <row r="76" spans="1:28" ht="18" customHeight="1">
      <c r="A76" s="686" t="str">
        <f>IF('[2]Ontario RTU Data'!A76="","",'[2]Ontario RTU Data'!A76)</f>
        <v/>
      </c>
      <c r="B76" s="480" t="str">
        <f>IF('[2]Ontario RTU Data'!B76="","",'[2]Ontario RTU Data'!B76)</f>
        <v/>
      </c>
      <c r="C76" s="480" t="str">
        <f>IF('[2]Ontario RTU Data'!C76="","",'[2]Ontario RTU Data'!C76)</f>
        <v/>
      </c>
      <c r="D76" s="327" t="str">
        <f>IF('[2]Ontario RTU Data'!D76="","",'[2]Ontario RTU Data'!D76)</f>
        <v/>
      </c>
      <c r="E76" s="482" t="str">
        <f>IF('[2]Ontario RTU Data'!E76="","",'[2]Ontario RTU Data'!E76)</f>
        <v/>
      </c>
      <c r="F76" s="482" t="str">
        <f>IF('[2]Ontario RTU Data'!F76="","",'[2]Ontario RTU Data'!F76)</f>
        <v/>
      </c>
      <c r="G76" s="482" t="str">
        <f>IF('[2]Ontario RTU Data'!G76="","",'[2]Ontario RTU Data'!G76)</f>
        <v/>
      </c>
      <c r="H76" s="484" t="str">
        <f>IF('[2]Ontario RTU Data'!H76="","",'[2]Ontario RTU Data'!H76)</f>
        <v/>
      </c>
      <c r="I76" s="482" t="str">
        <f>IF('[2]Ontario RTU Data'!I76="","",'[2]Ontario RTU Data'!I76)</f>
        <v/>
      </c>
      <c r="J76" s="482" t="str">
        <f>IF('[2]Ontario RTU Data'!J76="","",'[2]Ontario RTU Data'!J76)</f>
        <v/>
      </c>
      <c r="K76" s="345" t="str">
        <f>IF('[2]Ontario RTU Data'!K76="","",'[2]Ontario RTU Data'!K76)</f>
        <v/>
      </c>
      <c r="L76" s="345" t="str">
        <f>IF('[2]Ontario RTU Data'!L76="","",'[2]Ontario RTU Data'!L76)</f>
        <v/>
      </c>
      <c r="M76" s="345" t="str">
        <f>IF('[2]Ontario RTU Data'!M76="","",'[2]Ontario RTU Data'!M76)</f>
        <v/>
      </c>
      <c r="N76" s="345" t="str">
        <f>IF('[2]Ontario RTU Data'!N76="","",'[2]Ontario RTU Data'!N76)</f>
        <v/>
      </c>
      <c r="O76" s="345" t="str">
        <f>IF('[2]Ontario RTU Data'!O76="","",'[2]Ontario RTU Data'!O76)</f>
        <v/>
      </c>
      <c r="P76" s="345" t="str">
        <f>IF('[2]Ontario RTU Data'!P76="","",'[2]Ontario RTU Data'!P76)</f>
        <v/>
      </c>
      <c r="Q76" s="345" t="str">
        <f>IF('[2]Ontario RTU Data'!Q76="","",'[2]Ontario RTU Data'!Q76)</f>
        <v/>
      </c>
      <c r="R76" s="247" t="str">
        <f>IF('[2]Ontario RTU Data'!R76="","",'[2]Ontario RTU Data'!R76)</f>
        <v/>
      </c>
      <c r="S76" s="247" t="str">
        <f>IF('[2]Ontario RTU Data'!S76="","",'[2]Ontario RTU Data'!S76)</f>
        <v/>
      </c>
      <c r="T76" s="247" t="str">
        <f>IF('[2]Ontario RTU Data'!T76="","",'[2]Ontario RTU Data'!T76)</f>
        <v/>
      </c>
      <c r="U76" s="486"/>
    </row>
    <row r="77" spans="1:28" ht="18" customHeight="1">
      <c r="A77" s="686" t="str">
        <f>IF('[2]Ontario RTU Data'!A77="","",'[2]Ontario RTU Data'!A77)</f>
        <v/>
      </c>
      <c r="B77" s="687" t="str">
        <f>IF('[2]Ontario RTU Data'!B77="","",'[2]Ontario RTU Data'!B77)</f>
        <v>T'Stat Savings</v>
      </c>
      <c r="C77" s="487" t="str">
        <f>IF('[2]Ontario RTU Data'!C77="","",'[2]Ontario RTU Data'!C77)</f>
        <v>#Participants</v>
      </c>
      <c r="D77" s="488">
        <f>IF('[2]Ontario RTU Data'!D77="","",'[2]Ontario RTU Data'!D77)</f>
        <v>16055.16064330683</v>
      </c>
      <c r="E77" s="489" t="str">
        <f>IF('[2]Ontario RTU Data'!E77="","",'[2]Ontario RTU Data'!E77)</f>
        <v>Units</v>
      </c>
      <c r="F77" s="489" t="str">
        <f>IF('[2]Ontario RTU Data'!F77="","",'[2]Ontario RTU Data'!F77)</f>
        <v/>
      </c>
      <c r="G77" s="489" t="str">
        <f>IF('[2]Ontario RTU Data'!G77="","",'[2]Ontario RTU Data'!G77)</f>
        <v/>
      </c>
      <c r="H77" s="489" t="str">
        <f>IF('[2]Ontario RTU Data'!H77="","",'[2]Ontario RTU Data'!H77)</f>
        <v/>
      </c>
      <c r="I77" s="489" t="str">
        <f>IF('[2]Ontario RTU Data'!I77="","",'[2]Ontario RTU Data'!I77)</f>
        <v/>
      </c>
      <c r="J77" s="482" t="str">
        <f>IF('[2]Ontario RTU Data'!J77="","",'[2]Ontario RTU Data'!J77)</f>
        <v/>
      </c>
      <c r="K77" s="345" t="str">
        <f>IF('[2]Ontario RTU Data'!K77="","",'[2]Ontario RTU Data'!K77)</f>
        <v/>
      </c>
      <c r="L77" s="345" t="str">
        <f>IF('[2]Ontario RTU Data'!L77="","",'[2]Ontario RTU Data'!L77)</f>
        <v/>
      </c>
      <c r="M77" s="345" t="str">
        <f>IF('[2]Ontario RTU Data'!M77="","",'[2]Ontario RTU Data'!M77)</f>
        <v/>
      </c>
      <c r="N77" s="345" t="str">
        <f>IF('[2]Ontario RTU Data'!N77="","",'[2]Ontario RTU Data'!N77)</f>
        <v/>
      </c>
      <c r="O77" s="247" t="str">
        <f>IF('[2]Ontario RTU Data'!O77="","",'[2]Ontario RTU Data'!O77)</f>
        <v/>
      </c>
      <c r="P77" s="247" t="str">
        <f>IF('[2]Ontario RTU Data'!P77="","",'[2]Ontario RTU Data'!P77)</f>
        <v/>
      </c>
      <c r="Q77" s="345" t="str">
        <f>IF('[2]Ontario RTU Data'!Q77="","",'[2]Ontario RTU Data'!Q77)</f>
        <v/>
      </c>
      <c r="R77" s="247" t="str">
        <f>IF('[2]Ontario RTU Data'!R77="","",'[2]Ontario RTU Data'!R77)</f>
        <v/>
      </c>
      <c r="S77" s="247" t="str">
        <f>IF('[2]Ontario RTU Data'!S77="","",'[2]Ontario RTU Data'!S77)</f>
        <v/>
      </c>
      <c r="T77" s="247" t="str">
        <f>IF('[2]Ontario RTU Data'!T77="","",'[2]Ontario RTU Data'!T77)</f>
        <v/>
      </c>
    </row>
    <row r="78" spans="1:28" ht="18" customHeight="1">
      <c r="A78" s="686" t="str">
        <f>IF('[2]Ontario RTU Data'!A78="","",'[2]Ontario RTU Data'!A78)</f>
        <v/>
      </c>
      <c r="B78" s="687" t="str">
        <f>IF('[2]Ontario RTU Data'!B78="","",'[2]Ontario RTU Data'!B78)</f>
        <v/>
      </c>
      <c r="C78" s="487" t="str">
        <f>IF('[2]Ontario RTU Data'!C78="","",'[2]Ontario RTU Data'!C78)</f>
        <v>Participating Tonnage</v>
      </c>
      <c r="D78" s="488">
        <f>IF('[2]Ontario RTU Data'!D78="","",'[2]Ontario RTU Data'!D78)</f>
        <v>131626.31701496494</v>
      </c>
      <c r="E78" s="489" t="str">
        <f>IF('[2]Ontario RTU Data'!E78="","",'[2]Ontario RTU Data'!E78)</f>
        <v>T</v>
      </c>
      <c r="F78" s="489" t="str">
        <f>IF('[2]Ontario RTU Data'!F78="","",'[2]Ontario RTU Data'!F78)</f>
        <v/>
      </c>
      <c r="G78" s="489" t="str">
        <f>IF('[2]Ontario RTU Data'!G78="","",'[2]Ontario RTU Data'!G78)</f>
        <v/>
      </c>
      <c r="H78" s="489" t="str">
        <f>IF('[2]Ontario RTU Data'!H78="","",'[2]Ontario RTU Data'!H78)</f>
        <v/>
      </c>
      <c r="I78" s="489" t="str">
        <f>IF('[2]Ontario RTU Data'!I78="","",'[2]Ontario RTU Data'!I78)</f>
        <v/>
      </c>
      <c r="J78" s="482" t="str">
        <f>IF('[2]Ontario RTU Data'!J78="","",'[2]Ontario RTU Data'!J78)</f>
        <v/>
      </c>
      <c r="K78" s="345" t="str">
        <f>IF('[2]Ontario RTU Data'!K78="","",'[2]Ontario RTU Data'!K78)</f>
        <v/>
      </c>
      <c r="L78" s="345" t="str">
        <f>IF('[2]Ontario RTU Data'!L78="","",'[2]Ontario RTU Data'!L78)</f>
        <v/>
      </c>
      <c r="M78" s="345" t="str">
        <f>IF('[2]Ontario RTU Data'!M78="","",'[2]Ontario RTU Data'!M78)</f>
        <v/>
      </c>
      <c r="N78" s="345" t="str">
        <f>IF('[2]Ontario RTU Data'!N78="","",'[2]Ontario RTU Data'!N78)</f>
        <v/>
      </c>
      <c r="O78" s="345" t="str">
        <f>IF('[2]Ontario RTU Data'!O78="","",'[2]Ontario RTU Data'!O78)</f>
        <v/>
      </c>
      <c r="P78" s="345" t="str">
        <f>IF('[2]Ontario RTU Data'!P78="","",'[2]Ontario RTU Data'!P78)</f>
        <v/>
      </c>
      <c r="Q78" s="345" t="str">
        <f>IF('[2]Ontario RTU Data'!Q78="","",'[2]Ontario RTU Data'!Q78)</f>
        <v/>
      </c>
      <c r="R78" s="247" t="str">
        <f>IF('[2]Ontario RTU Data'!R78="","",'[2]Ontario RTU Data'!R78)</f>
        <v/>
      </c>
      <c r="S78" s="247" t="str">
        <f>IF('[2]Ontario RTU Data'!S78="","",'[2]Ontario RTU Data'!S78)</f>
        <v/>
      </c>
      <c r="T78" s="247" t="str">
        <f>IF('[2]Ontario RTU Data'!T78="","",'[2]Ontario RTU Data'!T78)</f>
        <v/>
      </c>
    </row>
    <row r="79" spans="1:28" ht="18" customHeight="1">
      <c r="A79" s="686" t="str">
        <f>IF('[2]Ontario RTU Data'!A79="","",'[2]Ontario RTU Data'!A79)</f>
        <v/>
      </c>
      <c r="B79" s="687" t="str">
        <f>IF('[2]Ontario RTU Data'!B79="","",'[2]Ontario RTU Data'!B79)</f>
        <v/>
      </c>
      <c r="C79" s="487" t="str">
        <f>IF('[2]Ontario RTU Data'!C79="","",'[2]Ontario RTU Data'!C79)</f>
        <v>Average Tonnage</v>
      </c>
      <c r="D79" s="490">
        <f>IF('[2]Ontario RTU Data'!D79="","",'[2]Ontario RTU Data'!D79)</f>
        <v>8.198380566801621</v>
      </c>
      <c r="E79" s="489" t="str">
        <f>IF('[2]Ontario RTU Data'!E79="","",'[2]Ontario RTU Data'!E79)</f>
        <v>Tavg</v>
      </c>
      <c r="F79" s="489" t="str">
        <f>IF('[2]Ontario RTU Data'!F79="","",'[2]Ontario RTU Data'!F79)</f>
        <v/>
      </c>
      <c r="G79" s="489" t="str">
        <f>IF('[2]Ontario RTU Data'!G79="","",'[2]Ontario RTU Data'!G79)</f>
        <v/>
      </c>
      <c r="H79" s="489" t="str">
        <f>IF('[2]Ontario RTU Data'!H79="","",'[2]Ontario RTU Data'!H79)</f>
        <v/>
      </c>
      <c r="I79" s="489" t="str">
        <f>IF('[2]Ontario RTU Data'!I79="","",'[2]Ontario RTU Data'!I79)</f>
        <v/>
      </c>
      <c r="J79" s="482" t="str">
        <f>IF('[2]Ontario RTU Data'!J79="","",'[2]Ontario RTU Data'!J79)</f>
        <v/>
      </c>
      <c r="K79" s="345" t="str">
        <f>IF('[2]Ontario RTU Data'!K79="","",'[2]Ontario RTU Data'!K79)</f>
        <v/>
      </c>
      <c r="L79" s="345" t="str">
        <f>IF('[2]Ontario RTU Data'!L79="","",'[2]Ontario RTU Data'!L79)</f>
        <v/>
      </c>
      <c r="M79" s="345" t="str">
        <f>IF('[2]Ontario RTU Data'!M79="","",'[2]Ontario RTU Data'!M79)</f>
        <v/>
      </c>
      <c r="N79" s="345" t="str">
        <f>IF('[2]Ontario RTU Data'!N79="","",'[2]Ontario RTU Data'!N79)</f>
        <v/>
      </c>
      <c r="O79" s="345" t="str">
        <f>IF('[2]Ontario RTU Data'!O79="","",'[2]Ontario RTU Data'!O79)</f>
        <v/>
      </c>
      <c r="P79" s="345" t="str">
        <f>IF('[2]Ontario RTU Data'!P79="","",'[2]Ontario RTU Data'!P79)</f>
        <v/>
      </c>
      <c r="Q79" s="345" t="str">
        <f>IF('[2]Ontario RTU Data'!Q79="","",'[2]Ontario RTU Data'!Q79)</f>
        <v/>
      </c>
      <c r="R79" s="247" t="str">
        <f>IF('[2]Ontario RTU Data'!R79="","",'[2]Ontario RTU Data'!R79)</f>
        <v/>
      </c>
      <c r="S79" s="247" t="str">
        <f>IF('[2]Ontario RTU Data'!S79="","",'[2]Ontario RTU Data'!S79)</f>
        <v/>
      </c>
      <c r="T79" s="247" t="str">
        <f>IF('[2]Ontario RTU Data'!T79="","",'[2]Ontario RTU Data'!T79)</f>
        <v/>
      </c>
    </row>
    <row r="80" spans="1:28" ht="18" customHeight="1">
      <c r="A80" s="686" t="str">
        <f>IF('[2]Ontario RTU Data'!A80="","",'[2]Ontario RTU Data'!A80)</f>
        <v/>
      </c>
      <c r="B80" s="687" t="str">
        <f>IF('[2]Ontario RTU Data'!B80="","",'[2]Ontario RTU Data'!B80)</f>
        <v/>
      </c>
      <c r="C80" s="487" t="str">
        <f>IF('[2]Ontario RTU Data'!C80="","",'[2]Ontario RTU Data'!C80)</f>
        <v>Average Fan  bHP</v>
      </c>
      <c r="D80" s="490">
        <f>IF('[2]Ontario RTU Data'!D80="","",'[2]Ontario RTU Data'!D80)</f>
        <v>2.0495951417004052</v>
      </c>
      <c r="E80" s="489" t="str">
        <f>IF('[2]Ontario RTU Data'!E80="","",'[2]Ontario RTU Data'!E80)</f>
        <v>HP-avg</v>
      </c>
      <c r="F80" s="489" t="str">
        <f>IF('[2]Ontario RTU Data'!F80="","",'[2]Ontario RTU Data'!F80)</f>
        <v/>
      </c>
      <c r="G80" s="489" t="str">
        <f>IF('[2]Ontario RTU Data'!G80="","",'[2]Ontario RTU Data'!G80)</f>
        <v/>
      </c>
      <c r="H80" s="489" t="str">
        <f>IF('[2]Ontario RTU Data'!H80="","",'[2]Ontario RTU Data'!H80)</f>
        <v/>
      </c>
      <c r="I80" s="489" t="str">
        <f>IF('[2]Ontario RTU Data'!I80="","",'[2]Ontario RTU Data'!I80)</f>
        <v/>
      </c>
      <c r="J80" s="482" t="str">
        <f>IF('[2]Ontario RTU Data'!J80="","",'[2]Ontario RTU Data'!J80)</f>
        <v/>
      </c>
      <c r="K80" s="345" t="str">
        <f>IF('[2]Ontario RTU Data'!K80="","",'[2]Ontario RTU Data'!K80)</f>
        <v/>
      </c>
      <c r="L80" s="345" t="str">
        <f>IF('[2]Ontario RTU Data'!L80="","",'[2]Ontario RTU Data'!L80)</f>
        <v/>
      </c>
      <c r="M80" s="345" t="str">
        <f>IF('[2]Ontario RTU Data'!M80="","",'[2]Ontario RTU Data'!M80)</f>
        <v/>
      </c>
      <c r="N80" s="345" t="str">
        <f>IF('[2]Ontario RTU Data'!N80="","",'[2]Ontario RTU Data'!N80)</f>
        <v/>
      </c>
      <c r="O80" s="345" t="str">
        <f>IF('[2]Ontario RTU Data'!O80="","",'[2]Ontario RTU Data'!O80)</f>
        <v/>
      </c>
      <c r="P80" s="345" t="str">
        <f>IF('[2]Ontario RTU Data'!P80="","",'[2]Ontario RTU Data'!P80)</f>
        <v/>
      </c>
      <c r="Q80" s="345" t="str">
        <f>IF('[2]Ontario RTU Data'!Q80="","",'[2]Ontario RTU Data'!Q80)</f>
        <v/>
      </c>
      <c r="R80" s="247" t="str">
        <f>IF('[2]Ontario RTU Data'!R80="","",'[2]Ontario RTU Data'!R80)</f>
        <v/>
      </c>
      <c r="S80" s="247" t="str">
        <f>IF('[2]Ontario RTU Data'!S80="","",'[2]Ontario RTU Data'!S80)</f>
        <v/>
      </c>
      <c r="T80" s="247" t="str">
        <f>IF('[2]Ontario RTU Data'!T80="","",'[2]Ontario RTU Data'!T80)</f>
        <v/>
      </c>
    </row>
    <row r="81" spans="1:20" ht="18" customHeight="1">
      <c r="A81" s="686" t="str">
        <f>IF('[2]Ontario RTU Data'!A81="","",'[2]Ontario RTU Data'!A81)</f>
        <v/>
      </c>
      <c r="B81" s="687" t="str">
        <f>IF('[2]Ontario RTU Data'!B81="","",'[2]Ontario RTU Data'!B81)</f>
        <v/>
      </c>
      <c r="C81" s="487" t="str">
        <f>IF('[2]Ontario RTU Data'!C81="","",'[2]Ontario RTU Data'!C81)</f>
        <v>Average Fan kW</v>
      </c>
      <c r="D81" s="490">
        <f>IF('[2]Ontario RTU Data'!D81="","",'[2]Ontario RTU Data'!D81)</f>
        <v>1.5289979757085024</v>
      </c>
      <c r="E81" s="489" t="str">
        <f>IF('[2]Ontario RTU Data'!E81="","",'[2]Ontario RTU Data'!E81)</f>
        <v>kW-avg</v>
      </c>
      <c r="F81" s="489" t="str">
        <f>IF('[2]Ontario RTU Data'!F81="","",'[2]Ontario RTU Data'!F81)</f>
        <v/>
      </c>
      <c r="G81" s="489" t="str">
        <f>IF('[2]Ontario RTU Data'!G81="","",'[2]Ontario RTU Data'!G81)</f>
        <v/>
      </c>
      <c r="H81" s="489" t="str">
        <f>IF('[2]Ontario RTU Data'!H81="","",'[2]Ontario RTU Data'!H81)</f>
        <v/>
      </c>
      <c r="I81" s="489" t="str">
        <f>IF('[2]Ontario RTU Data'!I81="","",'[2]Ontario RTU Data'!I81)</f>
        <v/>
      </c>
      <c r="J81" s="482" t="str">
        <f>IF('[2]Ontario RTU Data'!J81="","",'[2]Ontario RTU Data'!J81)</f>
        <v/>
      </c>
      <c r="K81" s="345" t="str">
        <f>IF('[2]Ontario RTU Data'!K81="","",'[2]Ontario RTU Data'!K81)</f>
        <v/>
      </c>
      <c r="L81" s="345" t="str">
        <f>IF('[2]Ontario RTU Data'!L81="","",'[2]Ontario RTU Data'!L81)</f>
        <v/>
      </c>
      <c r="M81" s="345" t="str">
        <f>IF('[2]Ontario RTU Data'!M81="","",'[2]Ontario RTU Data'!M81)</f>
        <v/>
      </c>
      <c r="N81" s="345" t="str">
        <f>IF('[2]Ontario RTU Data'!N81="","",'[2]Ontario RTU Data'!N81)</f>
        <v/>
      </c>
      <c r="O81" s="345" t="str">
        <f>IF('[2]Ontario RTU Data'!O81="","",'[2]Ontario RTU Data'!O81)</f>
        <v/>
      </c>
      <c r="P81" s="345" t="str">
        <f>IF('[2]Ontario RTU Data'!P81="","",'[2]Ontario RTU Data'!P81)</f>
        <v/>
      </c>
      <c r="Q81" s="345" t="str">
        <f>IF('[2]Ontario RTU Data'!Q81="","",'[2]Ontario RTU Data'!Q81)</f>
        <v/>
      </c>
      <c r="R81" s="247" t="str">
        <f>IF('[2]Ontario RTU Data'!R81="","",'[2]Ontario RTU Data'!R81)</f>
        <v/>
      </c>
      <c r="S81" s="247" t="str">
        <f>IF('[2]Ontario RTU Data'!S81="","",'[2]Ontario RTU Data'!S81)</f>
        <v/>
      </c>
      <c r="T81" s="247" t="str">
        <f>IF('[2]Ontario RTU Data'!T81="","",'[2]Ontario RTU Data'!T81)</f>
        <v/>
      </c>
    </row>
    <row r="82" spans="1:20" ht="18" customHeight="1">
      <c r="A82" s="686" t="str">
        <f>IF('[2]Ontario RTU Data'!A82="","",'[2]Ontario RTU Data'!A82)</f>
        <v/>
      </c>
      <c r="B82" s="687" t="str">
        <f>IF('[2]Ontario RTU Data'!B82="","",'[2]Ontario RTU Data'!B82)</f>
        <v/>
      </c>
      <c r="C82" s="487" t="str">
        <f>IF('[2]Ontario RTU Data'!C82="","",'[2]Ontario RTU Data'!C82)</f>
        <v/>
      </c>
      <c r="D82" s="489" t="str">
        <f>IF('[2]Ontario RTU Data'!D82="","",'[2]Ontario RTU Data'!D82)</f>
        <v/>
      </c>
      <c r="E82" s="491" t="str">
        <f>IF('[2]Ontario RTU Data'!E82="","",'[2]Ontario RTU Data'!E82)</f>
        <v/>
      </c>
      <c r="F82" s="489" t="str">
        <f>IF('[2]Ontario RTU Data'!F82="","",'[2]Ontario RTU Data'!F82)</f>
        <v/>
      </c>
      <c r="G82" s="489" t="str">
        <f>IF('[2]Ontario RTU Data'!G82="","",'[2]Ontario RTU Data'!G82)</f>
        <v/>
      </c>
      <c r="H82" s="489" t="str">
        <f>IF('[2]Ontario RTU Data'!H82="","",'[2]Ontario RTU Data'!H82)</f>
        <v/>
      </c>
      <c r="I82" s="489" t="str">
        <f>IF('[2]Ontario RTU Data'!I82="","",'[2]Ontario RTU Data'!I82)</f>
        <v/>
      </c>
      <c r="J82" s="482" t="str">
        <f>IF('[2]Ontario RTU Data'!J82="","",'[2]Ontario RTU Data'!J82)</f>
        <v/>
      </c>
      <c r="K82" s="345" t="str">
        <f>IF('[2]Ontario RTU Data'!K82="","",'[2]Ontario RTU Data'!K82)</f>
        <v/>
      </c>
      <c r="L82" s="345" t="str">
        <f>IF('[2]Ontario RTU Data'!L82="","",'[2]Ontario RTU Data'!L82)</f>
        <v/>
      </c>
      <c r="M82" s="345" t="str">
        <f>IF('[2]Ontario RTU Data'!M82="","",'[2]Ontario RTU Data'!M82)</f>
        <v/>
      </c>
      <c r="N82" s="345" t="str">
        <f>IF('[2]Ontario RTU Data'!N82="","",'[2]Ontario RTU Data'!N82)</f>
        <v/>
      </c>
      <c r="O82" s="345" t="str">
        <f>IF('[2]Ontario RTU Data'!O82="","",'[2]Ontario RTU Data'!O82)</f>
        <v/>
      </c>
      <c r="P82" s="345" t="str">
        <f>IF('[2]Ontario RTU Data'!P82="","",'[2]Ontario RTU Data'!P82)</f>
        <v/>
      </c>
      <c r="Q82" s="345" t="str">
        <f>IF('[2]Ontario RTU Data'!Q82="","",'[2]Ontario RTU Data'!Q82)</f>
        <v/>
      </c>
      <c r="R82" s="247" t="str">
        <f>IF('[2]Ontario RTU Data'!R82="","",'[2]Ontario RTU Data'!R82)</f>
        <v/>
      </c>
      <c r="S82" s="247" t="str">
        <f>IF('[2]Ontario RTU Data'!S82="","",'[2]Ontario RTU Data'!S82)</f>
        <v/>
      </c>
      <c r="T82" s="247" t="str">
        <f>IF('[2]Ontario RTU Data'!T82="","",'[2]Ontario RTU Data'!T82)</f>
        <v/>
      </c>
    </row>
    <row r="83" spans="1:20" ht="18" customHeight="1">
      <c r="A83" s="686" t="str">
        <f>IF('[2]Ontario RTU Data'!A83="","",'[2]Ontario RTU Data'!A83)</f>
        <v/>
      </c>
      <c r="B83" s="687" t="str">
        <f>IF('[2]Ontario RTU Data'!B83="","",'[2]Ontario RTU Data'!B83)</f>
        <v/>
      </c>
      <c r="C83" s="487" t="str">
        <f>IF('[2]Ontario RTU Data'!C83="","",'[2]Ontario RTU Data'!C83)</f>
        <v>Estimated T'Stat Savings</v>
      </c>
      <c r="D83" s="488">
        <f>IF('[2]Ontario RTU Data'!D83="","",'[2]Ontario RTU Data'!D83)</f>
        <v>1630.4119433198377</v>
      </c>
      <c r="E83" s="489" t="str">
        <f>IF('[2]Ontario RTU Data'!E83="","",'[2]Ontario RTU Data'!E83)</f>
        <v>kWh</v>
      </c>
      <c r="F83" s="492" t="str">
        <f>IF('[2]Ontario RTU Data'!F83="","",'[2]Ontario RTU Data'!F83)</f>
        <v>Conservatively assumes only savings are from fan</v>
      </c>
      <c r="G83" s="489" t="str">
        <f>IF('[2]Ontario RTU Data'!G83="","",'[2]Ontario RTU Data'!G83)</f>
        <v/>
      </c>
      <c r="H83" s="489" t="str">
        <f>IF('[2]Ontario RTU Data'!H83="","",'[2]Ontario RTU Data'!H83)</f>
        <v/>
      </c>
      <c r="I83" s="489" t="str">
        <f>IF('[2]Ontario RTU Data'!I83="","",'[2]Ontario RTU Data'!I83)</f>
        <v/>
      </c>
      <c r="J83" s="482" t="str">
        <f>IF('[2]Ontario RTU Data'!J83="","",'[2]Ontario RTU Data'!J83)</f>
        <v/>
      </c>
      <c r="K83" s="345" t="str">
        <f>IF('[2]Ontario RTU Data'!K83="","",'[2]Ontario RTU Data'!K83)</f>
        <v/>
      </c>
      <c r="L83" s="345" t="str">
        <f>IF('[2]Ontario RTU Data'!L83="","",'[2]Ontario RTU Data'!L83)</f>
        <v/>
      </c>
      <c r="M83" s="345" t="str">
        <f>IF('[2]Ontario RTU Data'!M83="","",'[2]Ontario RTU Data'!M83)</f>
        <v/>
      </c>
      <c r="N83" s="345" t="str">
        <f>IF('[2]Ontario RTU Data'!N83="","",'[2]Ontario RTU Data'!N83)</f>
        <v/>
      </c>
      <c r="O83" s="345" t="str">
        <f>IF('[2]Ontario RTU Data'!O83="","",'[2]Ontario RTU Data'!O83)</f>
        <v/>
      </c>
      <c r="P83" s="345" t="str">
        <f>IF('[2]Ontario RTU Data'!P83="","",'[2]Ontario RTU Data'!P83)</f>
        <v/>
      </c>
      <c r="Q83" s="345" t="str">
        <f>IF('[2]Ontario RTU Data'!Q83="","",'[2]Ontario RTU Data'!Q83)</f>
        <v/>
      </c>
      <c r="R83" s="247" t="str">
        <f>IF('[2]Ontario RTU Data'!R83="","",'[2]Ontario RTU Data'!R83)</f>
        <v/>
      </c>
      <c r="S83" s="247" t="str">
        <f>IF('[2]Ontario RTU Data'!S83="","",'[2]Ontario RTU Data'!S83)</f>
        <v/>
      </c>
      <c r="T83" s="247" t="str">
        <f>IF('[2]Ontario RTU Data'!T83="","",'[2]Ontario RTU Data'!T83)</f>
        <v/>
      </c>
    </row>
    <row r="84" spans="1:20" ht="18" customHeight="1">
      <c r="A84" s="686" t="str">
        <f>IF('[2]Ontario RTU Data'!A84="","",'[2]Ontario RTU Data'!A84)</f>
        <v/>
      </c>
      <c r="B84" s="687" t="str">
        <f>IF('[2]Ontario RTU Data'!B84="","",'[2]Ontario RTU Data'!B84)</f>
        <v/>
      </c>
      <c r="C84" s="389" t="str">
        <f>IF('[2]Ontario RTU Data'!C84="","",'[2]Ontario RTU Data'!C84)</f>
        <v>Runtime Savings</v>
      </c>
      <c r="D84" s="488">
        <f>IF('[2]Ontario RTU Data'!D84="","",'[2]Ontario RTU Data'!D84)</f>
        <v>1066.3270777479888</v>
      </c>
      <c r="E84" s="489" t="str">
        <f>IF('[2]Ontario RTU Data'!E84="","",'[2]Ontario RTU Data'!E84)</f>
        <v>Hrs/Year</v>
      </c>
      <c r="F84" s="489" t="str">
        <f>IF('[2]Ontario RTU Data'!F84="","",'[2]Ontario RTU Data'!F84)</f>
        <v/>
      </c>
      <c r="G84" s="489" t="str">
        <f>IF('[2]Ontario RTU Data'!G84="","",'[2]Ontario RTU Data'!G84)</f>
        <v/>
      </c>
      <c r="H84" s="489" t="str">
        <f>IF('[2]Ontario RTU Data'!H84="","",'[2]Ontario RTU Data'!H84)</f>
        <v/>
      </c>
      <c r="I84" s="489" t="str">
        <f>IF('[2]Ontario RTU Data'!I84="","",'[2]Ontario RTU Data'!I84)</f>
        <v/>
      </c>
      <c r="J84" s="482" t="str">
        <f>IF('[2]Ontario RTU Data'!J84="","",'[2]Ontario RTU Data'!J84)</f>
        <v/>
      </c>
      <c r="K84" s="345" t="str">
        <f>IF('[2]Ontario RTU Data'!K84="","",'[2]Ontario RTU Data'!K84)</f>
        <v/>
      </c>
      <c r="L84" s="345" t="str">
        <f>IF('[2]Ontario RTU Data'!L84="","",'[2]Ontario RTU Data'!L84)</f>
        <v/>
      </c>
      <c r="M84" s="345" t="str">
        <f>IF('[2]Ontario RTU Data'!M84="","",'[2]Ontario RTU Data'!M84)</f>
        <v/>
      </c>
      <c r="N84" s="345" t="str">
        <f>IF('[2]Ontario RTU Data'!N84="","",'[2]Ontario RTU Data'!N84)</f>
        <v/>
      </c>
      <c r="O84" s="345" t="str">
        <f>IF('[2]Ontario RTU Data'!O84="","",'[2]Ontario RTU Data'!O84)</f>
        <v/>
      </c>
      <c r="P84" s="345" t="str">
        <f>IF('[2]Ontario RTU Data'!P84="","",'[2]Ontario RTU Data'!P84)</f>
        <v/>
      </c>
      <c r="Q84" s="345" t="str">
        <f>IF('[2]Ontario RTU Data'!Q84="","",'[2]Ontario RTU Data'!Q84)</f>
        <v/>
      </c>
      <c r="R84" s="247" t="str">
        <f>IF('[2]Ontario RTU Data'!R84="","",'[2]Ontario RTU Data'!R84)</f>
        <v/>
      </c>
      <c r="S84" s="247" t="str">
        <f>IF('[2]Ontario RTU Data'!S84="","",'[2]Ontario RTU Data'!S84)</f>
        <v/>
      </c>
      <c r="T84" s="247" t="str">
        <f>IF('[2]Ontario RTU Data'!T84="","",'[2]Ontario RTU Data'!T84)</f>
        <v/>
      </c>
    </row>
    <row r="85" spans="1:20" ht="18" customHeight="1">
      <c r="A85" s="686" t="str">
        <f>IF('[2]Ontario RTU Data'!A85="","",'[2]Ontario RTU Data'!A85)</f>
        <v/>
      </c>
      <c r="B85" s="687" t="str">
        <f>IF('[2]Ontario RTU Data'!B85="","",'[2]Ontario RTU Data'!B85)</f>
        <v/>
      </c>
      <c r="C85" s="493" t="str">
        <f>IF('[2]Ontario RTU Data'!C85="","",'[2]Ontario RTU Data'!C85)</f>
        <v>Weekly Runtime Savings</v>
      </c>
      <c r="D85" s="494">
        <f>IF('[2]Ontario RTU Data'!D85="","",'[2]Ontario RTU Data'!D85)</f>
        <v>20.506289956692093</v>
      </c>
      <c r="E85" s="495" t="str">
        <f>IF('[2]Ontario RTU Data'!E85="","",'[2]Ontario RTU Data'!E85)</f>
        <v>Hrs/Wk</v>
      </c>
      <c r="F85" s="489" t="str">
        <f>IF('[2]Ontario RTU Data'!F85="","",'[2]Ontario RTU Data'!F85)</f>
        <v/>
      </c>
      <c r="G85" s="489" t="str">
        <f>IF('[2]Ontario RTU Data'!G85="","",'[2]Ontario RTU Data'!G85)</f>
        <v/>
      </c>
      <c r="H85" s="489" t="str">
        <f>IF('[2]Ontario RTU Data'!H85="","",'[2]Ontario RTU Data'!H85)</f>
        <v/>
      </c>
      <c r="I85" s="489" t="str">
        <f>IF('[2]Ontario RTU Data'!I85="","",'[2]Ontario RTU Data'!I85)</f>
        <v/>
      </c>
      <c r="J85" s="482" t="str">
        <f>IF('[2]Ontario RTU Data'!J85="","",'[2]Ontario RTU Data'!J85)</f>
        <v/>
      </c>
      <c r="K85" s="345" t="str">
        <f>IF('[2]Ontario RTU Data'!K85="","",'[2]Ontario RTU Data'!K85)</f>
        <v/>
      </c>
      <c r="L85" s="345" t="str">
        <f>IF('[2]Ontario RTU Data'!L85="","",'[2]Ontario RTU Data'!L85)</f>
        <v/>
      </c>
      <c r="M85" s="345" t="str">
        <f>IF('[2]Ontario RTU Data'!M85="","",'[2]Ontario RTU Data'!M85)</f>
        <v/>
      </c>
      <c r="N85" s="345" t="str">
        <f>IF('[2]Ontario RTU Data'!N85="","",'[2]Ontario RTU Data'!N85)</f>
        <v/>
      </c>
      <c r="O85" s="345" t="str">
        <f>IF('[2]Ontario RTU Data'!O85="","",'[2]Ontario RTU Data'!O85)</f>
        <v/>
      </c>
      <c r="P85" s="345" t="str">
        <f>IF('[2]Ontario RTU Data'!P85="","",'[2]Ontario RTU Data'!P85)</f>
        <v/>
      </c>
      <c r="Q85" s="345" t="str">
        <f>IF('[2]Ontario RTU Data'!Q85="","",'[2]Ontario RTU Data'!Q85)</f>
        <v/>
      </c>
      <c r="R85" s="247" t="str">
        <f>IF('[2]Ontario RTU Data'!R85="","",'[2]Ontario RTU Data'!R85)</f>
        <v/>
      </c>
      <c r="S85" s="247" t="str">
        <f>IF('[2]Ontario RTU Data'!S85="","",'[2]Ontario RTU Data'!S85)</f>
        <v/>
      </c>
      <c r="T85" s="247" t="str">
        <f>IF('[2]Ontario RTU Data'!T85="","",'[2]Ontario RTU Data'!T85)</f>
        <v/>
      </c>
    </row>
    <row r="86" spans="1:20" ht="18" customHeight="1">
      <c r="A86" s="686" t="str">
        <f>IF('[2]Ontario RTU Data'!A86="","",'[2]Ontario RTU Data'!A86)</f>
        <v/>
      </c>
      <c r="B86" s="687" t="str">
        <f>IF('[2]Ontario RTU Data'!B86="","",'[2]Ontario RTU Data'!B86)</f>
        <v/>
      </c>
      <c r="C86" s="487" t="str">
        <f>IF('[2]Ontario RTU Data'!C86="","",'[2]Ontario RTU Data'!C86)</f>
        <v>Daily Runtime Savings</v>
      </c>
      <c r="D86" s="488">
        <f>IF('[2]Ontario RTU Data'!D86="","",'[2]Ontario RTU Data'!D86)</f>
        <v>2.9294699938131563</v>
      </c>
      <c r="E86" s="489" t="str">
        <f>IF('[2]Ontario RTU Data'!E86="","",'[2]Ontario RTU Data'!E86)</f>
        <v>Hrs/d</v>
      </c>
      <c r="F86" s="489" t="str">
        <f>IF('[2]Ontario RTU Data'!F86="","",'[2]Ontario RTU Data'!F86)</f>
        <v/>
      </c>
      <c r="G86" s="489" t="str">
        <f>IF('[2]Ontario RTU Data'!G86="","",'[2]Ontario RTU Data'!G86)</f>
        <v/>
      </c>
      <c r="H86" s="489" t="str">
        <f>IF('[2]Ontario RTU Data'!H86="","",'[2]Ontario RTU Data'!H86)</f>
        <v/>
      </c>
      <c r="I86" s="489" t="str">
        <f>IF('[2]Ontario RTU Data'!I86="","",'[2]Ontario RTU Data'!I86)</f>
        <v/>
      </c>
      <c r="J86" s="482" t="str">
        <f>IF('[2]Ontario RTU Data'!J86="","",'[2]Ontario RTU Data'!J86)</f>
        <v/>
      </c>
      <c r="K86" s="477" t="str">
        <f>IF('[2]Ontario RTU Data'!K86="","",'[2]Ontario RTU Data'!K86)</f>
        <v/>
      </c>
      <c r="L86" s="345" t="str">
        <f>IF('[2]Ontario RTU Data'!L86="","",'[2]Ontario RTU Data'!L86)</f>
        <v/>
      </c>
      <c r="M86" s="345" t="str">
        <f>IF('[2]Ontario RTU Data'!M86="","",'[2]Ontario RTU Data'!M86)</f>
        <v/>
      </c>
      <c r="N86" s="345" t="str">
        <f>IF('[2]Ontario RTU Data'!N86="","",'[2]Ontario RTU Data'!N86)</f>
        <v/>
      </c>
      <c r="O86" s="345" t="str">
        <f>IF('[2]Ontario RTU Data'!O86="","",'[2]Ontario RTU Data'!O86)</f>
        <v/>
      </c>
      <c r="P86" s="345" t="str">
        <f>IF('[2]Ontario RTU Data'!P86="","",'[2]Ontario RTU Data'!P86)</f>
        <v/>
      </c>
      <c r="Q86" s="345" t="str">
        <f>IF('[2]Ontario RTU Data'!Q86="","",'[2]Ontario RTU Data'!Q86)</f>
        <v/>
      </c>
      <c r="R86" s="247" t="str">
        <f>IF('[2]Ontario RTU Data'!R86="","",'[2]Ontario RTU Data'!R86)</f>
        <v/>
      </c>
      <c r="S86" s="247" t="str">
        <f>IF('[2]Ontario RTU Data'!S86="","",'[2]Ontario RTU Data'!S86)</f>
        <v/>
      </c>
      <c r="T86" s="247" t="str">
        <f>IF('[2]Ontario RTU Data'!T86="","",'[2]Ontario RTU Data'!T86)</f>
        <v/>
      </c>
    </row>
    <row r="87" spans="1:20" ht="18" customHeight="1">
      <c r="A87" s="686" t="str">
        <f>IF('[2]Ontario RTU Data'!A87="","",'[2]Ontario RTU Data'!A87)</f>
        <v/>
      </c>
      <c r="B87" s="687" t="str">
        <f>IF('[2]Ontario RTU Data'!B87="","",'[2]Ontario RTU Data'!B87)</f>
        <v/>
      </c>
      <c r="C87" s="487" t="str">
        <f>IF('[2]Ontario RTU Data'!C87="","",'[2]Ontario RTU Data'!C87)</f>
        <v/>
      </c>
      <c r="D87" s="488" t="str">
        <f>IF('[2]Ontario RTU Data'!D87="","",'[2]Ontario RTU Data'!D87)</f>
        <v/>
      </c>
      <c r="E87" s="491" t="str">
        <f>IF('[2]Ontario RTU Data'!E87="","",'[2]Ontario RTU Data'!E87)</f>
        <v/>
      </c>
      <c r="F87" s="489" t="str">
        <f>IF('[2]Ontario RTU Data'!F87="","",'[2]Ontario RTU Data'!F87)</f>
        <v/>
      </c>
      <c r="G87" s="489" t="str">
        <f>IF('[2]Ontario RTU Data'!G87="","",'[2]Ontario RTU Data'!G87)</f>
        <v/>
      </c>
      <c r="H87" s="489" t="str">
        <f>IF('[2]Ontario RTU Data'!H87="","",'[2]Ontario RTU Data'!H87)</f>
        <v/>
      </c>
      <c r="I87" s="489" t="str">
        <f>IF('[2]Ontario RTU Data'!I87="","",'[2]Ontario RTU Data'!I87)</f>
        <v/>
      </c>
      <c r="J87" s="482" t="str">
        <f>IF('[2]Ontario RTU Data'!J87="","",'[2]Ontario RTU Data'!J87)</f>
        <v/>
      </c>
      <c r="K87" s="477" t="str">
        <f>IF('[2]Ontario RTU Data'!K87="","",'[2]Ontario RTU Data'!K87)</f>
        <v/>
      </c>
      <c r="L87" s="345" t="str">
        <f>IF('[2]Ontario RTU Data'!L87="","",'[2]Ontario RTU Data'!L87)</f>
        <v/>
      </c>
      <c r="M87" s="345" t="str">
        <f>IF('[2]Ontario RTU Data'!M87="","",'[2]Ontario RTU Data'!M87)</f>
        <v/>
      </c>
      <c r="N87" s="345" t="str">
        <f>IF('[2]Ontario RTU Data'!N87="","",'[2]Ontario RTU Data'!N87)</f>
        <v/>
      </c>
      <c r="O87" s="345" t="str">
        <f>IF('[2]Ontario RTU Data'!O87="","",'[2]Ontario RTU Data'!O87)</f>
        <v/>
      </c>
      <c r="P87" s="345" t="str">
        <f>IF('[2]Ontario RTU Data'!P87="","",'[2]Ontario RTU Data'!P87)</f>
        <v/>
      </c>
      <c r="Q87" s="345" t="str">
        <f>IF('[2]Ontario RTU Data'!Q87="","",'[2]Ontario RTU Data'!Q87)</f>
        <v/>
      </c>
      <c r="R87" s="247" t="str">
        <f>IF('[2]Ontario RTU Data'!R87="","",'[2]Ontario RTU Data'!R87)</f>
        <v/>
      </c>
      <c r="S87" s="247" t="str">
        <f>IF('[2]Ontario RTU Data'!S87="","",'[2]Ontario RTU Data'!S87)</f>
        <v/>
      </c>
      <c r="T87" s="247" t="str">
        <f>IF('[2]Ontario RTU Data'!T87="","",'[2]Ontario RTU Data'!T87)</f>
        <v/>
      </c>
    </row>
    <row r="88" spans="1:20" ht="18" customHeight="1">
      <c r="A88" s="686" t="str">
        <f>IF('[2]Ontario RTU Data'!A88="","",'[2]Ontario RTU Data'!A88)</f>
        <v/>
      </c>
      <c r="B88" s="687" t="str">
        <f>IF('[2]Ontario RTU Data'!B88="","",'[2]Ontario RTU Data'!B88)</f>
        <v/>
      </c>
      <c r="C88" s="487" t="str">
        <f>IF('[2]Ontario RTU Data'!C88="","",'[2]Ontario RTU Data'!C88)</f>
        <v>New Operating Hours</v>
      </c>
      <c r="D88" s="488">
        <f>IF('[2]Ontario RTU Data'!D88="","",'[2]Ontario RTU Data'!D88)</f>
        <v>57.493710043307907</v>
      </c>
      <c r="E88" s="489" t="str">
        <f>IF('[2]Ontario RTU Data'!E88="","",'[2]Ontario RTU Data'!E88)</f>
        <v>Hrs/Wk</v>
      </c>
      <c r="F88" s="489" t="str">
        <f>IF('[2]Ontario RTU Data'!F88="","",'[2]Ontario RTU Data'!F88)</f>
        <v/>
      </c>
      <c r="G88" s="489" t="str">
        <f>IF('[2]Ontario RTU Data'!G88="","",'[2]Ontario RTU Data'!G88)</f>
        <v/>
      </c>
      <c r="H88" s="489" t="str">
        <f>IF('[2]Ontario RTU Data'!H88="","",'[2]Ontario RTU Data'!H88)</f>
        <v/>
      </c>
      <c r="I88" s="489" t="str">
        <f>IF('[2]Ontario RTU Data'!I88="","",'[2]Ontario RTU Data'!I88)</f>
        <v/>
      </c>
      <c r="J88" s="482" t="str">
        <f>IF('[2]Ontario RTU Data'!J88="","",'[2]Ontario RTU Data'!J88)</f>
        <v/>
      </c>
      <c r="K88" s="247" t="str">
        <f>IF('[2]Ontario RTU Data'!K88="","",'[2]Ontario RTU Data'!K88)</f>
        <v/>
      </c>
      <c r="L88" s="345" t="str">
        <f>IF('[2]Ontario RTU Data'!L88="","",'[2]Ontario RTU Data'!L88)</f>
        <v/>
      </c>
      <c r="M88" s="345" t="str">
        <f>IF('[2]Ontario RTU Data'!M88="","",'[2]Ontario RTU Data'!M88)</f>
        <v/>
      </c>
      <c r="N88" s="345" t="str">
        <f>IF('[2]Ontario RTU Data'!N88="","",'[2]Ontario RTU Data'!N88)</f>
        <v/>
      </c>
      <c r="O88" s="345" t="str">
        <f>IF('[2]Ontario RTU Data'!O88="","",'[2]Ontario RTU Data'!O88)</f>
        <v/>
      </c>
      <c r="P88" s="345" t="str">
        <f>IF('[2]Ontario RTU Data'!P88="","",'[2]Ontario RTU Data'!P88)</f>
        <v/>
      </c>
      <c r="Q88" s="345" t="str">
        <f>IF('[2]Ontario RTU Data'!Q88="","",'[2]Ontario RTU Data'!Q88)</f>
        <v/>
      </c>
      <c r="R88" s="247" t="str">
        <f>IF('[2]Ontario RTU Data'!R88="","",'[2]Ontario RTU Data'!R88)</f>
        <v/>
      </c>
      <c r="S88" s="247" t="str">
        <f>IF('[2]Ontario RTU Data'!S88="","",'[2]Ontario RTU Data'!S88)</f>
        <v/>
      </c>
      <c r="T88" s="247" t="str">
        <f>IF('[2]Ontario RTU Data'!T88="","",'[2]Ontario RTU Data'!T88)</f>
        <v/>
      </c>
    </row>
    <row r="89" spans="1:20" ht="18" customHeight="1">
      <c r="A89" s="686" t="str">
        <f>IF('[2]Ontario RTU Data'!A89="","",'[2]Ontario RTU Data'!A89)</f>
        <v/>
      </c>
      <c r="B89" s="496" t="str">
        <f>IF('[2]Ontario RTU Data'!B89="","",'[2]Ontario RTU Data'!B89)</f>
        <v/>
      </c>
      <c r="C89" s="482" t="str">
        <f>IF('[2]Ontario RTU Data'!C89="","",'[2]Ontario RTU Data'!C89)</f>
        <v/>
      </c>
      <c r="D89" s="327" t="str">
        <f>IF('[2]Ontario RTU Data'!D89="","",'[2]Ontario RTU Data'!D89)</f>
        <v/>
      </c>
      <c r="E89" s="482" t="str">
        <f>IF('[2]Ontario RTU Data'!E89="","",'[2]Ontario RTU Data'!E89)</f>
        <v/>
      </c>
      <c r="F89" s="482" t="str">
        <f>IF('[2]Ontario RTU Data'!F89="","",'[2]Ontario RTU Data'!F89)</f>
        <v/>
      </c>
      <c r="G89" s="482" t="str">
        <f>IF('[2]Ontario RTU Data'!G89="","",'[2]Ontario RTU Data'!G89)</f>
        <v/>
      </c>
      <c r="H89" s="482" t="str">
        <f>IF('[2]Ontario RTU Data'!H89="","",'[2]Ontario RTU Data'!H89)</f>
        <v/>
      </c>
      <c r="I89" s="482" t="str">
        <f>IF('[2]Ontario RTU Data'!I89="","",'[2]Ontario RTU Data'!I89)</f>
        <v/>
      </c>
      <c r="J89" s="497" t="str">
        <f>IF('[2]Ontario RTU Data'!J89="","",'[2]Ontario RTU Data'!J89)</f>
        <v/>
      </c>
      <c r="K89" s="247" t="str">
        <f>IF('[2]Ontario RTU Data'!K89="","",'[2]Ontario RTU Data'!K89)</f>
        <v/>
      </c>
      <c r="L89" s="345" t="str">
        <f>IF('[2]Ontario RTU Data'!L89="","",'[2]Ontario RTU Data'!L89)</f>
        <v/>
      </c>
      <c r="M89" s="345" t="str">
        <f>IF('[2]Ontario RTU Data'!M89="","",'[2]Ontario RTU Data'!M89)</f>
        <v/>
      </c>
      <c r="N89" s="345" t="str">
        <f>IF('[2]Ontario RTU Data'!N89="","",'[2]Ontario RTU Data'!N89)</f>
        <v/>
      </c>
      <c r="O89" s="345" t="str">
        <f>IF('[2]Ontario RTU Data'!O89="","",'[2]Ontario RTU Data'!O89)</f>
        <v/>
      </c>
      <c r="P89" s="345" t="str">
        <f>IF('[2]Ontario RTU Data'!P89="","",'[2]Ontario RTU Data'!P89)</f>
        <v/>
      </c>
      <c r="Q89" s="345" t="str">
        <f>IF('[2]Ontario RTU Data'!Q89="","",'[2]Ontario RTU Data'!Q89)</f>
        <v/>
      </c>
      <c r="R89" s="247" t="str">
        <f>IF('[2]Ontario RTU Data'!R89="","",'[2]Ontario RTU Data'!R89)</f>
        <v/>
      </c>
      <c r="S89" s="247" t="str">
        <f>IF('[2]Ontario RTU Data'!S89="","",'[2]Ontario RTU Data'!S89)</f>
        <v/>
      </c>
      <c r="T89" s="247" t="str">
        <f>IF('[2]Ontario RTU Data'!T89="","",'[2]Ontario RTU Data'!T89)</f>
        <v/>
      </c>
    </row>
    <row r="90" spans="1:20" ht="18" customHeight="1">
      <c r="A90" s="686" t="str">
        <f>IF('[2]Ontario RTU Data'!A90="","",'[2]Ontario RTU Data'!A90)</f>
        <v/>
      </c>
      <c r="B90" s="687" t="str">
        <f>IF('[2]Ontario RTU Data'!B90="","",'[2]Ontario RTU Data'!B90)</f>
        <v>OCC Sensor Savings</v>
      </c>
      <c r="C90" s="487" t="str">
        <f>IF('[2]Ontario RTU Data'!C90="","",'[2]Ontario RTU Data'!C90)</f>
        <v>#Participants</v>
      </c>
      <c r="D90" s="488">
        <f>IF('[2]Ontario RTU Data'!D90="","",'[2]Ontario RTU Data'!D90)</f>
        <v>3412.5341448324234</v>
      </c>
      <c r="E90" s="489" t="str">
        <f>IF('[2]Ontario RTU Data'!E90="","",'[2]Ontario RTU Data'!E90)</f>
        <v>Units</v>
      </c>
      <c r="F90" s="489" t="str">
        <f>IF('[2]Ontario RTU Data'!F90="","",'[2]Ontario RTU Data'!F90)</f>
        <v/>
      </c>
      <c r="G90" s="489" t="str">
        <f>IF('[2]Ontario RTU Data'!G90="","",'[2]Ontario RTU Data'!G90)</f>
        <v/>
      </c>
      <c r="H90" s="489" t="str">
        <f>IF('[2]Ontario RTU Data'!H90="","",'[2]Ontario RTU Data'!H90)</f>
        <v/>
      </c>
      <c r="I90" s="489" t="str">
        <f>IF('[2]Ontario RTU Data'!I90="","",'[2]Ontario RTU Data'!I90)</f>
        <v/>
      </c>
      <c r="J90" s="498">
        <f>IF('[2]Ontario RTU Data'!J90="","",'[2]Ontario RTU Data'!J90)</f>
        <v>0</v>
      </c>
      <c r="K90" s="247" t="str">
        <f>IF('[2]Ontario RTU Data'!K90="","",'[2]Ontario RTU Data'!K90)</f>
        <v/>
      </c>
      <c r="L90" s="345" t="str">
        <f>IF('[2]Ontario RTU Data'!L90="","",'[2]Ontario RTU Data'!L90)</f>
        <v/>
      </c>
      <c r="M90" s="345" t="str">
        <f>IF('[2]Ontario RTU Data'!M90="","",'[2]Ontario RTU Data'!M90)</f>
        <v/>
      </c>
      <c r="N90" s="345" t="str">
        <f>IF('[2]Ontario RTU Data'!N90="","",'[2]Ontario RTU Data'!N90)</f>
        <v/>
      </c>
      <c r="O90" s="345" t="str">
        <f>IF('[2]Ontario RTU Data'!O90="","",'[2]Ontario RTU Data'!O90)</f>
        <v/>
      </c>
      <c r="P90" s="345" t="str">
        <f>IF('[2]Ontario RTU Data'!P90="","",'[2]Ontario RTU Data'!P90)</f>
        <v/>
      </c>
      <c r="Q90" s="345" t="str">
        <f>IF('[2]Ontario RTU Data'!Q90="","",'[2]Ontario RTU Data'!Q90)</f>
        <v/>
      </c>
      <c r="R90" s="247" t="str">
        <f>IF('[2]Ontario RTU Data'!R90="","",'[2]Ontario RTU Data'!R90)</f>
        <v/>
      </c>
      <c r="S90" s="247" t="str">
        <f>IF('[2]Ontario RTU Data'!S90="","",'[2]Ontario RTU Data'!S90)</f>
        <v/>
      </c>
      <c r="T90" s="247" t="str">
        <f>IF('[2]Ontario RTU Data'!T90="","",'[2]Ontario RTU Data'!T90)</f>
        <v/>
      </c>
    </row>
    <row r="91" spans="1:20" ht="18" customHeight="1">
      <c r="A91" s="686" t="str">
        <f>IF('[2]Ontario RTU Data'!A91="","",'[2]Ontario RTU Data'!A91)</f>
        <v/>
      </c>
      <c r="B91" s="687" t="str">
        <f>IF('[2]Ontario RTU Data'!B91="","",'[2]Ontario RTU Data'!B91)</f>
        <v/>
      </c>
      <c r="C91" s="487" t="str">
        <f>IF('[2]Ontario RTU Data'!C91="","",'[2]Ontario RTU Data'!C91)</f>
        <v>Participating Tonnage</v>
      </c>
      <c r="D91" s="488">
        <f>IF('[2]Ontario RTU Data'!D91="","",'[2]Ontario RTU Data'!D91)</f>
        <v>47287.973149820726</v>
      </c>
      <c r="E91" s="489" t="str">
        <f>IF('[2]Ontario RTU Data'!E91="","",'[2]Ontario RTU Data'!E91)</f>
        <v>T</v>
      </c>
      <c r="F91" s="489" t="str">
        <f>IF('[2]Ontario RTU Data'!F91="","",'[2]Ontario RTU Data'!F91)</f>
        <v/>
      </c>
      <c r="G91" s="489" t="str">
        <f>IF('[2]Ontario RTU Data'!G91="","",'[2]Ontario RTU Data'!G91)</f>
        <v/>
      </c>
      <c r="H91" s="489" t="str">
        <f>IF('[2]Ontario RTU Data'!H91="","",'[2]Ontario RTU Data'!H91)</f>
        <v/>
      </c>
      <c r="I91" s="489" t="str">
        <f>IF('[2]Ontario RTU Data'!I91="","",'[2]Ontario RTU Data'!I91)</f>
        <v/>
      </c>
      <c r="J91" s="498">
        <f>IF('[2]Ontario RTU Data'!J91="","",'[2]Ontario RTU Data'!J91)</f>
        <v>0</v>
      </c>
      <c r="K91" s="247" t="str">
        <f>IF('[2]Ontario RTU Data'!K91="","",'[2]Ontario RTU Data'!K91)</f>
        <v/>
      </c>
      <c r="L91" s="345" t="str">
        <f>IF('[2]Ontario RTU Data'!L91="","",'[2]Ontario RTU Data'!L91)</f>
        <v/>
      </c>
      <c r="M91" s="345" t="str">
        <f>IF('[2]Ontario RTU Data'!M91="","",'[2]Ontario RTU Data'!M91)</f>
        <v/>
      </c>
      <c r="N91" s="345" t="str">
        <f>IF('[2]Ontario RTU Data'!N91="","",'[2]Ontario RTU Data'!N91)</f>
        <v/>
      </c>
      <c r="O91" s="345" t="str">
        <f>IF('[2]Ontario RTU Data'!O91="","",'[2]Ontario RTU Data'!O91)</f>
        <v/>
      </c>
      <c r="P91" s="345" t="str">
        <f>IF('[2]Ontario RTU Data'!P91="","",'[2]Ontario RTU Data'!P91)</f>
        <v/>
      </c>
      <c r="Q91" s="345" t="str">
        <f>IF('[2]Ontario RTU Data'!Q91="","",'[2]Ontario RTU Data'!Q91)</f>
        <v/>
      </c>
      <c r="R91" s="247" t="str">
        <f>IF('[2]Ontario RTU Data'!R91="","",'[2]Ontario RTU Data'!R91)</f>
        <v/>
      </c>
      <c r="S91" s="247" t="str">
        <f>IF('[2]Ontario RTU Data'!S91="","",'[2]Ontario RTU Data'!S91)</f>
        <v/>
      </c>
      <c r="T91" s="247" t="str">
        <f>IF('[2]Ontario RTU Data'!T91="","",'[2]Ontario RTU Data'!T91)</f>
        <v/>
      </c>
    </row>
    <row r="92" spans="1:20" ht="18" customHeight="1">
      <c r="A92" s="686" t="str">
        <f>IF('[2]Ontario RTU Data'!A92="","",'[2]Ontario RTU Data'!A92)</f>
        <v/>
      </c>
      <c r="B92" s="687" t="str">
        <f>IF('[2]Ontario RTU Data'!B92="","",'[2]Ontario RTU Data'!B92)</f>
        <v/>
      </c>
      <c r="C92" s="487" t="str">
        <f>IF('[2]Ontario RTU Data'!C92="","",'[2]Ontario RTU Data'!C92)</f>
        <v>Average Tonnage</v>
      </c>
      <c r="D92" s="490">
        <f>IF('[2]Ontario RTU Data'!D92="","",'[2]Ontario RTU Data'!D92)</f>
        <v>13.857142857142858</v>
      </c>
      <c r="E92" s="489" t="str">
        <f>IF('[2]Ontario RTU Data'!E92="","",'[2]Ontario RTU Data'!E92)</f>
        <v>Tavg</v>
      </c>
      <c r="F92" s="489" t="str">
        <f>IF('[2]Ontario RTU Data'!F92="","",'[2]Ontario RTU Data'!F92)</f>
        <v/>
      </c>
      <c r="G92" s="489" t="str">
        <f>IF('[2]Ontario RTU Data'!G92="","",'[2]Ontario RTU Data'!G92)</f>
        <v/>
      </c>
      <c r="H92" s="489" t="str">
        <f>IF('[2]Ontario RTU Data'!H92="","",'[2]Ontario RTU Data'!H92)</f>
        <v/>
      </c>
      <c r="I92" s="489" t="str">
        <f>IF('[2]Ontario RTU Data'!I92="","",'[2]Ontario RTU Data'!I92)</f>
        <v/>
      </c>
      <c r="J92" s="498">
        <f>IF('[2]Ontario RTU Data'!J92="","",'[2]Ontario RTU Data'!J92)</f>
        <v>7312.5731674980507</v>
      </c>
      <c r="K92" s="247" t="str">
        <f>IF('[2]Ontario RTU Data'!K92="","",'[2]Ontario RTU Data'!K92)</f>
        <v/>
      </c>
      <c r="L92" s="345" t="str">
        <f>IF('[2]Ontario RTU Data'!L92="","",'[2]Ontario RTU Data'!L92)</f>
        <v/>
      </c>
      <c r="M92" s="345" t="str">
        <f>IF('[2]Ontario RTU Data'!M92="","",'[2]Ontario RTU Data'!M92)</f>
        <v/>
      </c>
      <c r="N92" s="345" t="str">
        <f>IF('[2]Ontario RTU Data'!N92="","",'[2]Ontario RTU Data'!N92)</f>
        <v/>
      </c>
      <c r="O92" s="345" t="str">
        <f>IF('[2]Ontario RTU Data'!O92="","",'[2]Ontario RTU Data'!O92)</f>
        <v/>
      </c>
      <c r="P92" s="345" t="str">
        <f>IF('[2]Ontario RTU Data'!P92="","",'[2]Ontario RTU Data'!P92)</f>
        <v/>
      </c>
      <c r="Q92" s="345" t="str">
        <f>IF('[2]Ontario RTU Data'!Q92="","",'[2]Ontario RTU Data'!Q92)</f>
        <v/>
      </c>
      <c r="R92" s="247" t="str">
        <f>IF('[2]Ontario RTU Data'!R92="","",'[2]Ontario RTU Data'!R92)</f>
        <v/>
      </c>
      <c r="S92" s="247" t="str">
        <f>IF('[2]Ontario RTU Data'!S92="","",'[2]Ontario RTU Data'!S92)</f>
        <v/>
      </c>
      <c r="T92" s="247" t="str">
        <f>IF('[2]Ontario RTU Data'!T92="","",'[2]Ontario RTU Data'!T92)</f>
        <v/>
      </c>
    </row>
    <row r="93" spans="1:20" ht="18" customHeight="1">
      <c r="A93" s="686" t="str">
        <f>IF('[2]Ontario RTU Data'!A93="","",'[2]Ontario RTU Data'!A93)</f>
        <v/>
      </c>
      <c r="B93" s="687" t="str">
        <f>IF('[2]Ontario RTU Data'!B93="","",'[2]Ontario RTU Data'!B93)</f>
        <v/>
      </c>
      <c r="C93" s="487" t="str">
        <f>IF('[2]Ontario RTU Data'!C93="","",'[2]Ontario RTU Data'!C93)</f>
        <v>Average Fan  bHP</v>
      </c>
      <c r="D93" s="490">
        <f>IF('[2]Ontario RTU Data'!D93="","",'[2]Ontario RTU Data'!D93)</f>
        <v>3.4642857142857144</v>
      </c>
      <c r="E93" s="489" t="str">
        <f>IF('[2]Ontario RTU Data'!E93="","",'[2]Ontario RTU Data'!E93)</f>
        <v>HP-avg</v>
      </c>
      <c r="F93" s="489" t="str">
        <f>IF('[2]Ontario RTU Data'!F93="","",'[2]Ontario RTU Data'!F93)</f>
        <v/>
      </c>
      <c r="G93" s="489" t="str">
        <f>IF('[2]Ontario RTU Data'!G93="","",'[2]Ontario RTU Data'!G93)</f>
        <v/>
      </c>
      <c r="H93" s="489" t="str">
        <f>IF('[2]Ontario RTU Data'!H93="","",'[2]Ontario RTU Data'!H93)</f>
        <v/>
      </c>
      <c r="I93" s="489" t="str">
        <f>IF('[2]Ontario RTU Data'!I93="","",'[2]Ontario RTU Data'!I93)</f>
        <v/>
      </c>
      <c r="J93" s="498">
        <f>IF('[2]Ontario RTU Data'!J93="","",'[2]Ontario RTU Data'!J93)</f>
        <v>3900.0390226656273</v>
      </c>
      <c r="K93" s="247" t="str">
        <f>IF('[2]Ontario RTU Data'!K93="","",'[2]Ontario RTU Data'!K93)</f>
        <v/>
      </c>
      <c r="L93" s="345" t="str">
        <f>IF('[2]Ontario RTU Data'!L93="","",'[2]Ontario RTU Data'!L93)</f>
        <v/>
      </c>
      <c r="M93" s="345" t="str">
        <f>IF('[2]Ontario RTU Data'!M93="","",'[2]Ontario RTU Data'!M93)</f>
        <v/>
      </c>
      <c r="N93" s="345" t="str">
        <f>IF('[2]Ontario RTU Data'!N93="","",'[2]Ontario RTU Data'!N93)</f>
        <v/>
      </c>
      <c r="O93" s="345" t="str">
        <f>IF('[2]Ontario RTU Data'!O93="","",'[2]Ontario RTU Data'!O93)</f>
        <v/>
      </c>
      <c r="P93" s="345" t="str">
        <f>IF('[2]Ontario RTU Data'!P93="","",'[2]Ontario RTU Data'!P93)</f>
        <v/>
      </c>
      <c r="Q93" s="345" t="str">
        <f>IF('[2]Ontario RTU Data'!Q93="","",'[2]Ontario RTU Data'!Q93)</f>
        <v/>
      </c>
      <c r="R93" s="247" t="str">
        <f>IF('[2]Ontario RTU Data'!R93="","",'[2]Ontario RTU Data'!R93)</f>
        <v/>
      </c>
      <c r="S93" s="247" t="str">
        <f>IF('[2]Ontario RTU Data'!S93="","",'[2]Ontario RTU Data'!S93)</f>
        <v/>
      </c>
      <c r="T93" s="247" t="str">
        <f>IF('[2]Ontario RTU Data'!T93="","",'[2]Ontario RTU Data'!T93)</f>
        <v/>
      </c>
    </row>
    <row r="94" spans="1:20" ht="18" customHeight="1">
      <c r="A94" s="686" t="str">
        <f>IF('[2]Ontario RTU Data'!A94="","",'[2]Ontario RTU Data'!A94)</f>
        <v/>
      </c>
      <c r="B94" s="687" t="str">
        <f>IF('[2]Ontario RTU Data'!B94="","",'[2]Ontario RTU Data'!B94)</f>
        <v/>
      </c>
      <c r="C94" s="487" t="str">
        <f>IF('[2]Ontario RTU Data'!C94="","",'[2]Ontario RTU Data'!C94)</f>
        <v>Average Fan kW</v>
      </c>
      <c r="D94" s="490">
        <f>IF('[2]Ontario RTU Data'!D94="","",'[2]Ontario RTU Data'!D94)</f>
        <v>2.5843571428571428</v>
      </c>
      <c r="E94" s="489" t="str">
        <f>IF('[2]Ontario RTU Data'!E94="","",'[2]Ontario RTU Data'!E94)</f>
        <v>kW-avg</v>
      </c>
      <c r="F94" s="489" t="str">
        <f>IF('[2]Ontario RTU Data'!F94="","",'[2]Ontario RTU Data'!F94)</f>
        <v/>
      </c>
      <c r="G94" s="489" t="str">
        <f>IF('[2]Ontario RTU Data'!G94="","",'[2]Ontario RTU Data'!G94)</f>
        <v/>
      </c>
      <c r="H94" s="489" t="str">
        <f>IF('[2]Ontario RTU Data'!H94="","",'[2]Ontario RTU Data'!H94)</f>
        <v/>
      </c>
      <c r="I94" s="489" t="str">
        <f>IF('[2]Ontario RTU Data'!I94="","",'[2]Ontario RTU Data'!I94)</f>
        <v/>
      </c>
      <c r="J94" s="498">
        <f>IF('[2]Ontario RTU Data'!J94="","",'[2]Ontario RTU Data'!J94)</f>
        <v>19012.690235494931</v>
      </c>
      <c r="K94" s="247" t="str">
        <f>IF('[2]Ontario RTU Data'!K94="","",'[2]Ontario RTU Data'!K94)</f>
        <v/>
      </c>
      <c r="L94" s="345" t="str">
        <f>IF('[2]Ontario RTU Data'!L94="","",'[2]Ontario RTU Data'!L94)</f>
        <v/>
      </c>
      <c r="M94" s="345" t="str">
        <f>IF('[2]Ontario RTU Data'!M94="","",'[2]Ontario RTU Data'!M94)</f>
        <v/>
      </c>
      <c r="N94" s="345" t="str">
        <f>IF('[2]Ontario RTU Data'!N94="","",'[2]Ontario RTU Data'!N94)</f>
        <v/>
      </c>
      <c r="O94" s="345" t="str">
        <f>IF('[2]Ontario RTU Data'!O94="","",'[2]Ontario RTU Data'!O94)</f>
        <v/>
      </c>
      <c r="P94" s="345" t="str">
        <f>IF('[2]Ontario RTU Data'!P94="","",'[2]Ontario RTU Data'!P94)</f>
        <v/>
      </c>
      <c r="Q94" s="345" t="str">
        <f>IF('[2]Ontario RTU Data'!Q94="","",'[2]Ontario RTU Data'!Q94)</f>
        <v/>
      </c>
      <c r="R94" s="247" t="str">
        <f>IF('[2]Ontario RTU Data'!R94="","",'[2]Ontario RTU Data'!R94)</f>
        <v/>
      </c>
      <c r="S94" s="247" t="str">
        <f>IF('[2]Ontario RTU Data'!S94="","",'[2]Ontario RTU Data'!S94)</f>
        <v/>
      </c>
      <c r="T94" s="247" t="str">
        <f>IF('[2]Ontario RTU Data'!T94="","",'[2]Ontario RTU Data'!T94)</f>
        <v/>
      </c>
    </row>
    <row r="95" spans="1:20" ht="18" customHeight="1">
      <c r="A95" s="686" t="str">
        <f>IF('[2]Ontario RTU Data'!A95="","",'[2]Ontario RTU Data'!A95)</f>
        <v/>
      </c>
      <c r="B95" s="687" t="str">
        <f>IF('[2]Ontario RTU Data'!B95="","",'[2]Ontario RTU Data'!B95)</f>
        <v/>
      </c>
      <c r="C95" s="487" t="str">
        <f>IF('[2]Ontario RTU Data'!C95="","",'[2]Ontario RTU Data'!C95)</f>
        <v/>
      </c>
      <c r="D95" s="489" t="str">
        <f>IF('[2]Ontario RTU Data'!D95="","",'[2]Ontario RTU Data'!D95)</f>
        <v/>
      </c>
      <c r="E95" s="491" t="str">
        <f>IF('[2]Ontario RTU Data'!E95="","",'[2]Ontario RTU Data'!E95)</f>
        <v/>
      </c>
      <c r="F95" s="489" t="str">
        <f>IF('[2]Ontario RTU Data'!F95="","",'[2]Ontario RTU Data'!F95)</f>
        <v/>
      </c>
      <c r="G95" s="489" t="str">
        <f>IF('[2]Ontario RTU Data'!G95="","",'[2]Ontario RTU Data'!G95)</f>
        <v/>
      </c>
      <c r="H95" s="489" t="str">
        <f>IF('[2]Ontario RTU Data'!H95="","",'[2]Ontario RTU Data'!H95)</f>
        <v/>
      </c>
      <c r="I95" s="489" t="str">
        <f>IF('[2]Ontario RTU Data'!I95="","",'[2]Ontario RTU Data'!I95)</f>
        <v/>
      </c>
      <c r="J95" s="498">
        <f>IF('[2]Ontario RTU Data'!J95="","",'[2]Ontario RTU Data'!J95)</f>
        <v>9750.0975566640664</v>
      </c>
      <c r="K95" s="247" t="str">
        <f>IF('[2]Ontario RTU Data'!K95="","",'[2]Ontario RTU Data'!K95)</f>
        <v/>
      </c>
      <c r="L95" s="345" t="str">
        <f>IF('[2]Ontario RTU Data'!L95="","",'[2]Ontario RTU Data'!L95)</f>
        <v/>
      </c>
      <c r="M95" s="345" t="str">
        <f>IF('[2]Ontario RTU Data'!M95="","",'[2]Ontario RTU Data'!M95)</f>
        <v/>
      </c>
      <c r="N95" s="345" t="str">
        <f>IF('[2]Ontario RTU Data'!N95="","",'[2]Ontario RTU Data'!N95)</f>
        <v/>
      </c>
      <c r="O95" s="345" t="str">
        <f>IF('[2]Ontario RTU Data'!O95="","",'[2]Ontario RTU Data'!O95)</f>
        <v/>
      </c>
      <c r="P95" s="345" t="str">
        <f>IF('[2]Ontario RTU Data'!P95="","",'[2]Ontario RTU Data'!P95)</f>
        <v/>
      </c>
      <c r="Q95" s="345" t="str">
        <f>IF('[2]Ontario RTU Data'!Q95="","",'[2]Ontario RTU Data'!Q95)</f>
        <v/>
      </c>
      <c r="R95" s="247" t="str">
        <f>IF('[2]Ontario RTU Data'!R95="","",'[2]Ontario RTU Data'!R95)</f>
        <v/>
      </c>
      <c r="S95" s="247" t="str">
        <f>IF('[2]Ontario RTU Data'!S95="","",'[2]Ontario RTU Data'!S95)</f>
        <v/>
      </c>
      <c r="T95" s="247" t="str">
        <f>IF('[2]Ontario RTU Data'!T95="","",'[2]Ontario RTU Data'!T95)</f>
        <v/>
      </c>
    </row>
    <row r="96" spans="1:20" ht="18" customHeight="1">
      <c r="A96" s="686" t="str">
        <f>IF('[2]Ontario RTU Data'!A96="","",'[2]Ontario RTU Data'!A96)</f>
        <v/>
      </c>
      <c r="B96" s="687" t="str">
        <f>IF('[2]Ontario RTU Data'!B96="","",'[2]Ontario RTU Data'!B96)</f>
        <v/>
      </c>
      <c r="C96" s="487" t="str">
        <f>IF('[2]Ontario RTU Data'!C96="","",'[2]Ontario RTU Data'!C96)</f>
        <v>Estimated OCC Savings</v>
      </c>
      <c r="D96" s="488">
        <f>IF('[2]Ontario RTU Data'!D96="","",'[2]Ontario RTU Data'!D96)</f>
        <v>589.84571428571439</v>
      </c>
      <c r="E96" s="489" t="str">
        <f>IF('[2]Ontario RTU Data'!E96="","",'[2]Ontario RTU Data'!E96)</f>
        <v>kWh</v>
      </c>
      <c r="F96" s="492" t="str">
        <f>IF('[2]Ontario RTU Data'!F96="","",'[2]Ontario RTU Data'!F96)</f>
        <v>Conservatively assumes only savings are from fan</v>
      </c>
      <c r="G96" s="489" t="str">
        <f>IF('[2]Ontario RTU Data'!G96="","",'[2]Ontario RTU Data'!G96)</f>
        <v/>
      </c>
      <c r="H96" s="489" t="str">
        <f>IF('[2]Ontario RTU Data'!H96="","",'[2]Ontario RTU Data'!H96)</f>
        <v/>
      </c>
      <c r="I96" s="489" t="str">
        <f>IF('[2]Ontario RTU Data'!I96="","",'[2]Ontario RTU Data'!I96)</f>
        <v/>
      </c>
      <c r="J96" s="498">
        <f>IF('[2]Ontario RTU Data'!J96="","",'[2]Ontario RTU Data'!J96)</f>
        <v>7312.5731674980489</v>
      </c>
      <c r="K96" s="247" t="str">
        <f>IF('[2]Ontario RTU Data'!K96="","",'[2]Ontario RTU Data'!K96)</f>
        <v/>
      </c>
      <c r="L96" s="345" t="str">
        <f>IF('[2]Ontario RTU Data'!L96="","",'[2]Ontario RTU Data'!L96)</f>
        <v/>
      </c>
      <c r="M96" s="345" t="str">
        <f>IF('[2]Ontario RTU Data'!M96="","",'[2]Ontario RTU Data'!M96)</f>
        <v/>
      </c>
      <c r="N96" s="345" t="str">
        <f>IF('[2]Ontario RTU Data'!N96="","",'[2]Ontario RTU Data'!N96)</f>
        <v/>
      </c>
      <c r="O96" s="345" t="str">
        <f>IF('[2]Ontario RTU Data'!O96="","",'[2]Ontario RTU Data'!O96)</f>
        <v/>
      </c>
      <c r="P96" s="345" t="str">
        <f>IF('[2]Ontario RTU Data'!P96="","",'[2]Ontario RTU Data'!P96)</f>
        <v/>
      </c>
      <c r="Q96" s="345" t="str">
        <f>IF('[2]Ontario RTU Data'!Q96="","",'[2]Ontario RTU Data'!Q96)</f>
        <v/>
      </c>
      <c r="R96" s="247" t="str">
        <f>IF('[2]Ontario RTU Data'!R96="","",'[2]Ontario RTU Data'!R96)</f>
        <v/>
      </c>
      <c r="S96" s="247" t="str">
        <f>IF('[2]Ontario RTU Data'!S96="","",'[2]Ontario RTU Data'!S96)</f>
        <v/>
      </c>
      <c r="T96" s="247" t="str">
        <f>IF('[2]Ontario RTU Data'!T96="","",'[2]Ontario RTU Data'!T96)</f>
        <v/>
      </c>
    </row>
    <row r="97" spans="1:20" ht="18" customHeight="1">
      <c r="A97" s="686" t="str">
        <f>IF('[2]Ontario RTU Data'!A97="","",'[2]Ontario RTU Data'!A97)</f>
        <v/>
      </c>
      <c r="B97" s="687" t="str">
        <f>IF('[2]Ontario RTU Data'!B97="","",'[2]Ontario RTU Data'!B97)</f>
        <v/>
      </c>
      <c r="C97" s="389" t="str">
        <f>IF('[2]Ontario RTU Data'!C97="","",'[2]Ontario RTU Data'!C97)</f>
        <v>Runtime Savings</v>
      </c>
      <c r="D97" s="488">
        <f>IF('[2]Ontario RTU Data'!D97="","",'[2]Ontario RTU Data'!D97)</f>
        <v>228.23691993035024</v>
      </c>
      <c r="E97" s="489" t="str">
        <f>IF('[2]Ontario RTU Data'!E97="","",'[2]Ontario RTU Data'!E97)</f>
        <v>Hrs/Year</v>
      </c>
      <c r="F97" s="489" t="str">
        <f>IF('[2]Ontario RTU Data'!F97="","",'[2]Ontario RTU Data'!F97)</f>
        <v/>
      </c>
      <c r="G97" s="489" t="str">
        <f>IF('[2]Ontario RTU Data'!G97="","",'[2]Ontario RTU Data'!G97)</f>
        <v/>
      </c>
      <c r="H97" s="489" t="str">
        <f>IF('[2]Ontario RTU Data'!H97="","",'[2]Ontario RTU Data'!H97)</f>
        <v/>
      </c>
      <c r="I97" s="489" t="str">
        <f>IF('[2]Ontario RTU Data'!I97="","",'[2]Ontario RTU Data'!I97)</f>
        <v/>
      </c>
      <c r="J97" s="498" t="str">
        <f>IF('[2]Ontario RTU Data'!J97="","",'[2]Ontario RTU Data'!J97)</f>
        <v/>
      </c>
      <c r="K97" s="247" t="str">
        <f>IF('[2]Ontario RTU Data'!K97="","",'[2]Ontario RTU Data'!K97)</f>
        <v/>
      </c>
      <c r="L97" s="345" t="str">
        <f>IF('[2]Ontario RTU Data'!L97="","",'[2]Ontario RTU Data'!L97)</f>
        <v/>
      </c>
      <c r="M97" s="345" t="str">
        <f>IF('[2]Ontario RTU Data'!M97="","",'[2]Ontario RTU Data'!M97)</f>
        <v/>
      </c>
      <c r="N97" s="345" t="str">
        <f>IF('[2]Ontario RTU Data'!N97="","",'[2]Ontario RTU Data'!N97)</f>
        <v/>
      </c>
      <c r="O97" s="345" t="str">
        <f>IF('[2]Ontario RTU Data'!O97="","",'[2]Ontario RTU Data'!O97)</f>
        <v/>
      </c>
      <c r="P97" s="345" t="str">
        <f>IF('[2]Ontario RTU Data'!P97="","",'[2]Ontario RTU Data'!P97)</f>
        <v/>
      </c>
      <c r="Q97" s="345" t="str">
        <f>IF('[2]Ontario RTU Data'!Q97="","",'[2]Ontario RTU Data'!Q97)</f>
        <v/>
      </c>
      <c r="R97" s="247" t="str">
        <f>IF('[2]Ontario RTU Data'!R97="","",'[2]Ontario RTU Data'!R97)</f>
        <v/>
      </c>
      <c r="S97" s="247" t="str">
        <f>IF('[2]Ontario RTU Data'!S97="","",'[2]Ontario RTU Data'!S97)</f>
        <v/>
      </c>
      <c r="T97" s="247" t="str">
        <f>IF('[2]Ontario RTU Data'!T97="","",'[2]Ontario RTU Data'!T97)</f>
        <v/>
      </c>
    </row>
    <row r="98" spans="1:20" ht="18" customHeight="1">
      <c r="A98" s="686" t="str">
        <f>IF('[2]Ontario RTU Data'!A98="","",'[2]Ontario RTU Data'!A98)</f>
        <v/>
      </c>
      <c r="B98" s="687" t="str">
        <f>IF('[2]Ontario RTU Data'!B98="","",'[2]Ontario RTU Data'!B98)</f>
        <v/>
      </c>
      <c r="C98" s="493" t="str">
        <f>IF('[2]Ontario RTU Data'!C98="","",'[2]Ontario RTU Data'!C98)</f>
        <v>Weekly Runtime Savings</v>
      </c>
      <c r="D98" s="494">
        <f>IF('[2]Ontario RTU Data'!D98="","",'[2]Ontario RTU Data'!D98)</f>
        <v>4.3891715371221203</v>
      </c>
      <c r="E98" s="495" t="str">
        <f>IF('[2]Ontario RTU Data'!E98="","",'[2]Ontario RTU Data'!E98)</f>
        <v>Hrs/Wk</v>
      </c>
      <c r="F98" s="489" t="str">
        <f>IF('[2]Ontario RTU Data'!F98="","",'[2]Ontario RTU Data'!F98)</f>
        <v/>
      </c>
      <c r="G98" s="489" t="str">
        <f>IF('[2]Ontario RTU Data'!G98="","",'[2]Ontario RTU Data'!G98)</f>
        <v/>
      </c>
      <c r="H98" s="489" t="str">
        <f>IF('[2]Ontario RTU Data'!H98="","",'[2]Ontario RTU Data'!H98)</f>
        <v/>
      </c>
      <c r="I98" s="489" t="str">
        <f>IF('[2]Ontario RTU Data'!I98="","",'[2]Ontario RTU Data'!I98)</f>
        <v/>
      </c>
      <c r="J98" s="498" t="str">
        <f>IF('[2]Ontario RTU Data'!J98="","",'[2]Ontario RTU Data'!J98)</f>
        <v/>
      </c>
      <c r="K98" s="247" t="str">
        <f>IF('[2]Ontario RTU Data'!K98="","",'[2]Ontario RTU Data'!K98)</f>
        <v/>
      </c>
      <c r="L98" s="345" t="str">
        <f>IF('[2]Ontario RTU Data'!L98="","",'[2]Ontario RTU Data'!L98)</f>
        <v/>
      </c>
      <c r="M98" s="345" t="str">
        <f>IF('[2]Ontario RTU Data'!M98="","",'[2]Ontario RTU Data'!M98)</f>
        <v/>
      </c>
      <c r="N98" s="345" t="str">
        <f>IF('[2]Ontario RTU Data'!N98="","",'[2]Ontario RTU Data'!N98)</f>
        <v/>
      </c>
      <c r="O98" s="345" t="str">
        <f>IF('[2]Ontario RTU Data'!O98="","",'[2]Ontario RTU Data'!O98)</f>
        <v/>
      </c>
      <c r="P98" s="345" t="str">
        <f>IF('[2]Ontario RTU Data'!P98="","",'[2]Ontario RTU Data'!P98)</f>
        <v/>
      </c>
      <c r="Q98" s="345" t="str">
        <f>IF('[2]Ontario RTU Data'!Q98="","",'[2]Ontario RTU Data'!Q98)</f>
        <v/>
      </c>
      <c r="R98" s="247" t="str">
        <f>IF('[2]Ontario RTU Data'!R98="","",'[2]Ontario RTU Data'!R98)</f>
        <v/>
      </c>
      <c r="S98" s="247" t="str">
        <f>IF('[2]Ontario RTU Data'!S98="","",'[2]Ontario RTU Data'!S98)</f>
        <v/>
      </c>
      <c r="T98" s="247" t="str">
        <f>IF('[2]Ontario RTU Data'!T98="","",'[2]Ontario RTU Data'!T98)</f>
        <v/>
      </c>
    </row>
    <row r="99" spans="1:20" ht="18" customHeight="1">
      <c r="A99" s="686" t="str">
        <f>IF('[2]Ontario RTU Data'!A99="","",'[2]Ontario RTU Data'!A99)</f>
        <v/>
      </c>
      <c r="B99" s="687" t="str">
        <f>IF('[2]Ontario RTU Data'!B99="","",'[2]Ontario RTU Data'!B99)</f>
        <v/>
      </c>
      <c r="C99" s="487" t="str">
        <f>IF('[2]Ontario RTU Data'!C99="","",'[2]Ontario RTU Data'!C99)</f>
        <v>Daily Runtime Savings</v>
      </c>
      <c r="D99" s="488">
        <f>IF('[2]Ontario RTU Data'!D99="","",'[2]Ontario RTU Data'!D99)</f>
        <v>0.62702450530316001</v>
      </c>
      <c r="E99" s="489" t="str">
        <f>IF('[2]Ontario RTU Data'!E99="","",'[2]Ontario RTU Data'!E99)</f>
        <v>Hrs/d</v>
      </c>
      <c r="F99" s="489" t="str">
        <f>IF('[2]Ontario RTU Data'!F99="","",'[2]Ontario RTU Data'!F99)</f>
        <v/>
      </c>
      <c r="G99" s="489" t="str">
        <f>IF('[2]Ontario RTU Data'!G99="","",'[2]Ontario RTU Data'!G99)</f>
        <v/>
      </c>
      <c r="H99" s="489" t="str">
        <f>IF('[2]Ontario RTU Data'!H99="","",'[2]Ontario RTU Data'!H99)</f>
        <v/>
      </c>
      <c r="I99" s="489" t="str">
        <f>IF('[2]Ontario RTU Data'!I99="","",'[2]Ontario RTU Data'!I99)</f>
        <v/>
      </c>
      <c r="J99" s="499" t="str">
        <f>IF('[2]Ontario RTU Data'!J99="","",'[2]Ontario RTU Data'!J99)</f>
        <v/>
      </c>
      <c r="K99" s="247" t="str">
        <f>IF('[2]Ontario RTU Data'!K99="","",'[2]Ontario RTU Data'!K99)</f>
        <v/>
      </c>
      <c r="L99" s="345" t="str">
        <f>IF('[2]Ontario RTU Data'!L99="","",'[2]Ontario RTU Data'!L99)</f>
        <v/>
      </c>
      <c r="M99" s="345" t="str">
        <f>IF('[2]Ontario RTU Data'!M99="","",'[2]Ontario RTU Data'!M99)</f>
        <v/>
      </c>
      <c r="N99" s="345" t="str">
        <f>IF('[2]Ontario RTU Data'!N99="","",'[2]Ontario RTU Data'!N99)</f>
        <v/>
      </c>
      <c r="O99" s="345" t="str">
        <f>IF('[2]Ontario RTU Data'!O99="","",'[2]Ontario RTU Data'!O99)</f>
        <v/>
      </c>
      <c r="P99" s="345" t="str">
        <f>IF('[2]Ontario RTU Data'!P99="","",'[2]Ontario RTU Data'!P99)</f>
        <v/>
      </c>
      <c r="Q99" s="345" t="str">
        <f>IF('[2]Ontario RTU Data'!Q99="","",'[2]Ontario RTU Data'!Q99)</f>
        <v/>
      </c>
      <c r="R99" s="247" t="str">
        <f>IF('[2]Ontario RTU Data'!R99="","",'[2]Ontario RTU Data'!R99)</f>
        <v/>
      </c>
      <c r="S99" s="247" t="str">
        <f>IF('[2]Ontario RTU Data'!S99="","",'[2]Ontario RTU Data'!S99)</f>
        <v/>
      </c>
      <c r="T99" s="247" t="str">
        <f>IF('[2]Ontario RTU Data'!T99="","",'[2]Ontario RTU Data'!T99)</f>
        <v/>
      </c>
    </row>
    <row r="100" spans="1:20" ht="18" customHeight="1">
      <c r="A100" s="686" t="str">
        <f>IF('[2]Ontario RTU Data'!A100="","",'[2]Ontario RTU Data'!A100)</f>
        <v/>
      </c>
      <c r="B100" s="687" t="str">
        <f>IF('[2]Ontario RTU Data'!B100="","",'[2]Ontario RTU Data'!B100)</f>
        <v/>
      </c>
      <c r="C100" s="487" t="str">
        <f>IF('[2]Ontario RTU Data'!C100="","",'[2]Ontario RTU Data'!C100)</f>
        <v/>
      </c>
      <c r="D100" s="488" t="str">
        <f>IF('[2]Ontario RTU Data'!D100="","",'[2]Ontario RTU Data'!D100)</f>
        <v/>
      </c>
      <c r="E100" s="491" t="str">
        <f>IF('[2]Ontario RTU Data'!E100="","",'[2]Ontario RTU Data'!E100)</f>
        <v/>
      </c>
      <c r="F100" s="489" t="str">
        <f>IF('[2]Ontario RTU Data'!F100="","",'[2]Ontario RTU Data'!F100)</f>
        <v/>
      </c>
      <c r="G100" s="489" t="str">
        <f>IF('[2]Ontario RTU Data'!G100="","",'[2]Ontario RTU Data'!G100)</f>
        <v/>
      </c>
      <c r="H100" s="489" t="str">
        <f>IF('[2]Ontario RTU Data'!H100="","",'[2]Ontario RTU Data'!H100)</f>
        <v/>
      </c>
      <c r="I100" s="489" t="str">
        <f>IF('[2]Ontario RTU Data'!I100="","",'[2]Ontario RTU Data'!I100)</f>
        <v/>
      </c>
      <c r="J100" s="499" t="str">
        <f>IF('[2]Ontario RTU Data'!J100="","",'[2]Ontario RTU Data'!J100)</f>
        <v/>
      </c>
      <c r="K100" s="247" t="str">
        <f>IF('[2]Ontario RTU Data'!K100="","",'[2]Ontario RTU Data'!K100)</f>
        <v/>
      </c>
      <c r="L100" s="345" t="str">
        <f>IF('[2]Ontario RTU Data'!L100="","",'[2]Ontario RTU Data'!L100)</f>
        <v/>
      </c>
      <c r="M100" s="345" t="str">
        <f>IF('[2]Ontario RTU Data'!M100="","",'[2]Ontario RTU Data'!M100)</f>
        <v/>
      </c>
      <c r="N100" s="345" t="str">
        <f>IF('[2]Ontario RTU Data'!N100="","",'[2]Ontario RTU Data'!N100)</f>
        <v/>
      </c>
      <c r="O100" s="345" t="str">
        <f>IF('[2]Ontario RTU Data'!O100="","",'[2]Ontario RTU Data'!O100)</f>
        <v/>
      </c>
      <c r="P100" s="345" t="str">
        <f>IF('[2]Ontario RTU Data'!P100="","",'[2]Ontario RTU Data'!P100)</f>
        <v/>
      </c>
      <c r="Q100" s="345" t="str">
        <f>IF('[2]Ontario RTU Data'!Q100="","",'[2]Ontario RTU Data'!Q100)</f>
        <v/>
      </c>
      <c r="R100" s="247" t="str">
        <f>IF('[2]Ontario RTU Data'!R100="","",'[2]Ontario RTU Data'!R100)</f>
        <v/>
      </c>
      <c r="S100" s="247" t="str">
        <f>IF('[2]Ontario RTU Data'!S100="","",'[2]Ontario RTU Data'!S100)</f>
        <v/>
      </c>
      <c r="T100" s="247" t="str">
        <f>IF('[2]Ontario RTU Data'!T100="","",'[2]Ontario RTU Data'!T100)</f>
        <v/>
      </c>
    </row>
    <row r="101" spans="1:20" ht="18" customHeight="1">
      <c r="A101" s="686" t="str">
        <f>IF('[2]Ontario RTU Data'!A101="","",'[2]Ontario RTU Data'!A101)</f>
        <v/>
      </c>
      <c r="B101" s="687" t="str">
        <f>IF('[2]Ontario RTU Data'!B101="","",'[2]Ontario RTU Data'!B101)</f>
        <v/>
      </c>
      <c r="C101" s="487" t="str">
        <f>IF('[2]Ontario RTU Data'!C101="","",'[2]Ontario RTU Data'!C101)</f>
        <v>New Operating Hours</v>
      </c>
      <c r="D101" s="488">
        <f>IF('[2]Ontario RTU Data'!D101="","",'[2]Ontario RTU Data'!D101)</f>
        <v>53.10453850618579</v>
      </c>
      <c r="E101" s="489" t="str">
        <f>IF('[2]Ontario RTU Data'!E101="","",'[2]Ontario RTU Data'!E101)</f>
        <v>Hrs/Wk</v>
      </c>
      <c r="F101" s="489" t="str">
        <f>IF('[2]Ontario RTU Data'!F101="","",'[2]Ontario RTU Data'!F101)</f>
        <v/>
      </c>
      <c r="G101" s="489" t="str">
        <f>IF('[2]Ontario RTU Data'!G101="","",'[2]Ontario RTU Data'!G101)</f>
        <v/>
      </c>
      <c r="H101" s="489" t="str">
        <f>IF('[2]Ontario RTU Data'!H101="","",'[2]Ontario RTU Data'!H101)</f>
        <v/>
      </c>
      <c r="I101" s="489" t="str">
        <f>IF('[2]Ontario RTU Data'!I101="","",'[2]Ontario RTU Data'!I101)</f>
        <v/>
      </c>
      <c r="J101" s="497" t="str">
        <f>IF('[2]Ontario RTU Data'!J101="","",'[2]Ontario RTU Data'!J101)</f>
        <v/>
      </c>
      <c r="K101" s="247" t="str">
        <f>IF('[2]Ontario RTU Data'!K101="","",'[2]Ontario RTU Data'!K101)</f>
        <v/>
      </c>
      <c r="L101" s="345" t="str">
        <f>IF('[2]Ontario RTU Data'!L101="","",'[2]Ontario RTU Data'!L101)</f>
        <v/>
      </c>
      <c r="M101" s="345" t="str">
        <f>IF('[2]Ontario RTU Data'!M101="","",'[2]Ontario RTU Data'!M101)</f>
        <v/>
      </c>
      <c r="N101" s="345" t="str">
        <f>IF('[2]Ontario RTU Data'!N101="","",'[2]Ontario RTU Data'!N101)</f>
        <v/>
      </c>
      <c r="O101" s="345" t="str">
        <f>IF('[2]Ontario RTU Data'!O101="","",'[2]Ontario RTU Data'!O101)</f>
        <v/>
      </c>
      <c r="P101" s="345" t="str">
        <f>IF('[2]Ontario RTU Data'!P101="","",'[2]Ontario RTU Data'!P101)</f>
        <v/>
      </c>
      <c r="Q101" s="345" t="str">
        <f>IF('[2]Ontario RTU Data'!Q101="","",'[2]Ontario RTU Data'!Q101)</f>
        <v/>
      </c>
      <c r="R101" s="247" t="str">
        <f>IF('[2]Ontario RTU Data'!R101="","",'[2]Ontario RTU Data'!R101)</f>
        <v/>
      </c>
      <c r="S101" s="247" t="str">
        <f>IF('[2]Ontario RTU Data'!S101="","",'[2]Ontario RTU Data'!S101)</f>
        <v/>
      </c>
      <c r="T101" s="247" t="str">
        <f>IF('[2]Ontario RTU Data'!T101="","",'[2]Ontario RTU Data'!T101)</f>
        <v/>
      </c>
    </row>
    <row r="102" spans="1:20" ht="18" customHeight="1">
      <c r="A102" s="686" t="str">
        <f>IF('[2]Ontario RTU Data'!A102="","",'[2]Ontario RTU Data'!A102)</f>
        <v/>
      </c>
      <c r="B102" s="496" t="str">
        <f>IF('[2]Ontario RTU Data'!B102="","",'[2]Ontario RTU Data'!B102)</f>
        <v/>
      </c>
      <c r="C102" s="482" t="str">
        <f>IF('[2]Ontario RTU Data'!C102="","",'[2]Ontario RTU Data'!C102)</f>
        <v/>
      </c>
      <c r="D102" s="327" t="str">
        <f>IF('[2]Ontario RTU Data'!D102="","",'[2]Ontario RTU Data'!D102)</f>
        <v/>
      </c>
      <c r="E102" s="482" t="str">
        <f>IF('[2]Ontario RTU Data'!E102="","",'[2]Ontario RTU Data'!E102)</f>
        <v/>
      </c>
      <c r="F102" s="482" t="str">
        <f>IF('[2]Ontario RTU Data'!F102="","",'[2]Ontario RTU Data'!F102)</f>
        <v/>
      </c>
      <c r="G102" s="482" t="str">
        <f>IF('[2]Ontario RTU Data'!G102="","",'[2]Ontario RTU Data'!G102)</f>
        <v/>
      </c>
      <c r="H102" s="482" t="str">
        <f>IF('[2]Ontario RTU Data'!H102="","",'[2]Ontario RTU Data'!H102)</f>
        <v/>
      </c>
      <c r="I102" s="482" t="str">
        <f>IF('[2]Ontario RTU Data'!I102="","",'[2]Ontario RTU Data'!I102)</f>
        <v/>
      </c>
      <c r="J102" s="497" t="str">
        <f>IF('[2]Ontario RTU Data'!J102="","",'[2]Ontario RTU Data'!J102)</f>
        <v/>
      </c>
      <c r="K102" s="247" t="str">
        <f>IF('[2]Ontario RTU Data'!K102="","",'[2]Ontario RTU Data'!K102)</f>
        <v/>
      </c>
      <c r="L102" s="345" t="str">
        <f>IF('[2]Ontario RTU Data'!L102="","",'[2]Ontario RTU Data'!L102)</f>
        <v/>
      </c>
      <c r="M102" s="345" t="str">
        <f>IF('[2]Ontario RTU Data'!M102="","",'[2]Ontario RTU Data'!M102)</f>
        <v/>
      </c>
      <c r="N102" s="345" t="str">
        <f>IF('[2]Ontario RTU Data'!N102="","",'[2]Ontario RTU Data'!N102)</f>
        <v/>
      </c>
      <c r="O102" s="345" t="str">
        <f>IF('[2]Ontario RTU Data'!O102="","",'[2]Ontario RTU Data'!O102)</f>
        <v/>
      </c>
      <c r="P102" s="345" t="str">
        <f>IF('[2]Ontario RTU Data'!P102="","",'[2]Ontario RTU Data'!P102)</f>
        <v/>
      </c>
      <c r="Q102" s="345" t="str">
        <f>IF('[2]Ontario RTU Data'!Q102="","",'[2]Ontario RTU Data'!Q102)</f>
        <v/>
      </c>
      <c r="R102" s="247" t="str">
        <f>IF('[2]Ontario RTU Data'!R102="","",'[2]Ontario RTU Data'!R102)</f>
        <v/>
      </c>
      <c r="S102" s="247" t="str">
        <f>IF('[2]Ontario RTU Data'!S102="","",'[2]Ontario RTU Data'!S102)</f>
        <v/>
      </c>
      <c r="T102" s="247" t="str">
        <f>IF('[2]Ontario RTU Data'!T102="","",'[2]Ontario RTU Data'!T102)</f>
        <v/>
      </c>
    </row>
    <row r="103" spans="1:20" ht="18" customHeight="1">
      <c r="A103" s="686" t="str">
        <f>IF('[2]Ontario RTU Data'!A103="","",'[2]Ontario RTU Data'!A103)</f>
        <v/>
      </c>
      <c r="B103" s="687" t="str">
        <f>IF('[2]Ontario RTU Data'!B103="","",'[2]Ontario RTU Data'!B103)</f>
        <v>OCC Sensor Savings</v>
      </c>
      <c r="C103" s="487" t="str">
        <f>IF('[2]Ontario RTU Data'!C103="","",'[2]Ontario RTU Data'!C103)</f>
        <v>#Participants</v>
      </c>
      <c r="D103" s="488">
        <f>IF('[2]Ontario RTU Data'!D103="","",'[2]Ontario RTU Data'!D103)</f>
        <v>877.50878009976611</v>
      </c>
      <c r="E103" s="489" t="str">
        <f>IF('[2]Ontario RTU Data'!E103="","",'[2]Ontario RTU Data'!E103)</f>
        <v>Units</v>
      </c>
      <c r="F103" s="489" t="str">
        <f>IF('[2]Ontario RTU Data'!F103="","",'[2]Ontario RTU Data'!F103)</f>
        <v/>
      </c>
      <c r="G103" s="489" t="str">
        <f>IF('[2]Ontario RTU Data'!G103="","",'[2]Ontario RTU Data'!G103)</f>
        <v/>
      </c>
      <c r="H103" s="489" t="str">
        <f>IF('[2]Ontario RTU Data'!H103="","",'[2]Ontario RTU Data'!H103)</f>
        <v/>
      </c>
      <c r="I103" s="489" t="str">
        <f>IF('[2]Ontario RTU Data'!I103="","",'[2]Ontario RTU Data'!I103)</f>
        <v/>
      </c>
      <c r="J103" s="498">
        <f>IF('[2]Ontario RTU Data'!J103="","",'[2]Ontario RTU Data'!J103)</f>
        <v>0</v>
      </c>
      <c r="K103" s="247" t="str">
        <f>IF('[2]Ontario RTU Data'!K103="","",'[2]Ontario RTU Data'!K103)</f>
        <v/>
      </c>
      <c r="L103" s="345" t="str">
        <f>IF('[2]Ontario RTU Data'!L103="","",'[2]Ontario RTU Data'!L103)</f>
        <v/>
      </c>
      <c r="M103" s="345" t="str">
        <f>IF('[2]Ontario RTU Data'!M103="","",'[2]Ontario RTU Data'!M103)</f>
        <v/>
      </c>
      <c r="N103" s="345" t="str">
        <f>IF('[2]Ontario RTU Data'!N103="","",'[2]Ontario RTU Data'!N103)</f>
        <v/>
      </c>
      <c r="O103" s="345" t="str">
        <f>IF('[2]Ontario RTU Data'!O103="","",'[2]Ontario RTU Data'!O103)</f>
        <v/>
      </c>
      <c r="P103" s="345" t="str">
        <f>IF('[2]Ontario RTU Data'!P103="","",'[2]Ontario RTU Data'!P103)</f>
        <v/>
      </c>
      <c r="Q103" s="345" t="str">
        <f>IF('[2]Ontario RTU Data'!Q103="","",'[2]Ontario RTU Data'!Q103)</f>
        <v/>
      </c>
      <c r="R103" s="247" t="str">
        <f>IF('[2]Ontario RTU Data'!R103="","",'[2]Ontario RTU Data'!R103)</f>
        <v/>
      </c>
      <c r="S103" s="247" t="str">
        <f>IF('[2]Ontario RTU Data'!S103="","",'[2]Ontario RTU Data'!S103)</f>
        <v/>
      </c>
      <c r="T103" s="247" t="str">
        <f>IF('[2]Ontario RTU Data'!T103="","",'[2]Ontario RTU Data'!T103)</f>
        <v/>
      </c>
    </row>
    <row r="104" spans="1:20" ht="18" customHeight="1">
      <c r="A104" s="686" t="str">
        <f>IF('[2]Ontario RTU Data'!A104="","",'[2]Ontario RTU Data'!A104)</f>
        <v/>
      </c>
      <c r="B104" s="687" t="str">
        <f>IF('[2]Ontario RTU Data'!B104="","",'[2]Ontario RTU Data'!B104)</f>
        <v/>
      </c>
      <c r="C104" s="487" t="str">
        <f>IF('[2]Ontario RTU Data'!C104="","",'[2]Ontario RTU Data'!C104)</f>
        <v>Participating Tonnage</v>
      </c>
      <c r="D104" s="488">
        <f>IF('[2]Ontario RTU Data'!D104="","",'[2]Ontario RTU Data'!D104)</f>
        <v>13975.139831218497</v>
      </c>
      <c r="E104" s="489" t="str">
        <f>IF('[2]Ontario RTU Data'!E104="","",'[2]Ontario RTU Data'!E104)</f>
        <v>T</v>
      </c>
      <c r="F104" s="489" t="str">
        <f>IF('[2]Ontario RTU Data'!F104="","",'[2]Ontario RTU Data'!F104)</f>
        <v/>
      </c>
      <c r="G104" s="489" t="str">
        <f>IF('[2]Ontario RTU Data'!G104="","",'[2]Ontario RTU Data'!G104)</f>
        <v/>
      </c>
      <c r="H104" s="489" t="str">
        <f>IF('[2]Ontario RTU Data'!H104="","",'[2]Ontario RTU Data'!H104)</f>
        <v/>
      </c>
      <c r="I104" s="489" t="str">
        <f>IF('[2]Ontario RTU Data'!I104="","",'[2]Ontario RTU Data'!I104)</f>
        <v/>
      </c>
      <c r="J104" s="498">
        <f>IF('[2]Ontario RTU Data'!J104="","",'[2]Ontario RTU Data'!J104)</f>
        <v>0</v>
      </c>
      <c r="K104" s="247" t="str">
        <f>IF('[2]Ontario RTU Data'!K104="","",'[2]Ontario RTU Data'!K104)</f>
        <v/>
      </c>
      <c r="L104" s="345" t="str">
        <f>IF('[2]Ontario RTU Data'!L104="","",'[2]Ontario RTU Data'!L104)</f>
        <v/>
      </c>
      <c r="M104" s="345" t="str">
        <f>IF('[2]Ontario RTU Data'!M104="","",'[2]Ontario RTU Data'!M104)</f>
        <v/>
      </c>
      <c r="N104" s="345" t="str">
        <f>IF('[2]Ontario RTU Data'!N104="","",'[2]Ontario RTU Data'!N104)</f>
        <v/>
      </c>
      <c r="O104" s="345" t="str">
        <f>IF('[2]Ontario RTU Data'!O104="","",'[2]Ontario RTU Data'!O104)</f>
        <v/>
      </c>
      <c r="P104" s="345" t="str">
        <f>IF('[2]Ontario RTU Data'!P104="","",'[2]Ontario RTU Data'!P104)</f>
        <v/>
      </c>
      <c r="Q104" s="345" t="str">
        <f>IF('[2]Ontario RTU Data'!Q104="","",'[2]Ontario RTU Data'!Q104)</f>
        <v/>
      </c>
      <c r="R104" s="247" t="str">
        <f>IF('[2]Ontario RTU Data'!R104="","",'[2]Ontario RTU Data'!R104)</f>
        <v/>
      </c>
      <c r="S104" s="247" t="str">
        <f>IF('[2]Ontario RTU Data'!S104="","",'[2]Ontario RTU Data'!S104)</f>
        <v/>
      </c>
      <c r="T104" s="247" t="str">
        <f>IF('[2]Ontario RTU Data'!T104="","",'[2]Ontario RTU Data'!T104)</f>
        <v/>
      </c>
    </row>
    <row r="105" spans="1:20" ht="18" customHeight="1">
      <c r="A105" s="686" t="str">
        <f>IF('[2]Ontario RTU Data'!A105="","",'[2]Ontario RTU Data'!A105)</f>
        <v/>
      </c>
      <c r="B105" s="687" t="str">
        <f>IF('[2]Ontario RTU Data'!B105="","",'[2]Ontario RTU Data'!B105)</f>
        <v/>
      </c>
      <c r="C105" s="487" t="str">
        <f>IF('[2]Ontario RTU Data'!C105="","",'[2]Ontario RTU Data'!C105)</f>
        <v>Average Tonnage</v>
      </c>
      <c r="D105" s="490">
        <f>IF('[2]Ontario RTU Data'!D105="","",'[2]Ontario RTU Data'!D105)</f>
        <v>15.925925925925926</v>
      </c>
      <c r="E105" s="489" t="str">
        <f>IF('[2]Ontario RTU Data'!E105="","",'[2]Ontario RTU Data'!E105)</f>
        <v>Tavg</v>
      </c>
      <c r="F105" s="489" t="str">
        <f>IF('[2]Ontario RTU Data'!F105="","",'[2]Ontario RTU Data'!F105)</f>
        <v/>
      </c>
      <c r="G105" s="489" t="str">
        <f>IF('[2]Ontario RTU Data'!G105="","",'[2]Ontario RTU Data'!G105)</f>
        <v/>
      </c>
      <c r="H105" s="489" t="str">
        <f>IF('[2]Ontario RTU Data'!H105="","",'[2]Ontario RTU Data'!H105)</f>
        <v/>
      </c>
      <c r="I105" s="489" t="str">
        <f>IF('[2]Ontario RTU Data'!I105="","",'[2]Ontario RTU Data'!I105)</f>
        <v/>
      </c>
      <c r="J105" s="498">
        <f>IF('[2]Ontario RTU Data'!J105="","",'[2]Ontario RTU Data'!J105)</f>
        <v>0</v>
      </c>
      <c r="K105" s="247" t="str">
        <f>IF('[2]Ontario RTU Data'!K105="","",'[2]Ontario RTU Data'!K105)</f>
        <v/>
      </c>
      <c r="L105" s="345" t="str">
        <f>IF('[2]Ontario RTU Data'!L105="","",'[2]Ontario RTU Data'!L105)</f>
        <v/>
      </c>
      <c r="M105" s="345" t="str">
        <f>IF('[2]Ontario RTU Data'!M105="","",'[2]Ontario RTU Data'!M105)</f>
        <v/>
      </c>
      <c r="N105" s="345" t="str">
        <f>IF('[2]Ontario RTU Data'!N105="","",'[2]Ontario RTU Data'!N105)</f>
        <v/>
      </c>
      <c r="O105" s="345" t="str">
        <f>IF('[2]Ontario RTU Data'!O105="","",'[2]Ontario RTU Data'!O105)</f>
        <v/>
      </c>
      <c r="P105" s="345" t="str">
        <f>IF('[2]Ontario RTU Data'!P105="","",'[2]Ontario RTU Data'!P105)</f>
        <v/>
      </c>
      <c r="Q105" s="345" t="str">
        <f>IF('[2]Ontario RTU Data'!Q105="","",'[2]Ontario RTU Data'!Q105)</f>
        <v/>
      </c>
      <c r="R105" s="247" t="str">
        <f>IF('[2]Ontario RTU Data'!R105="","",'[2]Ontario RTU Data'!R105)</f>
        <v/>
      </c>
      <c r="S105" s="247" t="str">
        <f>IF('[2]Ontario RTU Data'!S105="","",'[2]Ontario RTU Data'!S105)</f>
        <v/>
      </c>
      <c r="T105" s="247" t="str">
        <f>IF('[2]Ontario RTU Data'!T105="","",'[2]Ontario RTU Data'!T105)</f>
        <v/>
      </c>
    </row>
    <row r="106" spans="1:20" ht="29.25" customHeight="1">
      <c r="A106" s="686" t="str">
        <f>IF('[2]Ontario RTU Data'!A106="","",'[2]Ontario RTU Data'!A106)</f>
        <v/>
      </c>
      <c r="B106" s="687" t="str">
        <f>IF('[2]Ontario RTU Data'!B106="","",'[2]Ontario RTU Data'!B106)</f>
        <v/>
      </c>
      <c r="C106" s="389" t="str">
        <f>IF('[2]Ontario RTU Data'!C106="","",'[2]Ontario RTU Data'!C106)</f>
        <v>Average compresson energy</v>
      </c>
      <c r="D106" s="490">
        <f>IF('[2]Ontario RTU Data'!D106="","",'[2]Ontario RTU Data'!D106)</f>
        <v>19.111111111111111</v>
      </c>
      <c r="E106" s="489" t="str">
        <f>IF('[2]Ontario RTU Data'!E106="","",'[2]Ontario RTU Data'!E106)</f>
        <v>kW-avg</v>
      </c>
      <c r="F106" s="489" t="str">
        <f>IF('[2]Ontario RTU Data'!F106="","",'[2]Ontario RTU Data'!F106)</f>
        <v/>
      </c>
      <c r="G106" s="489" t="str">
        <f>IF('[2]Ontario RTU Data'!G106="","",'[2]Ontario RTU Data'!G106)</f>
        <v/>
      </c>
      <c r="H106" s="489" t="str">
        <f>IF('[2]Ontario RTU Data'!H106="","",'[2]Ontario RTU Data'!H106)</f>
        <v/>
      </c>
      <c r="I106" s="489" t="str">
        <f>IF('[2]Ontario RTU Data'!I106="","",'[2]Ontario RTU Data'!I106)</f>
        <v/>
      </c>
      <c r="J106" s="498">
        <f>IF('[2]Ontario RTU Data'!J106="","",'[2]Ontario RTU Data'!J106)</f>
        <v>1950.0195113328132</v>
      </c>
      <c r="K106" s="247" t="str">
        <f>IF('[2]Ontario RTU Data'!K106="","",'[2]Ontario RTU Data'!K106)</f>
        <v/>
      </c>
      <c r="L106" s="345" t="str">
        <f>IF('[2]Ontario RTU Data'!L106="","",'[2]Ontario RTU Data'!L106)</f>
        <v/>
      </c>
      <c r="M106" s="345" t="str">
        <f>IF('[2]Ontario RTU Data'!M106="","",'[2]Ontario RTU Data'!M106)</f>
        <v/>
      </c>
      <c r="N106" s="345" t="str">
        <f>IF('[2]Ontario RTU Data'!N106="","",'[2]Ontario RTU Data'!N106)</f>
        <v/>
      </c>
      <c r="O106" s="345" t="str">
        <f>IF('[2]Ontario RTU Data'!O106="","",'[2]Ontario RTU Data'!O106)</f>
        <v/>
      </c>
      <c r="P106" s="345" t="str">
        <f>IF('[2]Ontario RTU Data'!P106="","",'[2]Ontario RTU Data'!P106)</f>
        <v/>
      </c>
      <c r="Q106" s="345" t="str">
        <f>IF('[2]Ontario RTU Data'!Q106="","",'[2]Ontario RTU Data'!Q106)</f>
        <v/>
      </c>
      <c r="R106" s="247" t="str">
        <f>IF('[2]Ontario RTU Data'!R106="","",'[2]Ontario RTU Data'!R106)</f>
        <v/>
      </c>
      <c r="S106" s="247" t="str">
        <f>IF('[2]Ontario RTU Data'!S106="","",'[2]Ontario RTU Data'!S106)</f>
        <v/>
      </c>
      <c r="T106" s="247" t="str">
        <f>IF('[2]Ontario RTU Data'!T106="","",'[2]Ontario RTU Data'!T106)</f>
        <v/>
      </c>
    </row>
    <row r="107" spans="1:20" ht="18" customHeight="1">
      <c r="A107" s="686" t="str">
        <f>IF('[2]Ontario RTU Data'!A107="","",'[2]Ontario RTU Data'!A107)</f>
        <v/>
      </c>
      <c r="B107" s="687" t="str">
        <f>IF('[2]Ontario RTU Data'!B107="","",'[2]Ontario RTU Data'!B107)</f>
        <v/>
      </c>
      <c r="C107" s="489" t="str">
        <f>IF('[2]Ontario RTU Data'!C107="","",'[2]Ontario RTU Data'!C107)</f>
        <v/>
      </c>
      <c r="D107" s="489" t="str">
        <f>IF('[2]Ontario RTU Data'!D107="","",'[2]Ontario RTU Data'!D107)</f>
        <v/>
      </c>
      <c r="E107" s="489" t="str">
        <f>IF('[2]Ontario RTU Data'!E107="","",'[2]Ontario RTU Data'!E107)</f>
        <v/>
      </c>
      <c r="F107" s="489" t="str">
        <f>IF('[2]Ontario RTU Data'!F107="","",'[2]Ontario RTU Data'!F107)</f>
        <v/>
      </c>
      <c r="G107" s="489" t="str">
        <f>IF('[2]Ontario RTU Data'!G107="","",'[2]Ontario RTU Data'!G107)</f>
        <v/>
      </c>
      <c r="H107" s="489" t="str">
        <f>IF('[2]Ontario RTU Data'!H107="","",'[2]Ontario RTU Data'!H107)</f>
        <v/>
      </c>
      <c r="I107" s="489" t="str">
        <f>IF('[2]Ontario RTU Data'!I107="","",'[2]Ontario RTU Data'!I107)</f>
        <v/>
      </c>
      <c r="J107" s="498">
        <f>IF('[2]Ontario RTU Data'!J107="","",'[2]Ontario RTU Data'!J107)</f>
        <v>6337.5634118316448</v>
      </c>
      <c r="K107" s="247" t="str">
        <f>IF('[2]Ontario RTU Data'!K107="","",'[2]Ontario RTU Data'!K107)</f>
        <v/>
      </c>
      <c r="L107" s="345" t="str">
        <f>IF('[2]Ontario RTU Data'!L107="","",'[2]Ontario RTU Data'!L107)</f>
        <v/>
      </c>
      <c r="M107" s="345" t="str">
        <f>IF('[2]Ontario RTU Data'!M107="","",'[2]Ontario RTU Data'!M107)</f>
        <v/>
      </c>
      <c r="N107" s="345" t="str">
        <f>IF('[2]Ontario RTU Data'!N107="","",'[2]Ontario RTU Data'!N107)</f>
        <v/>
      </c>
      <c r="O107" s="345" t="str">
        <f>IF('[2]Ontario RTU Data'!O107="","",'[2]Ontario RTU Data'!O107)</f>
        <v/>
      </c>
      <c r="P107" s="345" t="str">
        <f>IF('[2]Ontario RTU Data'!P107="","",'[2]Ontario RTU Data'!P107)</f>
        <v/>
      </c>
      <c r="Q107" s="345" t="str">
        <f>IF('[2]Ontario RTU Data'!Q107="","",'[2]Ontario RTU Data'!Q107)</f>
        <v/>
      </c>
      <c r="R107" s="247" t="str">
        <f>IF('[2]Ontario RTU Data'!R107="","",'[2]Ontario RTU Data'!R107)</f>
        <v/>
      </c>
      <c r="S107" s="247" t="str">
        <f>IF('[2]Ontario RTU Data'!S107="","",'[2]Ontario RTU Data'!S107)</f>
        <v/>
      </c>
      <c r="T107" s="247" t="str">
        <f>IF('[2]Ontario RTU Data'!T107="","",'[2]Ontario RTU Data'!T107)</f>
        <v/>
      </c>
    </row>
    <row r="108" spans="1:20" ht="18" customHeight="1">
      <c r="A108" s="686" t="str">
        <f>IF('[2]Ontario RTU Data'!A108="","",'[2]Ontario RTU Data'!A108)</f>
        <v/>
      </c>
      <c r="B108" s="687" t="str">
        <f>IF('[2]Ontario RTU Data'!B108="","",'[2]Ontario RTU Data'!B108)</f>
        <v/>
      </c>
      <c r="C108" s="487" t="str">
        <f>IF('[2]Ontario RTU Data'!C108="","",'[2]Ontario RTU Data'!C108)</f>
        <v>Estimated OCC Savings</v>
      </c>
      <c r="D108" s="488">
        <f>IF('[2]Ontario RTU Data'!D108="","",'[2]Ontario RTU Data'!D108)</f>
        <v>2262.2777777777778</v>
      </c>
      <c r="E108" s="489" t="str">
        <f>IF('[2]Ontario RTU Data'!E108="","",'[2]Ontario RTU Data'!E108)</f>
        <v>kWh</v>
      </c>
      <c r="F108" s="500" t="str">
        <f>IF('[2]Ontario RTU Data'!F108="","",'[2]Ontario RTU Data'!F108)</f>
        <v>Conservatively assument no incremental fan savings</v>
      </c>
      <c r="G108" s="489" t="str">
        <f>IF('[2]Ontario RTU Data'!G108="","",'[2]Ontario RTU Data'!G108)</f>
        <v/>
      </c>
      <c r="H108" s="489" t="str">
        <f>IF('[2]Ontario RTU Data'!H108="","",'[2]Ontario RTU Data'!H108)</f>
        <v/>
      </c>
      <c r="I108" s="489" t="str">
        <f>IF('[2]Ontario RTU Data'!I108="","",'[2]Ontario RTU Data'!I108)</f>
        <v/>
      </c>
      <c r="J108" s="498">
        <f>IF('[2]Ontario RTU Data'!J108="","",'[2]Ontario RTU Data'!J108)</f>
        <v>3250.0325188880224</v>
      </c>
      <c r="K108" s="247" t="str">
        <f>IF('[2]Ontario RTU Data'!K108="","",'[2]Ontario RTU Data'!K108)</f>
        <v/>
      </c>
      <c r="L108" s="345" t="str">
        <f>IF('[2]Ontario RTU Data'!L108="","",'[2]Ontario RTU Data'!L108)</f>
        <v/>
      </c>
      <c r="M108" s="345" t="str">
        <f>IF('[2]Ontario RTU Data'!M108="","",'[2]Ontario RTU Data'!M108)</f>
        <v/>
      </c>
      <c r="N108" s="345" t="str">
        <f>IF('[2]Ontario RTU Data'!N108="","",'[2]Ontario RTU Data'!N108)</f>
        <v/>
      </c>
      <c r="O108" s="345" t="str">
        <f>IF('[2]Ontario RTU Data'!O108="","",'[2]Ontario RTU Data'!O108)</f>
        <v/>
      </c>
      <c r="P108" s="345" t="str">
        <f>IF('[2]Ontario RTU Data'!P108="","",'[2]Ontario RTU Data'!P108)</f>
        <v/>
      </c>
      <c r="Q108" s="345" t="str">
        <f>IF('[2]Ontario RTU Data'!Q108="","",'[2]Ontario RTU Data'!Q108)</f>
        <v/>
      </c>
      <c r="R108" s="247" t="str">
        <f>IF('[2]Ontario RTU Data'!R108="","",'[2]Ontario RTU Data'!R108)</f>
        <v/>
      </c>
      <c r="S108" s="247" t="str">
        <f>IF('[2]Ontario RTU Data'!S108="","",'[2]Ontario RTU Data'!S108)</f>
        <v/>
      </c>
      <c r="T108" s="247" t="str">
        <f>IF('[2]Ontario RTU Data'!T108="","",'[2]Ontario RTU Data'!T108)</f>
        <v/>
      </c>
    </row>
    <row r="109" spans="1:20" ht="18" customHeight="1">
      <c r="A109" s="686" t="str">
        <f>IF('[2]Ontario RTU Data'!A109="","",'[2]Ontario RTU Data'!A109)</f>
        <v/>
      </c>
      <c r="B109" s="687" t="str">
        <f>IF('[2]Ontario RTU Data'!B109="","",'[2]Ontario RTU Data'!B109)</f>
        <v/>
      </c>
      <c r="C109" s="389" t="str">
        <f>IF('[2]Ontario RTU Data'!C109="","",'[2]Ontario RTU Data'!C109)</f>
        <v>Runtime Savings</v>
      </c>
      <c r="D109" s="488">
        <f>IF('[2]Ontario RTU Data'!D109="","",'[2]Ontario RTU Data'!D109)</f>
        <v>118.375</v>
      </c>
      <c r="E109" s="489" t="str">
        <f>IF('[2]Ontario RTU Data'!E109="","",'[2]Ontario RTU Data'!E109)</f>
        <v>Hrs/Year</v>
      </c>
      <c r="F109" s="492" t="str">
        <f>IF('[2]Ontario RTU Data'!F109="","",'[2]Ontario RTU Data'!F109)</f>
        <v/>
      </c>
      <c r="G109" s="489" t="str">
        <f>IF('[2]Ontario RTU Data'!G109="","",'[2]Ontario RTU Data'!G109)</f>
        <v/>
      </c>
      <c r="H109" s="489" t="str">
        <f>IF('[2]Ontario RTU Data'!H109="","",'[2]Ontario RTU Data'!H109)</f>
        <v/>
      </c>
      <c r="I109" s="489" t="str">
        <f>IF('[2]Ontario RTU Data'!I109="","",'[2]Ontario RTU Data'!I109)</f>
        <v/>
      </c>
      <c r="J109" s="498">
        <f>IF('[2]Ontario RTU Data'!J109="","",'[2]Ontario RTU Data'!J109)</f>
        <v>2437.5243891660166</v>
      </c>
      <c r="K109" s="247" t="str">
        <f>IF('[2]Ontario RTU Data'!K109="","",'[2]Ontario RTU Data'!K109)</f>
        <v/>
      </c>
      <c r="L109" s="345" t="str">
        <f>IF('[2]Ontario RTU Data'!L109="","",'[2]Ontario RTU Data'!L109)</f>
        <v/>
      </c>
      <c r="M109" s="345" t="str">
        <f>IF('[2]Ontario RTU Data'!M109="","",'[2]Ontario RTU Data'!M109)</f>
        <v/>
      </c>
      <c r="N109" s="345" t="str">
        <f>IF('[2]Ontario RTU Data'!N109="","",'[2]Ontario RTU Data'!N109)</f>
        <v/>
      </c>
      <c r="O109" s="345" t="str">
        <f>IF('[2]Ontario RTU Data'!O109="","",'[2]Ontario RTU Data'!O109)</f>
        <v/>
      </c>
      <c r="P109" s="345" t="str">
        <f>IF('[2]Ontario RTU Data'!P109="","",'[2]Ontario RTU Data'!P109)</f>
        <v/>
      </c>
      <c r="Q109" s="345" t="str">
        <f>IF('[2]Ontario RTU Data'!Q109="","",'[2]Ontario RTU Data'!Q109)</f>
        <v/>
      </c>
      <c r="R109" s="247" t="str">
        <f>IF('[2]Ontario RTU Data'!R109="","",'[2]Ontario RTU Data'!R109)</f>
        <v/>
      </c>
      <c r="S109" s="247" t="str">
        <f>IF('[2]Ontario RTU Data'!S109="","",'[2]Ontario RTU Data'!S109)</f>
        <v/>
      </c>
      <c r="T109" s="247" t="str">
        <f>IF('[2]Ontario RTU Data'!T109="","",'[2]Ontario RTU Data'!T109)</f>
        <v/>
      </c>
    </row>
    <row r="110" spans="1:20" ht="18" customHeight="1">
      <c r="A110" s="686" t="str">
        <f>IF('[2]Ontario RTU Data'!A110="","",'[2]Ontario RTU Data'!A110)</f>
        <v/>
      </c>
      <c r="B110" s="687" t="str">
        <f>IF('[2]Ontario RTU Data'!B110="","",'[2]Ontario RTU Data'!B110)</f>
        <v/>
      </c>
      <c r="C110" s="501" t="str">
        <f>IF('[2]Ontario RTU Data'!C110="","",'[2]Ontario RTU Data'!C110)</f>
        <v>Overall Cooling Savings</v>
      </c>
      <c r="D110" s="502">
        <f>IF('[2]Ontario RTU Data'!D110="","",'[2]Ontario RTU Data'!D110)</f>
        <v>0.19729166666666667</v>
      </c>
      <c r="E110" s="503" t="str">
        <f>IF('[2]Ontario RTU Data'!E110="","",'[2]Ontario RTU Data'!E110)</f>
        <v/>
      </c>
      <c r="F110" s="489" t="str">
        <f>IF('[2]Ontario RTU Data'!F110="","",'[2]Ontario RTU Data'!F110)</f>
        <v/>
      </c>
      <c r="G110" s="489" t="str">
        <f>IF('[2]Ontario RTU Data'!G110="","",'[2]Ontario RTU Data'!G110)</f>
        <v/>
      </c>
      <c r="H110" s="489" t="str">
        <f>IF('[2]Ontario RTU Data'!H110="","",'[2]Ontario RTU Data'!H110)</f>
        <v/>
      </c>
      <c r="I110" s="489" t="str">
        <f>IF('[2]Ontario RTU Data'!I110="","",'[2]Ontario RTU Data'!I110)</f>
        <v/>
      </c>
      <c r="J110" s="498" t="str">
        <f>IF('[2]Ontario RTU Data'!J110="","",'[2]Ontario RTU Data'!J110)</f>
        <v/>
      </c>
      <c r="K110" s="247" t="str">
        <f>IF('[2]Ontario RTU Data'!K110="","",'[2]Ontario RTU Data'!K110)</f>
        <v/>
      </c>
      <c r="L110" s="345" t="str">
        <f>IF('[2]Ontario RTU Data'!L110="","",'[2]Ontario RTU Data'!L110)</f>
        <v/>
      </c>
      <c r="M110" s="345" t="str">
        <f>IF('[2]Ontario RTU Data'!M110="","",'[2]Ontario RTU Data'!M110)</f>
        <v/>
      </c>
      <c r="N110" s="345" t="str">
        <f>IF('[2]Ontario RTU Data'!N110="","",'[2]Ontario RTU Data'!N110)</f>
        <v/>
      </c>
      <c r="O110" s="345" t="str">
        <f>IF('[2]Ontario RTU Data'!O110="","",'[2]Ontario RTU Data'!O110)</f>
        <v/>
      </c>
      <c r="P110" s="345" t="str">
        <f>IF('[2]Ontario RTU Data'!P110="","",'[2]Ontario RTU Data'!P110)</f>
        <v/>
      </c>
      <c r="Q110" s="345" t="str">
        <f>IF('[2]Ontario RTU Data'!Q110="","",'[2]Ontario RTU Data'!Q110)</f>
        <v/>
      </c>
      <c r="R110" s="247" t="str">
        <f>IF('[2]Ontario RTU Data'!R110="","",'[2]Ontario RTU Data'!R110)</f>
        <v/>
      </c>
      <c r="S110" s="247" t="str">
        <f>IF('[2]Ontario RTU Data'!S110="","",'[2]Ontario RTU Data'!S110)</f>
        <v/>
      </c>
      <c r="T110" s="247" t="str">
        <f>IF('[2]Ontario RTU Data'!T110="","",'[2]Ontario RTU Data'!T110)</f>
        <v/>
      </c>
    </row>
    <row r="111" spans="1:20" ht="18" customHeight="1">
      <c r="A111" s="686" t="str">
        <f>IF('[2]Ontario RTU Data'!A111="","",'[2]Ontario RTU Data'!A111)</f>
        <v/>
      </c>
      <c r="B111" s="687" t="str">
        <f>IF('[2]Ontario RTU Data'!B111="","",'[2]Ontario RTU Data'!B111)</f>
        <v/>
      </c>
      <c r="C111" s="487" t="str">
        <f>IF('[2]Ontario RTU Data'!C111="","",'[2]Ontario RTU Data'!C111)</f>
        <v/>
      </c>
      <c r="D111" s="488" t="str">
        <f>IF('[2]Ontario RTU Data'!D111="","",'[2]Ontario RTU Data'!D111)</f>
        <v/>
      </c>
      <c r="E111" s="491" t="str">
        <f>IF('[2]Ontario RTU Data'!E111="","",'[2]Ontario RTU Data'!E111)</f>
        <v/>
      </c>
      <c r="F111" s="489" t="str">
        <f>IF('[2]Ontario RTU Data'!F111="","",'[2]Ontario RTU Data'!F111)</f>
        <v/>
      </c>
      <c r="G111" s="489" t="str">
        <f>IF('[2]Ontario RTU Data'!G111="","",'[2]Ontario RTU Data'!G111)</f>
        <v/>
      </c>
      <c r="H111" s="489" t="str">
        <f>IF('[2]Ontario RTU Data'!H111="","",'[2]Ontario RTU Data'!H111)</f>
        <v/>
      </c>
      <c r="I111" s="489" t="str">
        <f>IF('[2]Ontario RTU Data'!I111="","",'[2]Ontario RTU Data'!I111)</f>
        <v/>
      </c>
      <c r="J111" s="498" t="str">
        <f>IF('[2]Ontario RTU Data'!J111="","",'[2]Ontario RTU Data'!J111)</f>
        <v/>
      </c>
      <c r="K111" s="247" t="str">
        <f>IF('[2]Ontario RTU Data'!K111="","",'[2]Ontario RTU Data'!K111)</f>
        <v/>
      </c>
      <c r="L111" s="345" t="str">
        <f>IF('[2]Ontario RTU Data'!L111="","",'[2]Ontario RTU Data'!L111)</f>
        <v/>
      </c>
      <c r="M111" s="345" t="str">
        <f>IF('[2]Ontario RTU Data'!M111="","",'[2]Ontario RTU Data'!M111)</f>
        <v/>
      </c>
      <c r="N111" s="345" t="str">
        <f>IF('[2]Ontario RTU Data'!N111="","",'[2]Ontario RTU Data'!N111)</f>
        <v/>
      </c>
      <c r="O111" s="345" t="str">
        <f>IF('[2]Ontario RTU Data'!O111="","",'[2]Ontario RTU Data'!O111)</f>
        <v/>
      </c>
      <c r="P111" s="345" t="str">
        <f>IF('[2]Ontario RTU Data'!P111="","",'[2]Ontario RTU Data'!P111)</f>
        <v/>
      </c>
      <c r="Q111" s="345" t="str">
        <f>IF('[2]Ontario RTU Data'!Q111="","",'[2]Ontario RTU Data'!Q111)</f>
        <v/>
      </c>
      <c r="R111" s="247" t="str">
        <f>IF('[2]Ontario RTU Data'!R111="","",'[2]Ontario RTU Data'!R111)</f>
        <v/>
      </c>
      <c r="S111" s="247" t="str">
        <f>IF('[2]Ontario RTU Data'!S111="","",'[2]Ontario RTU Data'!S111)</f>
        <v/>
      </c>
      <c r="T111" s="247" t="str">
        <f>IF('[2]Ontario RTU Data'!T111="","",'[2]Ontario RTU Data'!T111)</f>
        <v/>
      </c>
    </row>
    <row r="112" spans="1:20">
      <c r="A112" s="504" t="str">
        <f>IF('[2]Ontario RTU Data'!A112="","",'[2]Ontario RTU Data'!A112)</f>
        <v/>
      </c>
      <c r="B112" s="505" t="str">
        <f>IF('[2]Ontario RTU Data'!B112="","",'[2]Ontario RTU Data'!B112)</f>
        <v/>
      </c>
      <c r="C112" s="482" t="str">
        <f>IF('[2]Ontario RTU Data'!C112="","",'[2]Ontario RTU Data'!C112)</f>
        <v/>
      </c>
      <c r="D112" s="482" t="str">
        <f>IF('[2]Ontario RTU Data'!D112="","",'[2]Ontario RTU Data'!D112)</f>
        <v/>
      </c>
      <c r="E112" s="482" t="str">
        <f>IF('[2]Ontario RTU Data'!E112="","",'[2]Ontario RTU Data'!E112)</f>
        <v/>
      </c>
      <c r="F112" s="482" t="str">
        <f>IF('[2]Ontario RTU Data'!F112="","",'[2]Ontario RTU Data'!F112)</f>
        <v/>
      </c>
      <c r="G112" s="482" t="str">
        <f>IF('[2]Ontario RTU Data'!G112="","",'[2]Ontario RTU Data'!G112)</f>
        <v/>
      </c>
      <c r="H112" s="482" t="str">
        <f>IF('[2]Ontario RTU Data'!H112="","",'[2]Ontario RTU Data'!H112)</f>
        <v/>
      </c>
      <c r="I112" s="482" t="str">
        <f>IF('[2]Ontario RTU Data'!I112="","",'[2]Ontario RTU Data'!I112)</f>
        <v/>
      </c>
      <c r="J112" s="499" t="str">
        <f>IF('[2]Ontario RTU Data'!J112="","",'[2]Ontario RTU Data'!J112)</f>
        <v/>
      </c>
      <c r="K112" s="247" t="str">
        <f>IF('[2]Ontario RTU Data'!K112="","",'[2]Ontario RTU Data'!K112)</f>
        <v/>
      </c>
      <c r="L112" s="345" t="str">
        <f>IF('[2]Ontario RTU Data'!L112="","",'[2]Ontario RTU Data'!L112)</f>
        <v/>
      </c>
      <c r="M112" s="345" t="str">
        <f>IF('[2]Ontario RTU Data'!M112="","",'[2]Ontario RTU Data'!M112)</f>
        <v/>
      </c>
      <c r="N112" s="345" t="str">
        <f>IF('[2]Ontario RTU Data'!N112="","",'[2]Ontario RTU Data'!N112)</f>
        <v/>
      </c>
      <c r="O112" s="345" t="str">
        <f>IF('[2]Ontario RTU Data'!O112="","",'[2]Ontario RTU Data'!O112)</f>
        <v/>
      </c>
      <c r="P112" s="345" t="str">
        <f>IF('[2]Ontario RTU Data'!P112="","",'[2]Ontario RTU Data'!P112)</f>
        <v/>
      </c>
      <c r="Q112" s="345" t="str">
        <f>IF('[2]Ontario RTU Data'!Q112="","",'[2]Ontario RTU Data'!Q112)</f>
        <v/>
      </c>
      <c r="R112" s="247" t="str">
        <f>IF('[2]Ontario RTU Data'!R112="","",'[2]Ontario RTU Data'!R112)</f>
        <v/>
      </c>
      <c r="S112" s="247" t="str">
        <f>IF('[2]Ontario RTU Data'!S112="","",'[2]Ontario RTU Data'!S112)</f>
        <v/>
      </c>
      <c r="T112" s="247" t="str">
        <f>IF('[2]Ontario RTU Data'!T112="","",'[2]Ontario RTU Data'!T112)</f>
        <v/>
      </c>
    </row>
    <row r="113" spans="1:20">
      <c r="A113" s="1" t="str">
        <f>IF('[2]Ontario RTU Data'!A113="","",'[2]Ontario RTU Data'!A113)</f>
        <v/>
      </c>
      <c r="B113" s="348" t="str">
        <f>IF('[2]Ontario RTU Data'!B113="","",'[2]Ontario RTU Data'!B113)</f>
        <v/>
      </c>
      <c r="C113" s="345" t="str">
        <f>IF('[2]Ontario RTU Data'!C113="","",'[2]Ontario RTU Data'!C113)</f>
        <v/>
      </c>
      <c r="D113" s="345" t="str">
        <f>IF('[2]Ontario RTU Data'!D113="","",'[2]Ontario RTU Data'!D113)</f>
        <v/>
      </c>
      <c r="E113" s="345" t="str">
        <f>IF('[2]Ontario RTU Data'!E113="","",'[2]Ontario RTU Data'!E113)</f>
        <v/>
      </c>
      <c r="F113" s="345" t="str">
        <f>IF('[2]Ontario RTU Data'!F113="","",'[2]Ontario RTU Data'!F113)</f>
        <v/>
      </c>
      <c r="G113" s="345" t="str">
        <f>IF('[2]Ontario RTU Data'!G113="","",'[2]Ontario RTU Data'!G113)</f>
        <v/>
      </c>
      <c r="H113" s="345" t="str">
        <f>IF('[2]Ontario RTU Data'!H113="","",'[2]Ontario RTU Data'!H113)</f>
        <v/>
      </c>
      <c r="I113" s="345" t="str">
        <f>IF('[2]Ontario RTU Data'!I113="","",'[2]Ontario RTU Data'!I113)</f>
        <v/>
      </c>
      <c r="J113" s="345" t="str">
        <f>IF('[2]Ontario RTU Data'!J113="","",'[2]Ontario RTU Data'!J113)</f>
        <v/>
      </c>
      <c r="K113" s="345" t="str">
        <f>IF('[2]Ontario RTU Data'!K113="","",'[2]Ontario RTU Data'!K113)</f>
        <v/>
      </c>
      <c r="L113" s="345" t="str">
        <f>IF('[2]Ontario RTU Data'!L113="","",'[2]Ontario RTU Data'!L113)</f>
        <v/>
      </c>
      <c r="M113" s="345" t="str">
        <f>IF('[2]Ontario RTU Data'!M113="","",'[2]Ontario RTU Data'!M113)</f>
        <v/>
      </c>
      <c r="N113" s="345" t="str">
        <f>IF('[2]Ontario RTU Data'!N113="","",'[2]Ontario RTU Data'!N113)</f>
        <v/>
      </c>
      <c r="O113" s="345" t="str">
        <f>IF('[2]Ontario RTU Data'!O113="","",'[2]Ontario RTU Data'!O113)</f>
        <v/>
      </c>
      <c r="P113" s="345" t="str">
        <f>IF('[2]Ontario RTU Data'!P113="","",'[2]Ontario RTU Data'!P113)</f>
        <v/>
      </c>
      <c r="Q113" s="345" t="str">
        <f>IF('[2]Ontario RTU Data'!Q113="","",'[2]Ontario RTU Data'!Q113)</f>
        <v/>
      </c>
      <c r="R113" s="247" t="str">
        <f>IF('[2]Ontario RTU Data'!R113="","",'[2]Ontario RTU Data'!R113)</f>
        <v/>
      </c>
      <c r="S113" s="247" t="str">
        <f>IF('[2]Ontario RTU Data'!S113="","",'[2]Ontario RTU Data'!S113)</f>
        <v/>
      </c>
      <c r="T113" s="247" t="str">
        <f>IF('[2]Ontario RTU Data'!T113="","",'[2]Ontario RTU Data'!T113)</f>
        <v/>
      </c>
    </row>
    <row r="114" spans="1:20">
      <c r="A114" s="1" t="str">
        <f>IF('[2]Ontario RTU Data'!A114="","",'[2]Ontario RTU Data'!A114)</f>
        <v/>
      </c>
      <c r="B114" s="348" t="str">
        <f>IF('[2]Ontario RTU Data'!B114="","",'[2]Ontario RTU Data'!B114)</f>
        <v/>
      </c>
      <c r="C114" s="345" t="str">
        <f>IF('[2]Ontario RTU Data'!C114="","",'[2]Ontario RTU Data'!C114)</f>
        <v/>
      </c>
      <c r="D114" s="345" t="str">
        <f>IF('[2]Ontario RTU Data'!D114="","",'[2]Ontario RTU Data'!D114)</f>
        <v/>
      </c>
      <c r="E114" s="345" t="str">
        <f>IF('[2]Ontario RTU Data'!E114="","",'[2]Ontario RTU Data'!E114)</f>
        <v/>
      </c>
      <c r="F114" s="345" t="str">
        <f>IF('[2]Ontario RTU Data'!F114="","",'[2]Ontario RTU Data'!F114)</f>
        <v/>
      </c>
      <c r="G114" s="345" t="str">
        <f>IF('[2]Ontario RTU Data'!G114="","",'[2]Ontario RTU Data'!G114)</f>
        <v/>
      </c>
      <c r="H114" s="345" t="str">
        <f>IF('[2]Ontario RTU Data'!H114="","",'[2]Ontario RTU Data'!H114)</f>
        <v/>
      </c>
      <c r="I114" s="345" t="str">
        <f>IF('[2]Ontario RTU Data'!I114="","",'[2]Ontario RTU Data'!I114)</f>
        <v/>
      </c>
      <c r="J114" s="345" t="str">
        <f>IF('[2]Ontario RTU Data'!J114="","",'[2]Ontario RTU Data'!J114)</f>
        <v/>
      </c>
      <c r="K114" s="345" t="str">
        <f>IF('[2]Ontario RTU Data'!K114="","",'[2]Ontario RTU Data'!K114)</f>
        <v/>
      </c>
      <c r="L114" s="345" t="str">
        <f>IF('[2]Ontario RTU Data'!L114="","",'[2]Ontario RTU Data'!L114)</f>
        <v/>
      </c>
      <c r="M114" s="345" t="str">
        <f>IF('[2]Ontario RTU Data'!M114="","",'[2]Ontario RTU Data'!M114)</f>
        <v/>
      </c>
      <c r="N114" s="345" t="str">
        <f>IF('[2]Ontario RTU Data'!N114="","",'[2]Ontario RTU Data'!N114)</f>
        <v/>
      </c>
      <c r="O114" s="345" t="str">
        <f>IF('[2]Ontario RTU Data'!O114="","",'[2]Ontario RTU Data'!O114)</f>
        <v/>
      </c>
      <c r="P114" s="345" t="str">
        <f>IF('[2]Ontario RTU Data'!P114="","",'[2]Ontario RTU Data'!P114)</f>
        <v/>
      </c>
      <c r="Q114" s="345" t="str">
        <f>IF('[2]Ontario RTU Data'!Q114="","",'[2]Ontario RTU Data'!Q114)</f>
        <v/>
      </c>
      <c r="R114" s="247" t="str">
        <f>IF('[2]Ontario RTU Data'!R114="","",'[2]Ontario RTU Data'!R114)</f>
        <v/>
      </c>
      <c r="S114" s="247" t="str">
        <f>IF('[2]Ontario RTU Data'!S114="","",'[2]Ontario RTU Data'!S114)</f>
        <v/>
      </c>
      <c r="T114" s="247" t="str">
        <f>IF('[2]Ontario RTU Data'!T114="","",'[2]Ontario RTU Data'!T114)</f>
        <v/>
      </c>
    </row>
    <row r="115" spans="1:20">
      <c r="A115" s="1" t="str">
        <f>IF('[2]Ontario RTU Data'!A115="","",'[2]Ontario RTU Data'!A115)</f>
        <v/>
      </c>
      <c r="B115" s="348" t="str">
        <f>IF('[2]Ontario RTU Data'!B115="","",'[2]Ontario RTU Data'!B115)</f>
        <v/>
      </c>
      <c r="C115" s="345" t="str">
        <f>IF('[2]Ontario RTU Data'!C115="","",'[2]Ontario RTU Data'!C115)</f>
        <v/>
      </c>
      <c r="D115" s="345" t="str">
        <f>IF('[2]Ontario RTU Data'!D115="","",'[2]Ontario RTU Data'!D115)</f>
        <v/>
      </c>
      <c r="E115" s="345" t="str">
        <f>IF('[2]Ontario RTU Data'!E115="","",'[2]Ontario RTU Data'!E115)</f>
        <v/>
      </c>
      <c r="F115" s="345" t="str">
        <f>IF('[2]Ontario RTU Data'!F115="","",'[2]Ontario RTU Data'!F115)</f>
        <v/>
      </c>
      <c r="G115" s="345" t="str">
        <f>IF('[2]Ontario RTU Data'!G115="","",'[2]Ontario RTU Data'!G115)</f>
        <v/>
      </c>
      <c r="H115" s="345" t="str">
        <f>IF('[2]Ontario RTU Data'!H115="","",'[2]Ontario RTU Data'!H115)</f>
        <v/>
      </c>
      <c r="I115" s="345" t="str">
        <f>IF('[2]Ontario RTU Data'!I115="","",'[2]Ontario RTU Data'!I115)</f>
        <v/>
      </c>
      <c r="J115" s="345" t="str">
        <f>IF('[2]Ontario RTU Data'!J115="","",'[2]Ontario RTU Data'!J115)</f>
        <v/>
      </c>
      <c r="K115" s="345" t="str">
        <f>IF('[2]Ontario RTU Data'!K115="","",'[2]Ontario RTU Data'!K115)</f>
        <v/>
      </c>
      <c r="L115" s="345" t="str">
        <f>IF('[2]Ontario RTU Data'!L115="","",'[2]Ontario RTU Data'!L115)</f>
        <v/>
      </c>
      <c r="M115" s="345" t="str">
        <f>IF('[2]Ontario RTU Data'!M115="","",'[2]Ontario RTU Data'!M115)</f>
        <v/>
      </c>
      <c r="N115" s="345" t="str">
        <f>IF('[2]Ontario RTU Data'!N115="","",'[2]Ontario RTU Data'!N115)</f>
        <v/>
      </c>
      <c r="O115" s="345" t="str">
        <f>IF('[2]Ontario RTU Data'!O115="","",'[2]Ontario RTU Data'!O115)</f>
        <v/>
      </c>
      <c r="P115" s="345" t="str">
        <f>IF('[2]Ontario RTU Data'!P115="","",'[2]Ontario RTU Data'!P115)</f>
        <v/>
      </c>
      <c r="Q115" s="345" t="str">
        <f>IF('[2]Ontario RTU Data'!Q115="","",'[2]Ontario RTU Data'!Q115)</f>
        <v/>
      </c>
      <c r="R115" s="247" t="str">
        <f>IF('[2]Ontario RTU Data'!R115="","",'[2]Ontario RTU Data'!R115)</f>
        <v/>
      </c>
      <c r="S115" s="247" t="str">
        <f>IF('[2]Ontario RTU Data'!S115="","",'[2]Ontario RTU Data'!S115)</f>
        <v/>
      </c>
      <c r="T115" s="247" t="str">
        <f>IF('[2]Ontario RTU Data'!T115="","",'[2]Ontario RTU Data'!T115)</f>
        <v/>
      </c>
    </row>
    <row r="116" spans="1:20">
      <c r="A116" s="1" t="str">
        <f>IF('[2]Ontario RTU Data'!A116="","",'[2]Ontario RTU Data'!A116)</f>
        <v/>
      </c>
      <c r="B116" s="348" t="str">
        <f>IF('[2]Ontario RTU Data'!B116="","",'[2]Ontario RTU Data'!B116)</f>
        <v/>
      </c>
      <c r="C116" s="345" t="str">
        <f>IF('[2]Ontario RTU Data'!C116="","",'[2]Ontario RTU Data'!C116)</f>
        <v/>
      </c>
      <c r="D116" s="345" t="str">
        <f>IF('[2]Ontario RTU Data'!D116="","",'[2]Ontario RTU Data'!D116)</f>
        <v/>
      </c>
      <c r="E116" s="345" t="str">
        <f>IF('[2]Ontario RTU Data'!E116="","",'[2]Ontario RTU Data'!E116)</f>
        <v/>
      </c>
      <c r="F116" s="345" t="str">
        <f>IF('[2]Ontario RTU Data'!F116="","",'[2]Ontario RTU Data'!F116)</f>
        <v/>
      </c>
      <c r="G116" s="345" t="str">
        <f>IF('[2]Ontario RTU Data'!G116="","",'[2]Ontario RTU Data'!G116)</f>
        <v/>
      </c>
      <c r="H116" s="345" t="str">
        <f>IF('[2]Ontario RTU Data'!H116="","",'[2]Ontario RTU Data'!H116)</f>
        <v/>
      </c>
      <c r="I116" s="345" t="str">
        <f>IF('[2]Ontario RTU Data'!I116="","",'[2]Ontario RTU Data'!I116)</f>
        <v/>
      </c>
      <c r="J116" s="345" t="str">
        <f>IF('[2]Ontario RTU Data'!J116="","",'[2]Ontario RTU Data'!J116)</f>
        <v/>
      </c>
      <c r="K116" s="345" t="str">
        <f>IF('[2]Ontario RTU Data'!K116="","",'[2]Ontario RTU Data'!K116)</f>
        <v/>
      </c>
      <c r="L116" s="345" t="str">
        <f>IF('[2]Ontario RTU Data'!L116="","",'[2]Ontario RTU Data'!L116)</f>
        <v/>
      </c>
      <c r="M116" s="345" t="str">
        <f>IF('[2]Ontario RTU Data'!M116="","",'[2]Ontario RTU Data'!M116)</f>
        <v/>
      </c>
      <c r="N116" s="345" t="str">
        <f>IF('[2]Ontario RTU Data'!N116="","",'[2]Ontario RTU Data'!N116)</f>
        <v/>
      </c>
      <c r="O116" s="345" t="str">
        <f>IF('[2]Ontario RTU Data'!O116="","",'[2]Ontario RTU Data'!O116)</f>
        <v/>
      </c>
      <c r="P116" s="345" t="str">
        <f>IF('[2]Ontario RTU Data'!P116="","",'[2]Ontario RTU Data'!P116)</f>
        <v/>
      </c>
      <c r="Q116" s="345" t="str">
        <f>IF('[2]Ontario RTU Data'!Q116="","",'[2]Ontario RTU Data'!Q116)</f>
        <v/>
      </c>
      <c r="R116" s="247" t="str">
        <f>IF('[2]Ontario RTU Data'!R116="","",'[2]Ontario RTU Data'!R116)</f>
        <v/>
      </c>
      <c r="S116" s="247" t="str">
        <f>IF('[2]Ontario RTU Data'!S116="","",'[2]Ontario RTU Data'!S116)</f>
        <v/>
      </c>
      <c r="T116" s="247" t="str">
        <f>IF('[2]Ontario RTU Data'!T116="","",'[2]Ontario RTU Data'!T116)</f>
        <v/>
      </c>
    </row>
    <row r="117" spans="1:20">
      <c r="A117" s="1" t="str">
        <f>IF('[2]Ontario RTU Data'!A117="","",'[2]Ontario RTU Data'!A117)</f>
        <v/>
      </c>
      <c r="B117" s="348" t="str">
        <f>IF('[2]Ontario RTU Data'!B117="","",'[2]Ontario RTU Data'!B117)</f>
        <v/>
      </c>
      <c r="C117" s="345" t="str">
        <f>IF('[2]Ontario RTU Data'!C117="","",'[2]Ontario RTU Data'!C117)</f>
        <v/>
      </c>
      <c r="D117" s="345" t="str">
        <f>IF('[2]Ontario RTU Data'!D117="","",'[2]Ontario RTU Data'!D117)</f>
        <v/>
      </c>
      <c r="E117" s="345" t="str">
        <f>IF('[2]Ontario RTU Data'!E117="","",'[2]Ontario RTU Data'!E117)</f>
        <v/>
      </c>
      <c r="F117" s="345" t="str">
        <f>IF('[2]Ontario RTU Data'!F117="","",'[2]Ontario RTU Data'!F117)</f>
        <v/>
      </c>
      <c r="G117" s="345" t="str">
        <f>IF('[2]Ontario RTU Data'!G117="","",'[2]Ontario RTU Data'!G117)</f>
        <v/>
      </c>
      <c r="H117" s="345" t="str">
        <f>IF('[2]Ontario RTU Data'!H117="","",'[2]Ontario RTU Data'!H117)</f>
        <v/>
      </c>
      <c r="I117" s="345" t="str">
        <f>IF('[2]Ontario RTU Data'!I117="","",'[2]Ontario RTU Data'!I117)</f>
        <v/>
      </c>
      <c r="J117" s="345" t="str">
        <f>IF('[2]Ontario RTU Data'!J117="","",'[2]Ontario RTU Data'!J117)</f>
        <v/>
      </c>
      <c r="K117" s="345" t="str">
        <f>IF('[2]Ontario RTU Data'!K117="","",'[2]Ontario RTU Data'!K117)</f>
        <v/>
      </c>
      <c r="L117" s="345" t="str">
        <f>IF('[2]Ontario RTU Data'!L117="","",'[2]Ontario RTU Data'!L117)</f>
        <v/>
      </c>
      <c r="M117" s="345" t="str">
        <f>IF('[2]Ontario RTU Data'!M117="","",'[2]Ontario RTU Data'!M117)</f>
        <v/>
      </c>
      <c r="N117" s="345" t="str">
        <f>IF('[2]Ontario RTU Data'!N117="","",'[2]Ontario RTU Data'!N117)</f>
        <v/>
      </c>
      <c r="O117" s="345" t="str">
        <f>IF('[2]Ontario RTU Data'!O117="","",'[2]Ontario RTU Data'!O117)</f>
        <v/>
      </c>
      <c r="P117" s="345" t="str">
        <f>IF('[2]Ontario RTU Data'!P117="","",'[2]Ontario RTU Data'!P117)</f>
        <v/>
      </c>
      <c r="Q117" s="345" t="str">
        <f>IF('[2]Ontario RTU Data'!Q117="","",'[2]Ontario RTU Data'!Q117)</f>
        <v/>
      </c>
      <c r="R117" s="247" t="str">
        <f>IF('[2]Ontario RTU Data'!R117="","",'[2]Ontario RTU Data'!R117)</f>
        <v/>
      </c>
      <c r="S117" s="247" t="str">
        <f>IF('[2]Ontario RTU Data'!S117="","",'[2]Ontario RTU Data'!S117)</f>
        <v/>
      </c>
      <c r="T117" s="247" t="str">
        <f>IF('[2]Ontario RTU Data'!T117="","",'[2]Ontario RTU Data'!T117)</f>
        <v/>
      </c>
    </row>
    <row r="118" spans="1:20">
      <c r="A118" s="1" t="str">
        <f>IF('[2]Ontario RTU Data'!A118="","",'[2]Ontario RTU Data'!A118)</f>
        <v/>
      </c>
      <c r="B118" s="348" t="str">
        <f>IF('[2]Ontario RTU Data'!B118="","",'[2]Ontario RTU Data'!B118)</f>
        <v/>
      </c>
      <c r="C118" s="345" t="str">
        <f>IF('[2]Ontario RTU Data'!C118="","",'[2]Ontario RTU Data'!C118)</f>
        <v/>
      </c>
      <c r="D118" s="345" t="str">
        <f>IF('[2]Ontario RTU Data'!D118="","",'[2]Ontario RTU Data'!D118)</f>
        <v/>
      </c>
      <c r="E118" s="345" t="str">
        <f>IF('[2]Ontario RTU Data'!E118="","",'[2]Ontario RTU Data'!E118)</f>
        <v/>
      </c>
      <c r="F118" s="345" t="str">
        <f>IF('[2]Ontario RTU Data'!F118="","",'[2]Ontario RTU Data'!F118)</f>
        <v/>
      </c>
      <c r="G118" s="345" t="str">
        <f>IF('[2]Ontario RTU Data'!G118="","",'[2]Ontario RTU Data'!G118)</f>
        <v/>
      </c>
      <c r="H118" s="345" t="str">
        <f>IF('[2]Ontario RTU Data'!H118="","",'[2]Ontario RTU Data'!H118)</f>
        <v/>
      </c>
      <c r="I118" s="345" t="str">
        <f>IF('[2]Ontario RTU Data'!I118="","",'[2]Ontario RTU Data'!I118)</f>
        <v/>
      </c>
      <c r="J118" s="345" t="str">
        <f>IF('[2]Ontario RTU Data'!J118="","",'[2]Ontario RTU Data'!J118)</f>
        <v/>
      </c>
      <c r="K118" s="345" t="str">
        <f>IF('[2]Ontario RTU Data'!K118="","",'[2]Ontario RTU Data'!K118)</f>
        <v/>
      </c>
      <c r="L118" s="345" t="str">
        <f>IF('[2]Ontario RTU Data'!L118="","",'[2]Ontario RTU Data'!L118)</f>
        <v/>
      </c>
      <c r="M118" s="345" t="str">
        <f>IF('[2]Ontario RTU Data'!M118="","",'[2]Ontario RTU Data'!M118)</f>
        <v/>
      </c>
      <c r="N118" s="345" t="str">
        <f>IF('[2]Ontario RTU Data'!N118="","",'[2]Ontario RTU Data'!N118)</f>
        <v/>
      </c>
      <c r="O118" s="345" t="str">
        <f>IF('[2]Ontario RTU Data'!O118="","",'[2]Ontario RTU Data'!O118)</f>
        <v/>
      </c>
      <c r="P118" s="345" t="str">
        <f>IF('[2]Ontario RTU Data'!P118="","",'[2]Ontario RTU Data'!P118)</f>
        <v/>
      </c>
      <c r="Q118" s="345" t="str">
        <f>IF('[2]Ontario RTU Data'!Q118="","",'[2]Ontario RTU Data'!Q118)</f>
        <v/>
      </c>
      <c r="R118" s="247" t="str">
        <f>IF('[2]Ontario RTU Data'!R118="","",'[2]Ontario RTU Data'!R118)</f>
        <v/>
      </c>
      <c r="S118" s="247" t="str">
        <f>IF('[2]Ontario RTU Data'!S118="","",'[2]Ontario RTU Data'!S118)</f>
        <v/>
      </c>
      <c r="T118" s="247" t="str">
        <f>IF('[2]Ontario RTU Data'!T118="","",'[2]Ontario RTU Data'!T118)</f>
        <v/>
      </c>
    </row>
    <row r="119" spans="1:20">
      <c r="A119" s="1" t="str">
        <f>IF('[2]Ontario RTU Data'!A119="","",'[2]Ontario RTU Data'!A119)</f>
        <v/>
      </c>
      <c r="B119" s="348" t="str">
        <f>IF('[2]Ontario RTU Data'!B119="","",'[2]Ontario RTU Data'!B119)</f>
        <v/>
      </c>
      <c r="C119" s="345" t="str">
        <f>IF('[2]Ontario RTU Data'!C119="","",'[2]Ontario RTU Data'!C119)</f>
        <v/>
      </c>
      <c r="D119" s="345" t="str">
        <f>IF('[2]Ontario RTU Data'!D119="","",'[2]Ontario RTU Data'!D119)</f>
        <v/>
      </c>
      <c r="E119" s="345" t="str">
        <f>IF('[2]Ontario RTU Data'!E119="","",'[2]Ontario RTU Data'!E119)</f>
        <v/>
      </c>
      <c r="F119" s="345" t="str">
        <f>IF('[2]Ontario RTU Data'!F119="","",'[2]Ontario RTU Data'!F119)</f>
        <v/>
      </c>
      <c r="G119" s="345" t="str">
        <f>IF('[2]Ontario RTU Data'!G119="","",'[2]Ontario RTU Data'!G119)</f>
        <v/>
      </c>
      <c r="H119" s="345" t="str">
        <f>IF('[2]Ontario RTU Data'!H119="","",'[2]Ontario RTU Data'!H119)</f>
        <v/>
      </c>
      <c r="I119" s="345" t="str">
        <f>IF('[2]Ontario RTU Data'!I119="","",'[2]Ontario RTU Data'!I119)</f>
        <v/>
      </c>
      <c r="J119" s="345" t="str">
        <f>IF('[2]Ontario RTU Data'!J119="","",'[2]Ontario RTU Data'!J119)</f>
        <v/>
      </c>
      <c r="K119" s="345" t="str">
        <f>IF('[2]Ontario RTU Data'!K119="","",'[2]Ontario RTU Data'!K119)</f>
        <v/>
      </c>
      <c r="L119" s="345" t="str">
        <f>IF('[2]Ontario RTU Data'!L119="","",'[2]Ontario RTU Data'!L119)</f>
        <v/>
      </c>
      <c r="M119" s="345" t="str">
        <f>IF('[2]Ontario RTU Data'!M119="","",'[2]Ontario RTU Data'!M119)</f>
        <v/>
      </c>
      <c r="N119" s="345" t="str">
        <f>IF('[2]Ontario RTU Data'!N119="","",'[2]Ontario RTU Data'!N119)</f>
        <v/>
      </c>
      <c r="O119" s="345" t="str">
        <f>IF('[2]Ontario RTU Data'!O119="","",'[2]Ontario RTU Data'!O119)</f>
        <v/>
      </c>
      <c r="P119" s="345" t="str">
        <f>IF('[2]Ontario RTU Data'!P119="","",'[2]Ontario RTU Data'!P119)</f>
        <v/>
      </c>
      <c r="Q119" s="345" t="str">
        <f>IF('[2]Ontario RTU Data'!Q119="","",'[2]Ontario RTU Data'!Q119)</f>
        <v/>
      </c>
      <c r="R119" s="247" t="str">
        <f>IF('[2]Ontario RTU Data'!R119="","",'[2]Ontario RTU Data'!R119)</f>
        <v/>
      </c>
      <c r="S119" s="247" t="str">
        <f>IF('[2]Ontario RTU Data'!S119="","",'[2]Ontario RTU Data'!S119)</f>
        <v/>
      </c>
      <c r="T119" s="247" t="str">
        <f>IF('[2]Ontario RTU Data'!T119="","",'[2]Ontario RTU Data'!T119)</f>
        <v/>
      </c>
    </row>
    <row r="120" spans="1:20">
      <c r="A120" s="1" t="str">
        <f>IF('[2]Ontario RTU Data'!A120="","",'[2]Ontario RTU Data'!A120)</f>
        <v/>
      </c>
      <c r="B120" s="348" t="str">
        <f>IF('[2]Ontario RTU Data'!B120="","",'[2]Ontario RTU Data'!B120)</f>
        <v/>
      </c>
      <c r="C120" s="345" t="str">
        <f>IF('[2]Ontario RTU Data'!C120="","",'[2]Ontario RTU Data'!C120)</f>
        <v/>
      </c>
      <c r="D120" s="345" t="str">
        <f>IF('[2]Ontario RTU Data'!D120="","",'[2]Ontario RTU Data'!D120)</f>
        <v/>
      </c>
      <c r="E120" s="345" t="str">
        <f>IF('[2]Ontario RTU Data'!E120="","",'[2]Ontario RTU Data'!E120)</f>
        <v/>
      </c>
      <c r="F120" s="345" t="str">
        <f>IF('[2]Ontario RTU Data'!F120="","",'[2]Ontario RTU Data'!F120)</f>
        <v/>
      </c>
      <c r="G120" s="345" t="str">
        <f>IF('[2]Ontario RTU Data'!G120="","",'[2]Ontario RTU Data'!G120)</f>
        <v/>
      </c>
      <c r="H120" s="345" t="str">
        <f>IF('[2]Ontario RTU Data'!H120="","",'[2]Ontario RTU Data'!H120)</f>
        <v/>
      </c>
      <c r="I120" s="345" t="str">
        <f>IF('[2]Ontario RTU Data'!I120="","",'[2]Ontario RTU Data'!I120)</f>
        <v/>
      </c>
      <c r="J120" s="345" t="str">
        <f>IF('[2]Ontario RTU Data'!J120="","",'[2]Ontario RTU Data'!J120)</f>
        <v/>
      </c>
      <c r="K120" s="345" t="str">
        <f>IF('[2]Ontario RTU Data'!K120="","",'[2]Ontario RTU Data'!K120)</f>
        <v/>
      </c>
      <c r="L120" s="345" t="str">
        <f>IF('[2]Ontario RTU Data'!L120="","",'[2]Ontario RTU Data'!L120)</f>
        <v/>
      </c>
      <c r="M120" s="345" t="str">
        <f>IF('[2]Ontario RTU Data'!M120="","",'[2]Ontario RTU Data'!M120)</f>
        <v/>
      </c>
      <c r="N120" s="345" t="str">
        <f>IF('[2]Ontario RTU Data'!N120="","",'[2]Ontario RTU Data'!N120)</f>
        <v/>
      </c>
      <c r="O120" s="345" t="str">
        <f>IF('[2]Ontario RTU Data'!O120="","",'[2]Ontario RTU Data'!O120)</f>
        <v/>
      </c>
      <c r="P120" s="345" t="str">
        <f>IF('[2]Ontario RTU Data'!P120="","",'[2]Ontario RTU Data'!P120)</f>
        <v/>
      </c>
      <c r="Q120" s="345" t="str">
        <f>IF('[2]Ontario RTU Data'!Q120="","",'[2]Ontario RTU Data'!Q120)</f>
        <v/>
      </c>
      <c r="R120" s="247" t="str">
        <f>IF('[2]Ontario RTU Data'!R120="","",'[2]Ontario RTU Data'!R120)</f>
        <v/>
      </c>
      <c r="S120" s="247" t="str">
        <f>IF('[2]Ontario RTU Data'!S120="","",'[2]Ontario RTU Data'!S120)</f>
        <v/>
      </c>
      <c r="T120" s="247" t="str">
        <f>IF('[2]Ontario RTU Data'!T120="","",'[2]Ontario RTU Data'!T120)</f>
        <v/>
      </c>
    </row>
    <row r="121" spans="1:20">
      <c r="A121" s="1" t="str">
        <f>IF('[2]Ontario RTU Data'!A121="","",'[2]Ontario RTU Data'!A121)</f>
        <v/>
      </c>
      <c r="B121" s="348" t="str">
        <f>IF('[2]Ontario RTU Data'!B121="","",'[2]Ontario RTU Data'!B121)</f>
        <v/>
      </c>
      <c r="C121" s="345" t="str">
        <f>IF('[2]Ontario RTU Data'!C121="","",'[2]Ontario RTU Data'!C121)</f>
        <v/>
      </c>
      <c r="D121" s="345" t="str">
        <f>IF('[2]Ontario RTU Data'!D121="","",'[2]Ontario RTU Data'!D121)</f>
        <v/>
      </c>
      <c r="E121" s="345" t="str">
        <f>IF('[2]Ontario RTU Data'!E121="","",'[2]Ontario RTU Data'!E121)</f>
        <v/>
      </c>
      <c r="F121" s="345" t="str">
        <f>IF('[2]Ontario RTU Data'!F121="","",'[2]Ontario RTU Data'!F121)</f>
        <v/>
      </c>
      <c r="G121" s="345" t="str">
        <f>IF('[2]Ontario RTU Data'!G121="","",'[2]Ontario RTU Data'!G121)</f>
        <v/>
      </c>
      <c r="H121" s="345" t="str">
        <f>IF('[2]Ontario RTU Data'!H121="","",'[2]Ontario RTU Data'!H121)</f>
        <v/>
      </c>
      <c r="I121" s="345" t="str">
        <f>IF('[2]Ontario RTU Data'!I121="","",'[2]Ontario RTU Data'!I121)</f>
        <v/>
      </c>
      <c r="J121" s="345" t="str">
        <f>IF('[2]Ontario RTU Data'!J121="","",'[2]Ontario RTU Data'!J121)</f>
        <v/>
      </c>
      <c r="K121" s="345" t="str">
        <f>IF('[2]Ontario RTU Data'!K121="","",'[2]Ontario RTU Data'!K121)</f>
        <v/>
      </c>
      <c r="L121" s="345" t="str">
        <f>IF('[2]Ontario RTU Data'!L121="","",'[2]Ontario RTU Data'!L121)</f>
        <v/>
      </c>
      <c r="M121" s="345" t="str">
        <f>IF('[2]Ontario RTU Data'!M121="","",'[2]Ontario RTU Data'!M121)</f>
        <v/>
      </c>
      <c r="N121" s="345" t="str">
        <f>IF('[2]Ontario RTU Data'!N121="","",'[2]Ontario RTU Data'!N121)</f>
        <v/>
      </c>
      <c r="O121" s="345" t="str">
        <f>IF('[2]Ontario RTU Data'!O121="","",'[2]Ontario RTU Data'!O121)</f>
        <v/>
      </c>
      <c r="P121" s="345" t="str">
        <f>IF('[2]Ontario RTU Data'!P121="","",'[2]Ontario RTU Data'!P121)</f>
        <v/>
      </c>
      <c r="Q121" s="345" t="str">
        <f>IF('[2]Ontario RTU Data'!Q121="","",'[2]Ontario RTU Data'!Q121)</f>
        <v/>
      </c>
      <c r="R121" s="247" t="str">
        <f>IF('[2]Ontario RTU Data'!R121="","",'[2]Ontario RTU Data'!R121)</f>
        <v/>
      </c>
      <c r="S121" s="247" t="str">
        <f>IF('[2]Ontario RTU Data'!S121="","",'[2]Ontario RTU Data'!S121)</f>
        <v/>
      </c>
      <c r="T121" s="247" t="str">
        <f>IF('[2]Ontario RTU Data'!T121="","",'[2]Ontario RTU Data'!T121)</f>
        <v/>
      </c>
    </row>
    <row r="122" spans="1:20">
      <c r="A122" s="1" t="str">
        <f>IF('[2]Ontario RTU Data'!A122="","",'[2]Ontario RTU Data'!A122)</f>
        <v/>
      </c>
      <c r="B122" s="348" t="str">
        <f>IF('[2]Ontario RTU Data'!B122="","",'[2]Ontario RTU Data'!B122)</f>
        <v/>
      </c>
      <c r="C122" s="345" t="str">
        <f>IF('[2]Ontario RTU Data'!C122="","",'[2]Ontario RTU Data'!C122)</f>
        <v/>
      </c>
      <c r="D122" s="345" t="str">
        <f>IF('[2]Ontario RTU Data'!D122="","",'[2]Ontario RTU Data'!D122)</f>
        <v/>
      </c>
      <c r="E122" s="345" t="str">
        <f>IF('[2]Ontario RTU Data'!E122="","",'[2]Ontario RTU Data'!E122)</f>
        <v/>
      </c>
      <c r="F122" s="345" t="str">
        <f>IF('[2]Ontario RTU Data'!F122="","",'[2]Ontario RTU Data'!F122)</f>
        <v/>
      </c>
      <c r="G122" s="345" t="str">
        <f>IF('[2]Ontario RTU Data'!G122="","",'[2]Ontario RTU Data'!G122)</f>
        <v/>
      </c>
      <c r="H122" s="345" t="str">
        <f>IF('[2]Ontario RTU Data'!H122="","",'[2]Ontario RTU Data'!H122)</f>
        <v/>
      </c>
      <c r="I122" s="345" t="str">
        <f>IF('[2]Ontario RTU Data'!I122="","",'[2]Ontario RTU Data'!I122)</f>
        <v/>
      </c>
      <c r="J122" s="345" t="str">
        <f>IF('[2]Ontario RTU Data'!J122="","",'[2]Ontario RTU Data'!J122)</f>
        <v/>
      </c>
      <c r="K122" s="345" t="str">
        <f>IF('[2]Ontario RTU Data'!K122="","",'[2]Ontario RTU Data'!K122)</f>
        <v/>
      </c>
      <c r="L122" s="345" t="str">
        <f>IF('[2]Ontario RTU Data'!L122="","",'[2]Ontario RTU Data'!L122)</f>
        <v/>
      </c>
      <c r="M122" s="345" t="str">
        <f>IF('[2]Ontario RTU Data'!M122="","",'[2]Ontario RTU Data'!M122)</f>
        <v/>
      </c>
      <c r="N122" s="345" t="str">
        <f>IF('[2]Ontario RTU Data'!N122="","",'[2]Ontario RTU Data'!N122)</f>
        <v/>
      </c>
      <c r="O122" s="345" t="str">
        <f>IF('[2]Ontario RTU Data'!O122="","",'[2]Ontario RTU Data'!O122)</f>
        <v/>
      </c>
      <c r="P122" s="345" t="str">
        <f>IF('[2]Ontario RTU Data'!P122="","",'[2]Ontario RTU Data'!P122)</f>
        <v/>
      </c>
      <c r="Q122" s="345" t="str">
        <f>IF('[2]Ontario RTU Data'!Q122="","",'[2]Ontario RTU Data'!Q122)</f>
        <v/>
      </c>
      <c r="R122" s="247" t="str">
        <f>IF('[2]Ontario RTU Data'!R122="","",'[2]Ontario RTU Data'!R122)</f>
        <v/>
      </c>
      <c r="S122" s="247" t="str">
        <f>IF('[2]Ontario RTU Data'!S122="","",'[2]Ontario RTU Data'!S122)</f>
        <v/>
      </c>
      <c r="T122" s="247" t="str">
        <f>IF('[2]Ontario RTU Data'!T122="","",'[2]Ontario RTU Data'!T122)</f>
        <v/>
      </c>
    </row>
    <row r="123" spans="1:20">
      <c r="A123" s="1" t="str">
        <f>IF('[2]Ontario RTU Data'!A123="","",'[2]Ontario RTU Data'!A123)</f>
        <v/>
      </c>
      <c r="B123" s="348" t="str">
        <f>IF('[2]Ontario RTU Data'!B123="","",'[2]Ontario RTU Data'!B123)</f>
        <v/>
      </c>
      <c r="C123" s="345" t="str">
        <f>IF('[2]Ontario RTU Data'!C123="","",'[2]Ontario RTU Data'!C123)</f>
        <v/>
      </c>
      <c r="D123" s="345" t="str">
        <f>IF('[2]Ontario RTU Data'!D123="","",'[2]Ontario RTU Data'!D123)</f>
        <v/>
      </c>
      <c r="E123" s="345" t="str">
        <f>IF('[2]Ontario RTU Data'!E123="","",'[2]Ontario RTU Data'!E123)</f>
        <v/>
      </c>
      <c r="F123" s="345" t="str">
        <f>IF('[2]Ontario RTU Data'!F123="","",'[2]Ontario RTU Data'!F123)</f>
        <v/>
      </c>
      <c r="G123" s="345" t="str">
        <f>IF('[2]Ontario RTU Data'!G123="","",'[2]Ontario RTU Data'!G123)</f>
        <v/>
      </c>
      <c r="H123" s="345" t="str">
        <f>IF('[2]Ontario RTU Data'!H123="","",'[2]Ontario RTU Data'!H123)</f>
        <v/>
      </c>
      <c r="I123" s="345" t="str">
        <f>IF('[2]Ontario RTU Data'!I123="","",'[2]Ontario RTU Data'!I123)</f>
        <v/>
      </c>
      <c r="J123" s="345" t="str">
        <f>IF('[2]Ontario RTU Data'!J123="","",'[2]Ontario RTU Data'!J123)</f>
        <v/>
      </c>
      <c r="K123" s="345" t="str">
        <f>IF('[2]Ontario RTU Data'!K123="","",'[2]Ontario RTU Data'!K123)</f>
        <v/>
      </c>
      <c r="L123" s="345" t="str">
        <f>IF('[2]Ontario RTU Data'!L123="","",'[2]Ontario RTU Data'!L123)</f>
        <v/>
      </c>
      <c r="M123" s="345" t="str">
        <f>IF('[2]Ontario RTU Data'!M123="","",'[2]Ontario RTU Data'!M123)</f>
        <v/>
      </c>
      <c r="N123" s="345" t="str">
        <f>IF('[2]Ontario RTU Data'!N123="","",'[2]Ontario RTU Data'!N123)</f>
        <v/>
      </c>
      <c r="O123" s="345" t="str">
        <f>IF('[2]Ontario RTU Data'!O123="","",'[2]Ontario RTU Data'!O123)</f>
        <v/>
      </c>
      <c r="P123" s="345" t="str">
        <f>IF('[2]Ontario RTU Data'!P123="","",'[2]Ontario RTU Data'!P123)</f>
        <v/>
      </c>
      <c r="Q123" s="345" t="str">
        <f>IF('[2]Ontario RTU Data'!Q123="","",'[2]Ontario RTU Data'!Q123)</f>
        <v/>
      </c>
      <c r="R123" s="247" t="str">
        <f>IF('[2]Ontario RTU Data'!R123="","",'[2]Ontario RTU Data'!R123)</f>
        <v/>
      </c>
      <c r="S123" s="247" t="str">
        <f>IF('[2]Ontario RTU Data'!S123="","",'[2]Ontario RTU Data'!S123)</f>
        <v/>
      </c>
      <c r="T123" s="247" t="str">
        <f>IF('[2]Ontario RTU Data'!T123="","",'[2]Ontario RTU Data'!T123)</f>
        <v/>
      </c>
    </row>
    <row r="124" spans="1:20">
      <c r="B124" s="348"/>
      <c r="C124" s="345"/>
      <c r="D124" s="345"/>
      <c r="E124" s="345"/>
      <c r="F124" s="345"/>
      <c r="G124" s="345"/>
      <c r="H124" s="345"/>
      <c r="I124" s="345"/>
      <c r="J124" s="345"/>
      <c r="K124" s="345"/>
      <c r="L124" s="345"/>
      <c r="M124" s="345"/>
      <c r="N124" s="345"/>
      <c r="O124" s="345"/>
      <c r="P124" s="345"/>
      <c r="Q124" s="345"/>
    </row>
    <row r="125" spans="1:20">
      <c r="B125" s="348"/>
      <c r="C125" s="345"/>
      <c r="D125" s="345"/>
      <c r="E125" s="345"/>
      <c r="F125" s="345"/>
      <c r="G125" s="345"/>
      <c r="H125" s="345"/>
      <c r="I125" s="345"/>
      <c r="J125" s="345"/>
      <c r="K125" s="345"/>
      <c r="L125" s="345"/>
      <c r="M125" s="345"/>
      <c r="N125" s="345"/>
      <c r="O125" s="345"/>
      <c r="P125" s="345"/>
      <c r="Q125" s="345"/>
    </row>
    <row r="126" spans="1:20">
      <c r="B126" s="348"/>
      <c r="C126" s="345"/>
      <c r="D126" s="345"/>
      <c r="E126" s="345"/>
      <c r="F126" s="345"/>
      <c r="G126" s="345"/>
      <c r="H126" s="345"/>
      <c r="I126" s="345"/>
      <c r="J126" s="345"/>
      <c r="K126" s="345"/>
      <c r="L126" s="345"/>
      <c r="M126" s="345"/>
      <c r="N126" s="345"/>
      <c r="O126" s="345"/>
      <c r="P126" s="345"/>
      <c r="Q126" s="345"/>
    </row>
    <row r="127" spans="1:20">
      <c r="B127" s="348"/>
      <c r="C127" s="345"/>
      <c r="D127" s="345"/>
      <c r="E127" s="345"/>
      <c r="F127" s="345"/>
      <c r="G127" s="345"/>
      <c r="H127" s="345"/>
      <c r="I127" s="345"/>
      <c r="J127" s="345"/>
      <c r="K127" s="345"/>
      <c r="L127" s="345"/>
      <c r="M127" s="345"/>
      <c r="N127" s="345"/>
      <c r="O127" s="345"/>
      <c r="P127" s="345"/>
      <c r="Q127" s="345"/>
    </row>
    <row r="128" spans="1:20">
      <c r="B128" s="348"/>
      <c r="C128" s="345"/>
      <c r="D128" s="345"/>
      <c r="E128" s="345"/>
      <c r="F128" s="345"/>
      <c r="G128" s="345"/>
      <c r="H128" s="345"/>
      <c r="I128" s="345"/>
      <c r="J128" s="345"/>
      <c r="K128" s="345"/>
      <c r="L128" s="345"/>
      <c r="M128" s="345"/>
      <c r="N128" s="345"/>
      <c r="O128" s="345"/>
      <c r="P128" s="345"/>
      <c r="Q128" s="345"/>
    </row>
    <row r="129" spans="2:17">
      <c r="B129" s="348"/>
      <c r="C129" s="345"/>
      <c r="D129" s="345"/>
      <c r="E129" s="345"/>
      <c r="F129" s="345"/>
      <c r="G129" s="345"/>
      <c r="H129" s="345"/>
      <c r="I129" s="345"/>
      <c r="J129" s="345"/>
      <c r="K129" s="345"/>
      <c r="L129" s="345"/>
      <c r="M129" s="345"/>
      <c r="N129" s="345"/>
      <c r="O129" s="345"/>
      <c r="P129" s="345"/>
      <c r="Q129" s="345"/>
    </row>
    <row r="130" spans="2:17">
      <c r="B130" s="348"/>
      <c r="C130" s="345"/>
      <c r="D130" s="345"/>
      <c r="E130" s="345"/>
      <c r="F130" s="345"/>
      <c r="G130" s="345"/>
      <c r="H130" s="345"/>
      <c r="I130" s="345"/>
      <c r="J130" s="345"/>
      <c r="K130" s="345"/>
      <c r="L130" s="345"/>
      <c r="M130" s="345"/>
      <c r="N130" s="345"/>
      <c r="O130" s="345"/>
      <c r="P130" s="345"/>
      <c r="Q130" s="345"/>
    </row>
    <row r="131" spans="2:17">
      <c r="B131" s="348"/>
      <c r="C131" s="345"/>
      <c r="D131" s="345"/>
      <c r="E131" s="345"/>
      <c r="F131" s="345"/>
      <c r="G131" s="345"/>
      <c r="H131" s="345"/>
      <c r="I131" s="345"/>
      <c r="J131" s="345"/>
      <c r="K131" s="345"/>
      <c r="L131" s="345"/>
      <c r="M131" s="345"/>
      <c r="N131" s="345"/>
      <c r="O131" s="345"/>
      <c r="P131" s="345"/>
      <c r="Q131" s="345"/>
    </row>
    <row r="132" spans="2:17">
      <c r="B132" s="348"/>
      <c r="C132" s="345"/>
      <c r="D132" s="345"/>
      <c r="E132" s="345"/>
      <c r="F132" s="345"/>
      <c r="G132" s="345"/>
      <c r="H132" s="345"/>
      <c r="I132" s="345"/>
      <c r="J132" s="345"/>
      <c r="K132" s="345"/>
      <c r="L132" s="345"/>
      <c r="M132" s="345"/>
      <c r="N132" s="345"/>
      <c r="O132" s="345"/>
      <c r="P132" s="345"/>
      <c r="Q132" s="345"/>
    </row>
    <row r="133" spans="2:17">
      <c r="B133" s="348"/>
      <c r="C133" s="345"/>
      <c r="D133" s="345"/>
      <c r="E133" s="345"/>
      <c r="F133" s="345"/>
      <c r="G133" s="345"/>
      <c r="H133" s="345"/>
      <c r="I133" s="345"/>
      <c r="J133" s="345"/>
      <c r="K133" s="345"/>
      <c r="L133" s="345"/>
      <c r="M133" s="345"/>
      <c r="N133" s="345"/>
      <c r="O133" s="345"/>
      <c r="P133" s="345"/>
      <c r="Q133" s="345"/>
    </row>
    <row r="134" spans="2:17">
      <c r="B134" s="348"/>
      <c r="C134" s="345"/>
      <c r="D134" s="345"/>
      <c r="E134" s="345"/>
      <c r="F134" s="345"/>
      <c r="G134" s="345"/>
      <c r="H134" s="345"/>
      <c r="I134" s="345"/>
      <c r="J134" s="345"/>
      <c r="K134" s="345"/>
      <c r="L134" s="345"/>
      <c r="M134" s="345"/>
      <c r="N134" s="345"/>
      <c r="O134" s="345"/>
      <c r="P134" s="345"/>
      <c r="Q134" s="345"/>
    </row>
    <row r="135" spans="2:17">
      <c r="B135" s="348"/>
      <c r="C135" s="345"/>
      <c r="D135" s="345"/>
      <c r="E135" s="345"/>
      <c r="F135" s="345"/>
      <c r="G135" s="345"/>
      <c r="H135" s="345"/>
      <c r="I135" s="345"/>
      <c r="J135" s="345"/>
      <c r="K135" s="345"/>
      <c r="L135" s="345"/>
      <c r="M135" s="345"/>
      <c r="N135" s="345"/>
      <c r="O135" s="345"/>
      <c r="P135" s="345"/>
      <c r="Q135" s="345"/>
    </row>
    <row r="136" spans="2:17">
      <c r="B136" s="348"/>
      <c r="C136" s="345"/>
      <c r="D136" s="345"/>
      <c r="E136" s="345"/>
      <c r="F136" s="345"/>
      <c r="G136" s="345"/>
      <c r="H136" s="345"/>
      <c r="I136" s="345"/>
      <c r="J136" s="345"/>
      <c r="K136" s="345"/>
      <c r="L136" s="345"/>
      <c r="M136" s="345"/>
      <c r="N136" s="345"/>
      <c r="O136" s="345"/>
      <c r="P136" s="345"/>
      <c r="Q136" s="345"/>
    </row>
    <row r="137" spans="2:17">
      <c r="B137" s="348"/>
      <c r="C137" s="345"/>
      <c r="D137" s="345"/>
      <c r="E137" s="345"/>
      <c r="F137" s="345"/>
      <c r="G137" s="345"/>
      <c r="H137" s="345"/>
      <c r="I137" s="345"/>
      <c r="J137" s="345"/>
      <c r="K137" s="345"/>
      <c r="L137" s="345"/>
      <c r="M137" s="345"/>
      <c r="N137" s="345"/>
      <c r="O137" s="345"/>
      <c r="P137" s="345"/>
      <c r="Q137" s="345"/>
    </row>
    <row r="138" spans="2:17">
      <c r="B138" s="348"/>
      <c r="C138" s="345"/>
      <c r="D138" s="345"/>
      <c r="E138" s="345"/>
      <c r="F138" s="345"/>
      <c r="G138" s="345"/>
      <c r="H138" s="345"/>
      <c r="I138" s="345"/>
      <c r="J138" s="345"/>
      <c r="K138" s="345"/>
      <c r="L138" s="345"/>
      <c r="M138" s="345"/>
      <c r="N138" s="345"/>
      <c r="O138" s="345"/>
      <c r="P138" s="345"/>
      <c r="Q138" s="345"/>
    </row>
    <row r="139" spans="2:17">
      <c r="B139" s="348"/>
      <c r="C139" s="345"/>
      <c r="D139" s="345"/>
      <c r="E139" s="345"/>
      <c r="F139" s="345"/>
      <c r="G139" s="345"/>
      <c r="H139" s="345"/>
      <c r="I139" s="345"/>
      <c r="J139" s="345"/>
      <c r="K139" s="345"/>
      <c r="L139" s="345"/>
      <c r="M139" s="345"/>
      <c r="N139" s="345"/>
      <c r="O139" s="345"/>
      <c r="P139" s="345"/>
      <c r="Q139" s="345"/>
    </row>
    <row r="140" spans="2:17">
      <c r="B140" s="348"/>
      <c r="C140" s="345"/>
      <c r="D140" s="345"/>
      <c r="E140" s="345"/>
      <c r="F140" s="345"/>
      <c r="G140" s="345"/>
      <c r="H140" s="345"/>
      <c r="I140" s="345"/>
      <c r="J140" s="345"/>
      <c r="K140" s="345"/>
      <c r="L140" s="345"/>
      <c r="M140" s="345"/>
      <c r="N140" s="345"/>
      <c r="O140" s="345"/>
      <c r="P140" s="345"/>
      <c r="Q140" s="345"/>
    </row>
    <row r="141" spans="2:17">
      <c r="B141" s="348"/>
      <c r="C141" s="345"/>
      <c r="D141" s="345"/>
      <c r="E141" s="345"/>
      <c r="F141" s="345"/>
      <c r="G141" s="345"/>
      <c r="H141" s="345"/>
      <c r="I141" s="345"/>
      <c r="J141" s="345"/>
      <c r="K141" s="345"/>
      <c r="L141" s="345"/>
      <c r="M141" s="345"/>
      <c r="N141" s="345"/>
      <c r="O141" s="345"/>
      <c r="P141" s="345"/>
      <c r="Q141" s="345"/>
    </row>
    <row r="142" spans="2:17">
      <c r="B142" s="348"/>
      <c r="C142" s="345"/>
      <c r="D142" s="345"/>
      <c r="E142" s="345"/>
      <c r="F142" s="345"/>
      <c r="G142" s="345"/>
      <c r="H142" s="345"/>
      <c r="I142" s="345"/>
      <c r="J142" s="345"/>
      <c r="K142" s="345"/>
      <c r="L142" s="345"/>
      <c r="M142" s="345"/>
      <c r="N142" s="345"/>
      <c r="O142" s="345"/>
      <c r="P142" s="345"/>
      <c r="Q142" s="345"/>
    </row>
    <row r="143" spans="2:17">
      <c r="B143" s="348"/>
      <c r="C143" s="345"/>
      <c r="D143" s="345"/>
      <c r="E143" s="345"/>
      <c r="F143" s="345"/>
      <c r="G143" s="345"/>
      <c r="H143" s="345"/>
      <c r="I143" s="345"/>
      <c r="J143" s="345"/>
      <c r="K143" s="345"/>
      <c r="L143" s="345"/>
      <c r="M143" s="345"/>
      <c r="N143" s="345"/>
      <c r="O143" s="345"/>
      <c r="P143" s="345"/>
      <c r="Q143" s="345"/>
    </row>
    <row r="144" spans="2:17">
      <c r="B144" s="348"/>
      <c r="C144" s="345"/>
      <c r="D144" s="345"/>
      <c r="E144" s="345"/>
      <c r="F144" s="345"/>
      <c r="G144" s="345"/>
      <c r="H144" s="345"/>
      <c r="I144" s="345"/>
      <c r="J144" s="345"/>
      <c r="K144" s="345"/>
      <c r="L144" s="345"/>
      <c r="M144" s="345"/>
      <c r="N144" s="345"/>
      <c r="O144" s="345"/>
      <c r="P144" s="345"/>
      <c r="Q144" s="345"/>
    </row>
    <row r="145" spans="2:17">
      <c r="B145" s="348"/>
      <c r="C145" s="345"/>
      <c r="D145" s="345"/>
      <c r="E145" s="345"/>
      <c r="F145" s="345"/>
      <c r="G145" s="345"/>
      <c r="H145" s="345"/>
      <c r="I145" s="345"/>
      <c r="J145" s="345"/>
      <c r="K145" s="345"/>
      <c r="L145" s="345"/>
      <c r="M145" s="345"/>
      <c r="N145" s="345"/>
      <c r="O145" s="345"/>
      <c r="P145" s="345"/>
      <c r="Q145" s="345"/>
    </row>
    <row r="146" spans="2:17">
      <c r="B146" s="348"/>
      <c r="C146" s="345"/>
      <c r="D146" s="345"/>
      <c r="E146" s="345"/>
      <c r="F146" s="345"/>
      <c r="G146" s="345"/>
      <c r="H146" s="345"/>
      <c r="I146" s="345"/>
      <c r="J146" s="345"/>
      <c r="K146" s="345"/>
      <c r="L146" s="345"/>
      <c r="M146" s="345"/>
      <c r="N146" s="345"/>
      <c r="O146" s="345"/>
      <c r="P146" s="345"/>
      <c r="Q146" s="345"/>
    </row>
    <row r="147" spans="2:17">
      <c r="B147" s="348"/>
      <c r="C147" s="345"/>
      <c r="D147" s="345"/>
      <c r="E147" s="345"/>
      <c r="F147" s="345"/>
      <c r="G147" s="345"/>
      <c r="H147" s="345"/>
      <c r="I147" s="345"/>
      <c r="J147" s="345"/>
      <c r="K147" s="345"/>
      <c r="L147" s="345"/>
      <c r="M147" s="345"/>
      <c r="N147" s="345"/>
      <c r="O147" s="345"/>
      <c r="P147" s="345"/>
      <c r="Q147" s="345"/>
    </row>
    <row r="148" spans="2:17">
      <c r="B148" s="348"/>
      <c r="C148" s="345"/>
      <c r="D148" s="345"/>
      <c r="E148" s="345"/>
      <c r="F148" s="345"/>
      <c r="G148" s="345"/>
      <c r="H148" s="345"/>
      <c r="I148" s="345"/>
      <c r="J148" s="345"/>
      <c r="K148" s="345"/>
      <c r="L148" s="345"/>
      <c r="M148" s="345"/>
      <c r="N148" s="345"/>
      <c r="O148" s="345"/>
      <c r="P148" s="345"/>
      <c r="Q148" s="345"/>
    </row>
  </sheetData>
  <mergeCells count="13">
    <mergeCell ref="A6:A16"/>
    <mergeCell ref="A19:A23"/>
    <mergeCell ref="A28:A32"/>
    <mergeCell ref="A34:A56"/>
    <mergeCell ref="A59:A68"/>
    <mergeCell ref="V59:X59"/>
    <mergeCell ref="A73:A111"/>
    <mergeCell ref="B77:B88"/>
    <mergeCell ref="B90:B101"/>
    <mergeCell ref="B103:B111"/>
    <mergeCell ref="M59:R59"/>
    <mergeCell ref="S59:U59"/>
    <mergeCell ref="E59:F59"/>
  </mergeCells>
  <pageMargins left="0.70866141732283472" right="0.70866141732283472" top="0.74803149606299213" bottom="0.74803149606299213" header="0.31496062992125984" footer="0.31496062992125984"/>
  <pageSetup scale="50" fitToWidth="2" fitToHeight="2"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76"/>
  <sheetViews>
    <sheetView topLeftCell="A82" zoomScale="111" zoomScaleNormal="100" workbookViewId="0">
      <selection activeCell="B9" sqref="B9:M9"/>
    </sheetView>
  </sheetViews>
  <sheetFormatPr defaultRowHeight="14.25"/>
  <cols>
    <col min="1" max="1" width="4.59765625" customWidth="1"/>
    <col min="2" max="2" width="6.265625" style="313" customWidth="1"/>
    <col min="3" max="3" width="12.265625" customWidth="1"/>
    <col min="4" max="4" width="41.3984375" customWidth="1"/>
    <col min="6" max="6" width="12" customWidth="1"/>
    <col min="7" max="7" width="6.73046875" customWidth="1"/>
    <col min="8" max="8" width="11.73046875" customWidth="1"/>
    <col min="9" max="9" width="8.59765625" customWidth="1"/>
    <col min="10" max="10" width="11.265625" customWidth="1"/>
  </cols>
  <sheetData>
    <row r="1" spans="1:16" ht="8.25" customHeight="1">
      <c r="A1" s="4"/>
      <c r="B1" s="304"/>
      <c r="C1" s="5"/>
      <c r="D1" s="5"/>
      <c r="E1" s="5"/>
      <c r="F1" s="5"/>
      <c r="G1" s="5"/>
      <c r="H1" s="5"/>
      <c r="I1" s="5"/>
      <c r="J1" s="6"/>
    </row>
    <row r="2" spans="1:16" ht="21">
      <c r="A2" s="44">
        <v>8</v>
      </c>
      <c r="B2" s="45" t="s">
        <v>147</v>
      </c>
      <c r="C2" s="8"/>
      <c r="D2" s="8"/>
      <c r="E2" s="8"/>
      <c r="F2" s="8"/>
      <c r="G2" s="8"/>
      <c r="H2" s="8"/>
      <c r="I2" s="8"/>
      <c r="J2" s="9"/>
    </row>
    <row r="3" spans="1:16" ht="9" customHeight="1" thickBot="1">
      <c r="A3" s="7"/>
      <c r="B3" s="303"/>
      <c r="C3" s="8"/>
      <c r="D3" s="8"/>
      <c r="E3" s="8"/>
      <c r="F3" s="8"/>
      <c r="G3" s="8"/>
      <c r="H3" s="8"/>
      <c r="I3" s="8"/>
      <c r="J3" s="9"/>
    </row>
    <row r="4" spans="1:16" ht="14.65" thickBot="1">
      <c r="A4" s="7"/>
      <c r="B4" s="314" t="s">
        <v>31</v>
      </c>
      <c r="C4" s="19"/>
      <c r="D4" s="26" t="s">
        <v>34</v>
      </c>
      <c r="E4" s="13"/>
      <c r="F4" s="13"/>
      <c r="G4" s="13"/>
      <c r="H4" s="13"/>
      <c r="I4" s="14"/>
      <c r="J4" s="9"/>
    </row>
    <row r="5" spans="1:16" ht="9.75" customHeight="1" thickBot="1">
      <c r="A5" s="7"/>
      <c r="B5" s="315"/>
      <c r="C5" s="16"/>
      <c r="D5" s="16"/>
      <c r="E5" s="16"/>
      <c r="F5" s="16"/>
      <c r="G5" s="16"/>
      <c r="H5" s="16"/>
      <c r="I5" s="17"/>
      <c r="J5" s="9"/>
    </row>
    <row r="6" spans="1:16" ht="14.65" thickBot="1">
      <c r="A6" s="7"/>
      <c r="B6" s="316" t="s">
        <v>33</v>
      </c>
      <c r="C6" s="20"/>
      <c r="D6" s="20"/>
      <c r="E6" s="215" t="s">
        <v>75</v>
      </c>
      <c r="F6" s="16"/>
      <c r="G6" s="16"/>
      <c r="H6" s="16"/>
      <c r="I6" s="17"/>
      <c r="J6" s="9"/>
    </row>
    <row r="7" spans="1:16" ht="14.25" customHeight="1">
      <c r="A7" s="7"/>
      <c r="B7" s="306"/>
      <c r="C7" s="16"/>
      <c r="D7" s="16"/>
      <c r="E7" s="89"/>
      <c r="F7" s="16"/>
      <c r="G7" s="16"/>
      <c r="H7" s="16"/>
      <c r="I7" s="25" t="s">
        <v>32</v>
      </c>
      <c r="J7" s="9"/>
      <c r="P7" s="131"/>
    </row>
    <row r="8" spans="1:16">
      <c r="A8" s="7"/>
      <c r="B8" s="678" t="s">
        <v>328</v>
      </c>
      <c r="C8" s="679"/>
      <c r="D8" s="679"/>
      <c r="E8" s="679"/>
      <c r="F8" s="679"/>
      <c r="G8" s="679"/>
      <c r="H8" s="679"/>
      <c r="I8" s="158"/>
      <c r="J8" s="9"/>
    </row>
    <row r="9" spans="1:16" ht="30.75" customHeight="1">
      <c r="A9" s="7"/>
      <c r="B9" s="678" t="s">
        <v>427</v>
      </c>
      <c r="C9" s="679"/>
      <c r="D9" s="679"/>
      <c r="E9" s="679"/>
      <c r="F9" s="679"/>
      <c r="G9" s="679"/>
      <c r="H9" s="679"/>
      <c r="I9" s="23"/>
      <c r="J9" s="9"/>
    </row>
    <row r="10" spans="1:16" ht="31.5" customHeight="1" thickBot="1">
      <c r="A10" s="7"/>
      <c r="B10" s="680" t="s">
        <v>452</v>
      </c>
      <c r="C10" s="681"/>
      <c r="D10" s="681"/>
      <c r="E10" s="681"/>
      <c r="F10" s="681"/>
      <c r="G10" s="681"/>
      <c r="H10" s="681"/>
      <c r="I10" s="24"/>
      <c r="J10" s="9"/>
    </row>
    <row r="11" spans="1:16" s="3" customFormat="1" ht="9" customHeight="1">
      <c r="A11" s="114"/>
      <c r="B11" s="307"/>
      <c r="C11" s="178"/>
      <c r="D11" s="178"/>
      <c r="E11" s="178"/>
      <c r="F11" s="128"/>
      <c r="G11" s="128"/>
      <c r="H11" s="128"/>
      <c r="I11" s="128"/>
      <c r="J11" s="148"/>
    </row>
    <row r="12" spans="1:16" ht="15.75">
      <c r="A12" s="50" t="s">
        <v>139</v>
      </c>
      <c r="B12" s="305"/>
      <c r="C12" s="8"/>
      <c r="D12" s="8"/>
      <c r="E12" s="8"/>
      <c r="F12" s="8"/>
      <c r="G12" s="737"/>
      <c r="H12" s="737"/>
      <c r="I12" s="737"/>
      <c r="J12" s="738"/>
    </row>
    <row r="13" spans="1:16" ht="8.25" customHeight="1">
      <c r="A13" s="50"/>
      <c r="B13" s="305"/>
      <c r="C13" s="8"/>
      <c r="D13" s="8"/>
      <c r="E13" s="8"/>
      <c r="F13" s="8"/>
      <c r="G13" s="8"/>
      <c r="H13" s="8"/>
      <c r="I13" s="8"/>
      <c r="J13" s="9"/>
    </row>
    <row r="14" spans="1:16" ht="31.5" customHeight="1">
      <c r="A14" s="50"/>
      <c r="B14" s="733" t="s">
        <v>483</v>
      </c>
      <c r="C14" s="733"/>
      <c r="D14" s="733"/>
      <c r="E14" s="733"/>
      <c r="F14" s="733"/>
      <c r="G14" s="733"/>
      <c r="H14" s="733"/>
      <c r="I14" s="733"/>
      <c r="J14" s="734"/>
    </row>
    <row r="15" spans="1:16" s="247" customFormat="1" ht="6.75" customHeight="1">
      <c r="A15" s="50"/>
      <c r="B15" s="308"/>
      <c r="C15" s="265"/>
      <c r="D15" s="265"/>
      <c r="E15" s="265"/>
      <c r="F15" s="265"/>
      <c r="G15" s="265"/>
      <c r="H15" s="265"/>
      <c r="I15" s="265"/>
      <c r="J15" s="145"/>
    </row>
    <row r="16" spans="1:16" s="247" customFormat="1" ht="31.5" customHeight="1">
      <c r="A16" s="50"/>
      <c r="B16" s="732" t="s">
        <v>482</v>
      </c>
      <c r="C16" s="732"/>
      <c r="D16" s="732"/>
      <c r="E16" s="732"/>
      <c r="F16" s="732"/>
      <c r="G16" s="732"/>
      <c r="H16" s="732"/>
      <c r="I16" s="732"/>
      <c r="J16" s="145"/>
    </row>
    <row r="17" spans="1:12" ht="8.25" customHeight="1">
      <c r="A17" s="7"/>
      <c r="B17" s="305"/>
      <c r="C17" s="8"/>
      <c r="D17" s="8"/>
      <c r="E17" s="8"/>
      <c r="F17" s="8"/>
      <c r="G17" s="8"/>
      <c r="H17" s="8"/>
      <c r="I17" s="8"/>
      <c r="J17" s="9"/>
    </row>
    <row r="18" spans="1:12" ht="30.75" customHeight="1">
      <c r="A18" s="51" t="s">
        <v>256</v>
      </c>
      <c r="B18" s="578" t="s">
        <v>334</v>
      </c>
      <c r="C18" s="578"/>
      <c r="D18" s="578"/>
      <c r="E18" s="578"/>
      <c r="F18" s="578"/>
      <c r="G18" s="578"/>
      <c r="H18" s="578"/>
      <c r="I18" s="578"/>
      <c r="J18" s="9"/>
    </row>
    <row r="19" spans="1:12" s="247" customFormat="1" ht="17.25" customHeight="1">
      <c r="A19" s="51"/>
      <c r="B19" s="739" t="s">
        <v>411</v>
      </c>
      <c r="C19" s="739"/>
      <c r="D19" s="739"/>
      <c r="E19" s="739"/>
      <c r="F19" s="739"/>
      <c r="G19" s="739"/>
      <c r="H19" s="739"/>
      <c r="I19" s="739"/>
      <c r="J19" s="9"/>
    </row>
    <row r="20" spans="1:12" ht="9.75" customHeight="1">
      <c r="A20" s="7"/>
      <c r="B20" s="305"/>
      <c r="C20" s="8"/>
      <c r="D20" s="8"/>
      <c r="E20" s="8"/>
      <c r="F20" s="8"/>
      <c r="G20" s="8"/>
      <c r="H20" s="8"/>
      <c r="I20" s="8"/>
      <c r="J20" s="9"/>
    </row>
    <row r="21" spans="1:12" ht="30" customHeight="1">
      <c r="A21" s="7"/>
      <c r="B21" s="708" t="s">
        <v>508</v>
      </c>
      <c r="C21" s="708"/>
      <c r="D21" s="708"/>
      <c r="E21" s="740" t="s">
        <v>304</v>
      </c>
      <c r="F21" s="741"/>
      <c r="G21" s="725" t="s">
        <v>183</v>
      </c>
      <c r="H21" s="735"/>
      <c r="I21" s="735"/>
      <c r="J21" s="736"/>
    </row>
    <row r="22" spans="1:12">
      <c r="A22" s="7"/>
      <c r="B22" s="309">
        <v>1</v>
      </c>
      <c r="C22" s="704" t="s">
        <v>715</v>
      </c>
      <c r="D22" s="704"/>
      <c r="E22" s="712">
        <f>'7-8s RTU Assumption Worksheet'!G21</f>
        <v>16055.16064330683</v>
      </c>
      <c r="F22" s="727"/>
      <c r="G22" s="712" t="s">
        <v>654</v>
      </c>
      <c r="H22" s="713"/>
      <c r="I22" s="713"/>
      <c r="J22" s="714"/>
    </row>
    <row r="23" spans="1:12" ht="15" customHeight="1">
      <c r="A23" s="7"/>
      <c r="B23" s="309">
        <v>2</v>
      </c>
      <c r="C23" s="704" t="s">
        <v>716</v>
      </c>
      <c r="D23" s="704"/>
      <c r="E23" s="712">
        <f>'7-8s RTU Assumption Worksheet'!G22</f>
        <v>3412.5341448324234</v>
      </c>
      <c r="F23" s="727"/>
      <c r="G23" s="712" t="s">
        <v>655</v>
      </c>
      <c r="H23" s="713"/>
      <c r="I23" s="713"/>
      <c r="J23" s="714"/>
      <c r="L23" s="247"/>
    </row>
    <row r="24" spans="1:12" ht="15" customHeight="1">
      <c r="A24" s="7"/>
      <c r="B24" s="309">
        <v>3</v>
      </c>
      <c r="C24" s="704" t="s">
        <v>684</v>
      </c>
      <c r="D24" s="704"/>
      <c r="E24" s="712">
        <f>'7-8s RTU Assumption Worksheet'!G23</f>
        <v>877.50878009976611</v>
      </c>
      <c r="F24" s="727"/>
      <c r="G24" s="712" t="s">
        <v>717</v>
      </c>
      <c r="H24" s="713"/>
      <c r="I24" s="713"/>
      <c r="J24" s="714"/>
      <c r="L24" s="247"/>
    </row>
    <row r="25" spans="1:12" ht="15" customHeight="1">
      <c r="A25" s="7"/>
      <c r="B25" s="310">
        <v>4</v>
      </c>
      <c r="C25" s="729"/>
      <c r="D25" s="729"/>
      <c r="E25" s="713"/>
      <c r="F25" s="727"/>
      <c r="G25" s="712" t="s">
        <v>676</v>
      </c>
      <c r="H25" s="713"/>
      <c r="I25" s="713"/>
      <c r="J25" s="714"/>
    </row>
    <row r="26" spans="1:12" s="3" customFormat="1">
      <c r="A26" s="114"/>
      <c r="B26" s="311"/>
      <c r="C26" s="131"/>
      <c r="D26" s="131"/>
      <c r="E26" s="91"/>
      <c r="F26" s="91"/>
      <c r="G26" s="91"/>
      <c r="H26" s="91"/>
      <c r="I26" s="91"/>
      <c r="J26" s="92"/>
    </row>
    <row r="27" spans="1:12" s="3" customFormat="1">
      <c r="A27" s="114"/>
      <c r="B27" s="311"/>
      <c r="C27" s="131"/>
      <c r="D27" s="131"/>
      <c r="E27" s="133"/>
      <c r="F27" s="133"/>
      <c r="G27" s="133"/>
      <c r="H27" s="133"/>
      <c r="I27" s="133"/>
      <c r="J27" s="151"/>
    </row>
    <row r="28" spans="1:12" s="3" customFormat="1" ht="32.25" customHeight="1">
      <c r="A28" s="114"/>
      <c r="B28" s="715" t="s">
        <v>303</v>
      </c>
      <c r="C28" s="715"/>
      <c r="D28" s="715"/>
      <c r="E28" s="715"/>
      <c r="F28" s="715"/>
      <c r="G28" s="715"/>
      <c r="H28" s="715"/>
      <c r="I28" s="715"/>
      <c r="J28" s="151"/>
    </row>
    <row r="29" spans="1:12" s="3" customFormat="1">
      <c r="A29" s="114"/>
      <c r="B29" s="311"/>
      <c r="C29" s="131"/>
      <c r="D29" s="131"/>
      <c r="E29" s="133"/>
      <c r="F29" s="133"/>
      <c r="G29" s="133"/>
      <c r="H29" s="133"/>
      <c r="I29" s="133"/>
      <c r="J29" s="151"/>
    </row>
    <row r="30" spans="1:12" s="3" customFormat="1">
      <c r="A30" s="114"/>
      <c r="B30" s="716"/>
      <c r="C30" s="717"/>
      <c r="D30" s="717"/>
      <c r="E30" s="717"/>
      <c r="F30" s="717"/>
      <c r="G30" s="717"/>
      <c r="H30" s="717"/>
      <c r="I30" s="718"/>
      <c r="J30" s="151"/>
    </row>
    <row r="31" spans="1:12" s="3" customFormat="1">
      <c r="A31" s="114"/>
      <c r="B31" s="719"/>
      <c r="C31" s="720"/>
      <c r="D31" s="720"/>
      <c r="E31" s="720"/>
      <c r="F31" s="720"/>
      <c r="G31" s="720"/>
      <c r="H31" s="720"/>
      <c r="I31" s="721"/>
      <c r="J31" s="151"/>
    </row>
    <row r="32" spans="1:12" s="3" customFormat="1">
      <c r="A32" s="114"/>
      <c r="B32" s="719"/>
      <c r="C32" s="720"/>
      <c r="D32" s="720"/>
      <c r="E32" s="720"/>
      <c r="F32" s="720"/>
      <c r="G32" s="720"/>
      <c r="H32" s="720"/>
      <c r="I32" s="721"/>
      <c r="J32" s="151"/>
    </row>
    <row r="33" spans="1:10" s="3" customFormat="1">
      <c r="A33" s="114"/>
      <c r="B33" s="719"/>
      <c r="C33" s="720"/>
      <c r="D33" s="720"/>
      <c r="E33" s="720"/>
      <c r="F33" s="720"/>
      <c r="G33" s="720"/>
      <c r="H33" s="720"/>
      <c r="I33" s="721"/>
      <c r="J33" s="151"/>
    </row>
    <row r="34" spans="1:10" s="3" customFormat="1">
      <c r="A34" s="114"/>
      <c r="B34" s="719"/>
      <c r="C34" s="720"/>
      <c r="D34" s="720"/>
      <c r="E34" s="720"/>
      <c r="F34" s="720"/>
      <c r="G34" s="720"/>
      <c r="H34" s="720"/>
      <c r="I34" s="721"/>
      <c r="J34" s="151"/>
    </row>
    <row r="35" spans="1:10" s="3" customFormat="1">
      <c r="A35" s="114"/>
      <c r="B35" s="719"/>
      <c r="C35" s="720"/>
      <c r="D35" s="720"/>
      <c r="E35" s="720"/>
      <c r="F35" s="720"/>
      <c r="G35" s="720"/>
      <c r="H35" s="720"/>
      <c r="I35" s="721"/>
      <c r="J35" s="151"/>
    </row>
    <row r="36" spans="1:10" s="3" customFormat="1">
      <c r="A36" s="114"/>
      <c r="B36" s="719"/>
      <c r="C36" s="720"/>
      <c r="D36" s="720"/>
      <c r="E36" s="720"/>
      <c r="F36" s="720"/>
      <c r="G36" s="720"/>
      <c r="H36" s="720"/>
      <c r="I36" s="721"/>
      <c r="J36" s="151"/>
    </row>
    <row r="37" spans="1:10" s="3" customFormat="1">
      <c r="A37" s="114"/>
      <c r="B37" s="311"/>
      <c r="C37" s="131"/>
      <c r="D37" s="131"/>
      <c r="E37" s="133"/>
      <c r="F37" s="133"/>
      <c r="G37" s="133"/>
      <c r="H37" s="133"/>
      <c r="I37" s="133"/>
      <c r="J37" s="151"/>
    </row>
    <row r="38" spans="1:10" s="3" customFormat="1" ht="36.75" customHeight="1">
      <c r="A38" s="197" t="s">
        <v>257</v>
      </c>
      <c r="B38" s="715" t="s">
        <v>462</v>
      </c>
      <c r="C38" s="715"/>
      <c r="D38" s="715"/>
      <c r="E38" s="715"/>
      <c r="F38" s="715"/>
      <c r="G38" s="715"/>
      <c r="H38" s="715"/>
      <c r="I38" s="715"/>
      <c r="J38" s="151"/>
    </row>
    <row r="39" spans="1:10" s="3" customFormat="1">
      <c r="A39" s="114"/>
      <c r="B39" s="311"/>
      <c r="C39" s="131"/>
      <c r="D39" s="131"/>
      <c r="E39" s="133"/>
      <c r="F39" s="133"/>
      <c r="G39" s="133"/>
      <c r="H39" s="133"/>
      <c r="I39" s="133"/>
      <c r="J39" s="151"/>
    </row>
    <row r="40" spans="1:10" s="3" customFormat="1">
      <c r="A40" s="114"/>
      <c r="B40" s="716"/>
      <c r="C40" s="717"/>
      <c r="D40" s="717"/>
      <c r="E40" s="717"/>
      <c r="F40" s="717"/>
      <c r="G40" s="717"/>
      <c r="H40" s="717"/>
      <c r="I40" s="718"/>
      <c r="J40" s="151"/>
    </row>
    <row r="41" spans="1:10" s="3" customFormat="1">
      <c r="A41" s="114"/>
      <c r="B41" s="719"/>
      <c r="C41" s="720"/>
      <c r="D41" s="720"/>
      <c r="E41" s="720"/>
      <c r="F41" s="720"/>
      <c r="G41" s="720"/>
      <c r="H41" s="720"/>
      <c r="I41" s="721"/>
      <c r="J41" s="151"/>
    </row>
    <row r="42" spans="1:10" s="3" customFormat="1">
      <c r="A42" s="114"/>
      <c r="B42" s="719"/>
      <c r="C42" s="720"/>
      <c r="D42" s="720"/>
      <c r="E42" s="720"/>
      <c r="F42" s="720"/>
      <c r="G42" s="720"/>
      <c r="H42" s="720"/>
      <c r="I42" s="721"/>
      <c r="J42" s="151"/>
    </row>
    <row r="43" spans="1:10" s="3" customFormat="1">
      <c r="A43" s="114"/>
      <c r="B43" s="719"/>
      <c r="C43" s="720"/>
      <c r="D43" s="720"/>
      <c r="E43" s="720"/>
      <c r="F43" s="720"/>
      <c r="G43" s="720"/>
      <c r="H43" s="720"/>
      <c r="I43" s="721"/>
      <c r="J43" s="151"/>
    </row>
    <row r="44" spans="1:10" s="3" customFormat="1">
      <c r="A44" s="114"/>
      <c r="B44" s="719"/>
      <c r="C44" s="720"/>
      <c r="D44" s="720"/>
      <c r="E44" s="720"/>
      <c r="F44" s="720"/>
      <c r="G44" s="720"/>
      <c r="H44" s="720"/>
      <c r="I44" s="721"/>
      <c r="J44" s="151"/>
    </row>
    <row r="45" spans="1:10" s="3" customFormat="1">
      <c r="A45" s="114"/>
      <c r="B45" s="719"/>
      <c r="C45" s="720"/>
      <c r="D45" s="720"/>
      <c r="E45" s="720"/>
      <c r="F45" s="720"/>
      <c r="G45" s="720"/>
      <c r="H45" s="720"/>
      <c r="I45" s="721"/>
      <c r="J45" s="151"/>
    </row>
    <row r="46" spans="1:10" s="3" customFormat="1">
      <c r="A46" s="114"/>
      <c r="B46" s="719"/>
      <c r="C46" s="720"/>
      <c r="D46" s="720"/>
      <c r="E46" s="720"/>
      <c r="F46" s="720"/>
      <c r="G46" s="720"/>
      <c r="H46" s="720"/>
      <c r="I46" s="721"/>
      <c r="J46" s="151"/>
    </row>
    <row r="47" spans="1:10" s="3" customFormat="1">
      <c r="A47" s="114"/>
      <c r="B47" s="719"/>
      <c r="C47" s="720"/>
      <c r="D47" s="720"/>
      <c r="E47" s="720"/>
      <c r="F47" s="720"/>
      <c r="G47" s="720"/>
      <c r="H47" s="720"/>
      <c r="I47" s="721"/>
      <c r="J47" s="151"/>
    </row>
    <row r="48" spans="1:10" s="3" customFormat="1">
      <c r="A48" s="114"/>
      <c r="B48" s="722"/>
      <c r="C48" s="723"/>
      <c r="D48" s="723"/>
      <c r="E48" s="723"/>
      <c r="F48" s="723"/>
      <c r="G48" s="723"/>
      <c r="H48" s="723"/>
      <c r="I48" s="724"/>
      <c r="J48" s="151"/>
    </row>
    <row r="49" spans="1:12" s="3" customFormat="1">
      <c r="A49" s="114"/>
      <c r="B49" s="312"/>
      <c r="C49" s="248"/>
      <c r="D49" s="248"/>
      <c r="E49" s="248"/>
      <c r="F49" s="248"/>
      <c r="G49" s="248"/>
      <c r="H49" s="248"/>
      <c r="I49" s="248"/>
      <c r="J49" s="151"/>
    </row>
    <row r="50" spans="1:12" s="3" customFormat="1">
      <c r="A50" s="114"/>
      <c r="B50" s="312"/>
      <c r="C50" s="248"/>
      <c r="D50" s="248"/>
      <c r="E50" s="248"/>
      <c r="F50" s="248"/>
      <c r="G50" s="248"/>
      <c r="H50" s="248"/>
      <c r="I50" s="248"/>
      <c r="J50" s="151"/>
    </row>
    <row r="51" spans="1:12" s="3" customFormat="1">
      <c r="A51" s="114"/>
      <c r="B51" s="312"/>
      <c r="C51" s="248"/>
      <c r="D51" s="248"/>
      <c r="E51" s="248"/>
      <c r="F51" s="248"/>
      <c r="G51" s="248"/>
      <c r="H51" s="248"/>
      <c r="I51" s="248"/>
      <c r="J51" s="151"/>
    </row>
    <row r="52" spans="1:12" s="3" customFormat="1">
      <c r="A52" s="114"/>
      <c r="B52" s="312"/>
      <c r="C52" s="248"/>
      <c r="D52" s="248"/>
      <c r="E52" s="248"/>
      <c r="F52" s="248"/>
      <c r="G52" s="248"/>
      <c r="H52" s="248"/>
      <c r="I52" s="248"/>
      <c r="J52" s="151"/>
    </row>
    <row r="53" spans="1:12">
      <c r="A53" s="56">
        <v>2</v>
      </c>
      <c r="B53" s="305" t="s">
        <v>453</v>
      </c>
      <c r="C53" s="8"/>
      <c r="D53" s="8"/>
      <c r="E53" s="8"/>
      <c r="F53" s="8"/>
      <c r="G53" s="8"/>
      <c r="H53" s="8"/>
      <c r="I53" s="8"/>
      <c r="J53" s="9"/>
      <c r="K53" s="8"/>
      <c r="L53" s="8"/>
    </row>
    <row r="54" spans="1:12" ht="9" customHeight="1">
      <c r="A54" s="7"/>
      <c r="B54" s="305"/>
      <c r="C54" s="8"/>
      <c r="D54" s="8"/>
      <c r="E54" s="8"/>
      <c r="F54" s="8"/>
      <c r="G54" s="8"/>
      <c r="H54" s="8"/>
      <c r="I54" s="8"/>
      <c r="J54" s="9"/>
      <c r="K54" s="8"/>
      <c r="L54" s="8"/>
    </row>
    <row r="55" spans="1:12" ht="52.5" customHeight="1">
      <c r="A55" s="7"/>
      <c r="B55" s="708" t="s">
        <v>448</v>
      </c>
      <c r="C55" s="708"/>
      <c r="D55" s="708"/>
      <c r="E55" s="725" t="s">
        <v>463</v>
      </c>
      <c r="F55" s="726"/>
      <c r="G55" s="673" t="s">
        <v>454</v>
      </c>
      <c r="H55" s="674"/>
      <c r="I55" s="674"/>
      <c r="J55" s="728"/>
    </row>
    <row r="56" spans="1:12" ht="38.75" customHeight="1">
      <c r="A56" s="7"/>
      <c r="B56" s="309">
        <v>1</v>
      </c>
      <c r="C56" s="704" t="str">
        <f>measure1</f>
        <v>web enabled smart thermostat</v>
      </c>
      <c r="D56" s="704"/>
      <c r="E56" s="701">
        <f>'7-8s RTU Assumption Worksheet'!C47</f>
        <v>350</v>
      </c>
      <c r="F56" s="702"/>
      <c r="G56" s="698" t="s">
        <v>657</v>
      </c>
      <c r="H56" s="699"/>
      <c r="I56" s="699"/>
      <c r="J56" s="700"/>
    </row>
    <row r="57" spans="1:12" ht="62.25" customHeight="1">
      <c r="A57" s="7"/>
      <c r="B57" s="309">
        <v>2</v>
      </c>
      <c r="C57" s="704" t="str">
        <f>measure2</f>
        <v>addition of occupancy sensor control</v>
      </c>
      <c r="D57" s="704"/>
      <c r="E57" s="701">
        <f>'7-8s RTU Assumption Worksheet'!C48</f>
        <v>400</v>
      </c>
      <c r="F57" s="702"/>
      <c r="G57" s="698" t="s">
        <v>677</v>
      </c>
      <c r="H57" s="699"/>
      <c r="I57" s="699"/>
      <c r="J57" s="700"/>
    </row>
    <row r="58" spans="1:12" ht="42" customHeight="1">
      <c r="A58" s="7"/>
      <c r="B58" s="309">
        <v>3</v>
      </c>
      <c r="C58" s="704" t="str">
        <f>measure3</f>
        <v>addition of demand controlled ventilation system</v>
      </c>
      <c r="D58" s="704"/>
      <c r="E58" s="701">
        <f>'7-8s RTU Assumption Worksheet'!C49</f>
        <v>1200</v>
      </c>
      <c r="F58" s="702"/>
      <c r="G58" s="698" t="s">
        <v>656</v>
      </c>
      <c r="H58" s="699"/>
      <c r="I58" s="699"/>
      <c r="J58" s="700"/>
    </row>
    <row r="59" spans="1:12" ht="15" customHeight="1">
      <c r="A59" s="7"/>
      <c r="B59" s="309">
        <v>4</v>
      </c>
      <c r="C59" s="730"/>
      <c r="D59" s="731"/>
      <c r="E59" s="696"/>
      <c r="F59" s="697"/>
      <c r="G59" s="698"/>
      <c r="H59" s="699"/>
      <c r="I59" s="699"/>
      <c r="J59" s="700"/>
    </row>
    <row r="60" spans="1:12" ht="7.5" customHeight="1">
      <c r="A60" s="7"/>
      <c r="B60" s="305"/>
      <c r="C60" s="8"/>
      <c r="D60" s="8"/>
      <c r="E60" s="8"/>
      <c r="F60" s="8"/>
      <c r="G60" s="8"/>
      <c r="H60" s="8"/>
      <c r="I60" s="8"/>
      <c r="J60" s="9"/>
      <c r="K60" s="8"/>
      <c r="L60" s="8"/>
    </row>
    <row r="61" spans="1:12" ht="18" customHeight="1">
      <c r="A61" s="709" t="s">
        <v>455</v>
      </c>
      <c r="B61" s="710"/>
      <c r="C61" s="710"/>
      <c r="D61" s="710"/>
      <c r="E61" s="710"/>
      <c r="F61" s="710"/>
      <c r="G61" s="710"/>
      <c r="H61" s="710"/>
      <c r="I61" s="710"/>
      <c r="J61" s="711"/>
      <c r="K61" s="8"/>
      <c r="L61" s="8"/>
    </row>
    <row r="62" spans="1:12" s="3" customFormat="1" ht="10.5" customHeight="1">
      <c r="A62" s="114"/>
      <c r="B62" s="311"/>
      <c r="C62" s="131"/>
      <c r="D62" s="131"/>
      <c r="E62" s="133"/>
      <c r="F62" s="133"/>
      <c r="G62" s="133"/>
      <c r="H62" s="133"/>
      <c r="I62" s="133"/>
      <c r="J62" s="151"/>
      <c r="K62" s="128"/>
      <c r="L62" s="128"/>
    </row>
    <row r="63" spans="1:12" ht="29.25" customHeight="1">
      <c r="A63" s="56">
        <v>3</v>
      </c>
      <c r="B63" s="579" t="s">
        <v>144</v>
      </c>
      <c r="C63" s="579"/>
      <c r="D63" s="579"/>
      <c r="E63" s="579"/>
      <c r="F63" s="579"/>
      <c r="G63" s="579"/>
      <c r="H63" s="579"/>
      <c r="I63" s="579"/>
      <c r="J63" s="742"/>
      <c r="K63" s="8"/>
      <c r="L63" s="8"/>
    </row>
    <row r="64" spans="1:12" ht="32.25" customHeight="1">
      <c r="A64" s="56"/>
      <c r="B64" s="642" t="s">
        <v>318</v>
      </c>
      <c r="C64" s="642"/>
      <c r="D64" s="642"/>
      <c r="E64" s="642"/>
      <c r="F64" s="642"/>
      <c r="G64" s="642"/>
      <c r="H64" s="642"/>
      <c r="I64" s="642"/>
      <c r="J64" s="62"/>
      <c r="K64" s="129"/>
      <c r="L64" s="8"/>
    </row>
    <row r="65" spans="1:14" ht="11.25" customHeight="1">
      <c r="A65" s="7"/>
      <c r="B65" s="305"/>
      <c r="C65" s="8"/>
      <c r="D65" s="8"/>
      <c r="E65" s="8"/>
      <c r="F65" s="8"/>
      <c r="G65" s="8"/>
      <c r="H65" s="8"/>
      <c r="I65" s="8"/>
      <c r="J65" s="9"/>
      <c r="K65" s="8"/>
      <c r="L65" s="8"/>
    </row>
    <row r="66" spans="1:14" ht="46.5" customHeight="1">
      <c r="A66" s="7"/>
      <c r="B66" s="708" t="s">
        <v>448</v>
      </c>
      <c r="C66" s="708"/>
      <c r="D66" s="708"/>
      <c r="E66" s="705" t="s">
        <v>149</v>
      </c>
      <c r="F66" s="705"/>
      <c r="G66" s="705"/>
      <c r="H66" s="705" t="s">
        <v>150</v>
      </c>
      <c r="I66" s="705"/>
      <c r="J66" s="706"/>
      <c r="K66" s="8"/>
      <c r="L66" s="8"/>
    </row>
    <row r="67" spans="1:14" ht="15" customHeight="1">
      <c r="A67" s="7"/>
      <c r="B67" s="309">
        <v>1</v>
      </c>
      <c r="C67" s="704" t="str">
        <f>measure1</f>
        <v>web enabled smart thermostat</v>
      </c>
      <c r="D67" s="704"/>
      <c r="E67" s="707"/>
      <c r="F67" s="707"/>
      <c r="G67" s="707"/>
      <c r="H67" s="573" t="s">
        <v>631</v>
      </c>
      <c r="I67" s="573"/>
      <c r="J67" s="574"/>
      <c r="K67" s="8"/>
      <c r="L67" s="8"/>
    </row>
    <row r="68" spans="1:14" ht="15" customHeight="1">
      <c r="A68" s="7"/>
      <c r="B68" s="309">
        <v>2</v>
      </c>
      <c r="C68" s="704" t="str">
        <f>measure2</f>
        <v>addition of occupancy sensor control</v>
      </c>
      <c r="D68" s="704"/>
      <c r="E68" s="707"/>
      <c r="F68" s="707"/>
      <c r="G68" s="707"/>
      <c r="H68" s="573" t="s">
        <v>631</v>
      </c>
      <c r="I68" s="573"/>
      <c r="J68" s="574"/>
      <c r="K68" s="8"/>
      <c r="L68" s="8"/>
    </row>
    <row r="69" spans="1:14" ht="15" customHeight="1">
      <c r="A69" s="7"/>
      <c r="B69" s="309">
        <v>3</v>
      </c>
      <c r="C69" s="704" t="str">
        <f>measure3</f>
        <v>addition of demand controlled ventilation system</v>
      </c>
      <c r="D69" s="704"/>
      <c r="E69" s="707"/>
      <c r="F69" s="707"/>
      <c r="G69" s="707"/>
      <c r="H69" s="573" t="s">
        <v>631</v>
      </c>
      <c r="I69" s="573"/>
      <c r="J69" s="574"/>
      <c r="K69" s="8"/>
      <c r="L69" s="8"/>
    </row>
    <row r="70" spans="1:14" ht="15" customHeight="1">
      <c r="A70" s="7"/>
      <c r="B70" s="309">
        <v>4</v>
      </c>
      <c r="C70" s="703"/>
      <c r="D70" s="703"/>
      <c r="E70" s="707"/>
      <c r="F70" s="707"/>
      <c r="G70" s="707"/>
      <c r="H70" s="573"/>
      <c r="I70" s="573"/>
      <c r="J70" s="574"/>
      <c r="K70" s="8"/>
      <c r="L70" s="8"/>
    </row>
    <row r="71" spans="1:14" s="3" customFormat="1" ht="15" customHeight="1">
      <c r="A71" s="128"/>
      <c r="B71" s="311"/>
      <c r="C71" s="131"/>
      <c r="D71" s="131"/>
      <c r="E71" s="91"/>
      <c r="F71" s="91"/>
      <c r="G71" s="91"/>
      <c r="H71" s="91"/>
      <c r="I71" s="91"/>
      <c r="J71" s="91"/>
      <c r="K71" s="128"/>
      <c r="L71" s="128"/>
      <c r="M71" s="128"/>
      <c r="N71" s="128"/>
    </row>
    <row r="72" spans="1:14" s="3" customFormat="1" ht="15" customHeight="1">
      <c r="A72" s="128"/>
      <c r="B72" s="311"/>
      <c r="C72" s="131"/>
      <c r="D72" s="131"/>
      <c r="E72" s="91"/>
      <c r="F72" s="91"/>
      <c r="G72" s="91"/>
      <c r="H72" s="91"/>
      <c r="I72" s="91"/>
      <c r="J72" s="91"/>
      <c r="K72" s="128"/>
      <c r="L72" s="128"/>
      <c r="M72" s="128"/>
      <c r="N72" s="128"/>
    </row>
    <row r="73" spans="1:14">
      <c r="A73" s="8"/>
      <c r="B73" s="305"/>
      <c r="C73" s="8"/>
      <c r="D73" s="8"/>
      <c r="E73" s="8"/>
      <c r="F73" s="8"/>
      <c r="G73" s="8"/>
      <c r="H73" s="8"/>
      <c r="I73" s="8"/>
      <c r="J73" s="8"/>
      <c r="K73" s="8"/>
      <c r="L73" s="8"/>
      <c r="M73" s="8"/>
      <c r="N73" s="8"/>
    </row>
    <row r="74" spans="1:14">
      <c r="A74" s="8"/>
      <c r="B74" s="305"/>
      <c r="C74" s="8"/>
      <c r="D74" s="8"/>
      <c r="E74" s="8"/>
      <c r="F74" s="8"/>
      <c r="G74" s="8"/>
      <c r="H74" s="8"/>
      <c r="I74" s="8"/>
      <c r="J74" s="8"/>
      <c r="K74" s="8"/>
      <c r="L74" s="8"/>
      <c r="M74" s="8"/>
      <c r="N74" s="8"/>
    </row>
    <row r="75" spans="1:14">
      <c r="A75" s="8"/>
      <c r="B75" s="305"/>
      <c r="C75" s="8"/>
      <c r="D75" s="8"/>
      <c r="E75" s="8"/>
      <c r="F75" s="8"/>
      <c r="G75" s="8"/>
      <c r="H75" s="8"/>
      <c r="I75" s="8"/>
      <c r="J75" s="8"/>
      <c r="K75" s="8"/>
      <c r="L75" s="8"/>
      <c r="M75" s="8"/>
      <c r="N75" s="8"/>
    </row>
    <row r="76" spans="1:14">
      <c r="A76" s="8"/>
      <c r="B76" s="305"/>
      <c r="C76" s="8"/>
      <c r="D76" s="8"/>
      <c r="E76" s="8"/>
      <c r="F76" s="8"/>
      <c r="G76" s="8"/>
      <c r="H76" s="8"/>
      <c r="I76" s="8"/>
      <c r="J76" s="8"/>
      <c r="K76" s="8"/>
      <c r="L76" s="8"/>
      <c r="M76" s="8"/>
      <c r="N76" s="8"/>
    </row>
  </sheetData>
  <mergeCells count="60">
    <mergeCell ref="B63:J63"/>
    <mergeCell ref="C56:D56"/>
    <mergeCell ref="C57:D57"/>
    <mergeCell ref="C58:D58"/>
    <mergeCell ref="C59:D59"/>
    <mergeCell ref="B8:H8"/>
    <mergeCell ref="B9:H9"/>
    <mergeCell ref="B18:I18"/>
    <mergeCell ref="E24:F24"/>
    <mergeCell ref="E25:F25"/>
    <mergeCell ref="G23:J23"/>
    <mergeCell ref="G24:J24"/>
    <mergeCell ref="G21:J21"/>
    <mergeCell ref="C22:D22"/>
    <mergeCell ref="C23:D23"/>
    <mergeCell ref="C24:D24"/>
    <mergeCell ref="C25:D25"/>
    <mergeCell ref="B21:D21"/>
    <mergeCell ref="B10:H10"/>
    <mergeCell ref="G12:J12"/>
    <mergeCell ref="G22:J22"/>
    <mergeCell ref="B19:I19"/>
    <mergeCell ref="E21:F21"/>
    <mergeCell ref="E22:F22"/>
    <mergeCell ref="E23:F23"/>
    <mergeCell ref="B16:I16"/>
    <mergeCell ref="B14:J14"/>
    <mergeCell ref="H69:J69"/>
    <mergeCell ref="H70:J70"/>
    <mergeCell ref="G57:J57"/>
    <mergeCell ref="G25:J25"/>
    <mergeCell ref="B38:I38"/>
    <mergeCell ref="B40:I48"/>
    <mergeCell ref="B55:D55"/>
    <mergeCell ref="E55:F55"/>
    <mergeCell ref="E56:F56"/>
    <mergeCell ref="E57:F57"/>
    <mergeCell ref="G55:J55"/>
    <mergeCell ref="G56:J56"/>
    <mergeCell ref="B28:I28"/>
    <mergeCell ref="B30:I36"/>
    <mergeCell ref="H67:J67"/>
    <mergeCell ref="B66:D66"/>
    <mergeCell ref="A61:J61"/>
    <mergeCell ref="E69:G69"/>
    <mergeCell ref="E70:G70"/>
    <mergeCell ref="C69:D69"/>
    <mergeCell ref="C70:D70"/>
    <mergeCell ref="B64:I64"/>
    <mergeCell ref="E58:F58"/>
    <mergeCell ref="G58:J58"/>
    <mergeCell ref="E59:F59"/>
    <mergeCell ref="G59:J59"/>
    <mergeCell ref="C67:D67"/>
    <mergeCell ref="C68:D68"/>
    <mergeCell ref="E66:G66"/>
    <mergeCell ref="H66:J66"/>
    <mergeCell ref="E67:G67"/>
    <mergeCell ref="E68:G68"/>
    <mergeCell ref="H68:J68"/>
  </mergeCells>
  <pageMargins left="0.70866141732283472" right="0.70866141732283472" top="0.74803149606299213" bottom="0.74803149606299213" header="0.31496062992125984" footer="0.31496062992125984"/>
  <pageSetup scale="72" fitToHeight="0" orientation="portrait" r:id="rId1"/>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L120"/>
  <sheetViews>
    <sheetView topLeftCell="B109" zoomScale="129" zoomScaleNormal="100" workbookViewId="0">
      <selection activeCell="B9" sqref="B9:M9"/>
    </sheetView>
  </sheetViews>
  <sheetFormatPr defaultRowHeight="14.25"/>
  <cols>
    <col min="3" max="3" width="29.73046875" customWidth="1"/>
    <col min="4" max="4" width="26.3984375" bestFit="1" customWidth="1"/>
    <col min="5" max="6" width="13" customWidth="1"/>
  </cols>
  <sheetData>
    <row r="1" spans="1:11">
      <c r="A1" s="4"/>
      <c r="B1" s="5"/>
      <c r="C1" s="5"/>
      <c r="D1" s="5"/>
      <c r="E1" s="5"/>
      <c r="F1" s="5"/>
      <c r="G1" s="5"/>
      <c r="H1" s="5"/>
      <c r="I1" s="5"/>
      <c r="J1" s="6"/>
      <c r="K1" s="8"/>
    </row>
    <row r="2" spans="1:11" ht="21">
      <c r="A2" s="44" t="s">
        <v>207</v>
      </c>
      <c r="B2" s="45" t="s">
        <v>208</v>
      </c>
      <c r="C2" s="8"/>
      <c r="D2" s="8"/>
      <c r="E2" s="8"/>
      <c r="F2" s="8"/>
      <c r="G2" s="8"/>
      <c r="H2" s="8"/>
      <c r="I2" s="8"/>
      <c r="J2" s="9"/>
      <c r="K2" s="8"/>
    </row>
    <row r="3" spans="1:11" ht="9.75" customHeight="1" thickBot="1">
      <c r="A3" s="7"/>
      <c r="B3" s="8"/>
      <c r="C3" s="8"/>
      <c r="D3" s="8"/>
      <c r="E3" s="8"/>
      <c r="F3" s="8"/>
      <c r="G3" s="8"/>
      <c r="H3" s="8"/>
      <c r="I3" s="8"/>
      <c r="J3" s="9"/>
      <c r="K3" s="8"/>
    </row>
    <row r="4" spans="1:11" ht="14.65" thickBot="1">
      <c r="A4" s="7"/>
      <c r="B4" s="18" t="s">
        <v>31</v>
      </c>
      <c r="C4" s="19"/>
      <c r="D4" s="26" t="s">
        <v>34</v>
      </c>
      <c r="E4" s="13"/>
      <c r="F4" s="14"/>
      <c r="G4" s="8"/>
      <c r="H4" s="8"/>
      <c r="I4" s="8"/>
      <c r="J4" s="9"/>
      <c r="K4" s="8"/>
    </row>
    <row r="5" spans="1:11" ht="14.65" thickBot="1">
      <c r="A5" s="7"/>
      <c r="B5" s="15"/>
      <c r="C5" s="16"/>
      <c r="D5" s="16"/>
      <c r="E5" s="16"/>
      <c r="F5" s="17"/>
      <c r="G5" s="8"/>
      <c r="H5" s="8"/>
      <c r="I5" s="8"/>
      <c r="J5" s="9"/>
      <c r="K5" s="8"/>
    </row>
    <row r="6" spans="1:11" ht="14.65" thickBot="1">
      <c r="A6" s="7"/>
      <c r="B6" s="22" t="s">
        <v>33</v>
      </c>
      <c r="C6" s="20"/>
      <c r="D6" s="20"/>
      <c r="E6" s="52" t="s">
        <v>75</v>
      </c>
      <c r="F6" s="17"/>
      <c r="G6" s="8"/>
      <c r="H6" s="8"/>
      <c r="I6" s="8"/>
      <c r="J6" s="9"/>
      <c r="K6" s="8"/>
    </row>
    <row r="7" spans="1:11">
      <c r="A7" s="7"/>
      <c r="B7" s="130"/>
      <c r="C7" s="16"/>
      <c r="D7" s="16"/>
      <c r="E7" s="16"/>
      <c r="F7" s="25" t="s">
        <v>32</v>
      </c>
      <c r="G7" s="8"/>
      <c r="H7" s="8"/>
      <c r="I7" s="8"/>
      <c r="J7" s="9"/>
      <c r="K7" s="8"/>
    </row>
    <row r="8" spans="1:11" ht="30.75" customHeight="1">
      <c r="A8" s="7"/>
      <c r="B8" s="758" t="s">
        <v>329</v>
      </c>
      <c r="C8" s="759"/>
      <c r="D8" s="759"/>
      <c r="E8" s="759"/>
      <c r="F8" s="25"/>
      <c r="G8" s="8"/>
      <c r="H8" s="8"/>
      <c r="I8" s="8"/>
      <c r="J8" s="9"/>
      <c r="K8" s="8"/>
    </row>
    <row r="9" spans="1:11" ht="63" customHeight="1" thickBot="1">
      <c r="A9" s="7"/>
      <c r="B9" s="792" t="s">
        <v>425</v>
      </c>
      <c r="C9" s="793"/>
      <c r="D9" s="793"/>
      <c r="E9" s="794"/>
      <c r="F9" s="23"/>
      <c r="G9" s="8"/>
      <c r="H9" s="8"/>
      <c r="I9" s="8"/>
      <c r="J9" s="9"/>
      <c r="K9" s="8"/>
    </row>
    <row r="10" spans="1:11" ht="39" customHeight="1" thickBot="1">
      <c r="A10" s="7"/>
      <c r="B10" s="637" t="s">
        <v>326</v>
      </c>
      <c r="C10" s="795"/>
      <c r="D10" s="795"/>
      <c r="E10" s="796"/>
      <c r="F10" s="135"/>
      <c r="G10" s="787" t="s">
        <v>169</v>
      </c>
      <c r="H10" s="788"/>
      <c r="I10" s="788"/>
      <c r="J10" s="789"/>
      <c r="K10" s="8"/>
    </row>
    <row r="11" spans="1:11" ht="14.65" thickBot="1">
      <c r="A11" s="114"/>
      <c r="B11" s="134"/>
      <c r="C11" s="134"/>
      <c r="D11" s="134"/>
      <c r="E11" s="134"/>
      <c r="F11" s="128"/>
      <c r="G11" s="222"/>
      <c r="H11" s="223"/>
      <c r="I11" s="223"/>
      <c r="J11" s="224"/>
      <c r="K11" s="8"/>
    </row>
    <row r="12" spans="1:11" ht="14.65" thickBot="1">
      <c r="A12" s="7"/>
      <c r="B12" s="8"/>
      <c r="C12" s="8"/>
      <c r="D12" s="8"/>
      <c r="E12" s="8"/>
      <c r="F12" s="8"/>
      <c r="G12" s="219"/>
      <c r="H12" s="220"/>
      <c r="I12" s="220"/>
      <c r="J12" s="221"/>
      <c r="K12" s="8"/>
    </row>
    <row r="13" spans="1:11" ht="16.5" customHeight="1" thickBot="1">
      <c r="A13" s="7"/>
      <c r="B13" s="8"/>
      <c r="C13" s="8"/>
      <c r="D13" s="8"/>
      <c r="E13" s="8"/>
      <c r="F13" s="8"/>
      <c r="G13" s="760"/>
      <c r="H13" s="761"/>
      <c r="I13" s="761"/>
      <c r="J13" s="762"/>
      <c r="K13" s="8"/>
    </row>
    <row r="14" spans="1:11" ht="16.5" customHeight="1" thickBot="1">
      <c r="A14" s="7"/>
      <c r="B14" s="8"/>
      <c r="C14" s="8"/>
      <c r="D14" s="8"/>
      <c r="E14" s="8"/>
      <c r="F14" s="8"/>
      <c r="G14" s="763"/>
      <c r="H14" s="764"/>
      <c r="I14" s="764"/>
      <c r="J14" s="765"/>
      <c r="K14" s="8"/>
    </row>
    <row r="15" spans="1:11" s="3" customFormat="1" ht="9.75" customHeight="1">
      <c r="A15" s="114"/>
      <c r="B15" s="128"/>
      <c r="C15" s="128"/>
      <c r="D15" s="128"/>
      <c r="E15" s="128"/>
      <c r="F15" s="128"/>
      <c r="G15" s="182"/>
      <c r="H15" s="182"/>
      <c r="I15" s="182"/>
      <c r="J15" s="255"/>
      <c r="K15" s="128"/>
    </row>
    <row r="16" spans="1:11" ht="15.75">
      <c r="A16" s="50" t="s">
        <v>209</v>
      </c>
      <c r="B16" s="8"/>
      <c r="C16" s="8"/>
      <c r="D16" s="8"/>
      <c r="E16" s="8"/>
      <c r="F16" s="8"/>
      <c r="G16" s="737"/>
      <c r="H16" s="737"/>
      <c r="I16" s="737"/>
      <c r="J16" s="738"/>
      <c r="K16" s="8"/>
    </row>
    <row r="17" spans="1:11" ht="15.75">
      <c r="A17" s="50"/>
      <c r="B17" s="8"/>
      <c r="C17" s="8"/>
      <c r="D17" s="8"/>
      <c r="E17" s="8"/>
      <c r="F17" s="8"/>
      <c r="G17" s="8"/>
      <c r="H17" s="8"/>
      <c r="I17" s="8"/>
      <c r="J17" s="9"/>
      <c r="K17" s="8"/>
    </row>
    <row r="18" spans="1:11" ht="30.4" customHeight="1">
      <c r="A18" s="50"/>
      <c r="B18" s="733" t="s">
        <v>177</v>
      </c>
      <c r="C18" s="733"/>
      <c r="D18" s="733"/>
      <c r="E18" s="733"/>
      <c r="F18" s="733"/>
      <c r="G18" s="733"/>
      <c r="H18" s="733"/>
      <c r="I18" s="733"/>
      <c r="J18" s="734"/>
      <c r="K18" s="8"/>
    </row>
    <row r="19" spans="1:11">
      <c r="A19" s="7"/>
      <c r="B19" s="8"/>
      <c r="C19" s="8"/>
      <c r="D19" s="8"/>
      <c r="E19" s="8"/>
      <c r="F19" s="8"/>
      <c r="G19" s="8"/>
      <c r="H19" s="8"/>
      <c r="I19" s="8"/>
      <c r="J19" s="9"/>
      <c r="K19" s="8"/>
    </row>
    <row r="20" spans="1:11" ht="21">
      <c r="A20" s="7"/>
      <c r="B20" s="153" t="s">
        <v>215</v>
      </c>
      <c r="C20" s="154"/>
      <c r="D20" s="154"/>
      <c r="E20" s="155"/>
      <c r="F20" s="253"/>
      <c r="G20" s="253"/>
      <c r="H20" s="253"/>
      <c r="I20" s="253"/>
      <c r="J20" s="254"/>
      <c r="K20" s="8"/>
    </row>
    <row r="21" spans="1:11" ht="21">
      <c r="A21" s="7"/>
      <c r="B21" s="153"/>
      <c r="C21" s="154"/>
      <c r="D21" s="154"/>
      <c r="E21" s="155"/>
      <c r="F21" s="253"/>
      <c r="G21" s="253"/>
      <c r="H21" s="253"/>
      <c r="I21" s="253"/>
      <c r="J21" s="254"/>
      <c r="K21" s="8"/>
    </row>
    <row r="22" spans="1:11" ht="15.75">
      <c r="A22" s="7"/>
      <c r="B22" s="790" t="s">
        <v>214</v>
      </c>
      <c r="C22" s="790"/>
      <c r="D22" s="790"/>
      <c r="E22" s="790"/>
      <c r="F22" s="790"/>
      <c r="G22" s="790"/>
      <c r="H22" s="790"/>
      <c r="I22" s="790"/>
      <c r="J22" s="791"/>
      <c r="K22" s="8"/>
    </row>
    <row r="23" spans="1:11" ht="14.25" customHeight="1">
      <c r="A23" s="7"/>
      <c r="B23" s="153"/>
      <c r="C23" s="154"/>
      <c r="D23" s="154"/>
      <c r="E23" s="155"/>
      <c r="F23" s="253"/>
      <c r="G23" s="253"/>
      <c r="H23" s="253"/>
      <c r="I23" s="253"/>
      <c r="J23" s="254"/>
      <c r="K23" s="8"/>
    </row>
    <row r="24" spans="1:11" ht="21">
      <c r="A24" s="7"/>
      <c r="B24" s="183" t="s">
        <v>212</v>
      </c>
      <c r="C24" s="154"/>
      <c r="D24" s="154"/>
      <c r="E24" s="155"/>
      <c r="F24" s="253"/>
      <c r="G24" s="253"/>
      <c r="H24" s="253"/>
      <c r="I24" s="253"/>
      <c r="J24" s="254"/>
      <c r="K24" s="8"/>
    </row>
    <row r="25" spans="1:11" ht="7.5" customHeight="1">
      <c r="A25" s="7"/>
      <c r="B25" s="179"/>
      <c r="C25" s="154"/>
      <c r="D25" s="154"/>
      <c r="E25" s="155"/>
      <c r="F25" s="253"/>
      <c r="G25" s="253"/>
      <c r="H25" s="253"/>
      <c r="I25" s="253"/>
      <c r="J25" s="254"/>
      <c r="K25" s="8"/>
    </row>
    <row r="26" spans="1:11">
      <c r="A26" s="87">
        <v>1</v>
      </c>
      <c r="B26" s="766" t="s">
        <v>495</v>
      </c>
      <c r="C26" s="766"/>
      <c r="D26" s="766"/>
      <c r="E26" s="766"/>
      <c r="F26" s="766"/>
      <c r="G26" s="766"/>
      <c r="H26" s="766"/>
      <c r="I26" s="766"/>
      <c r="J26" s="767"/>
      <c r="K26" s="8"/>
    </row>
    <row r="27" spans="1:11" ht="12" customHeight="1">
      <c r="A27" s="7"/>
      <c r="B27" s="8"/>
      <c r="C27" s="116"/>
      <c r="D27" s="116"/>
      <c r="E27" s="253"/>
      <c r="F27" s="253"/>
      <c r="G27" s="253"/>
      <c r="H27" s="253"/>
      <c r="I27" s="253"/>
      <c r="J27" s="254"/>
      <c r="K27" s="8"/>
    </row>
    <row r="28" spans="1:11" ht="15" customHeight="1">
      <c r="A28" s="7"/>
      <c r="B28" s="708" t="s">
        <v>145</v>
      </c>
      <c r="C28" s="708"/>
      <c r="D28" s="708"/>
      <c r="E28" s="581" t="s">
        <v>176</v>
      </c>
      <c r="F28" s="581"/>
      <c r="G28" s="581"/>
      <c r="H28" s="749" t="s">
        <v>131</v>
      </c>
      <c r="I28" s="749"/>
      <c r="J28" s="750"/>
      <c r="K28" s="8"/>
    </row>
    <row r="29" spans="1:11" ht="29.65" customHeight="1">
      <c r="A29" s="7"/>
      <c r="B29" s="252">
        <v>1</v>
      </c>
      <c r="C29" s="747" t="str">
        <f>measure1</f>
        <v>web enabled smart thermostat</v>
      </c>
      <c r="D29" s="748"/>
      <c r="E29" s="682">
        <f>'7-8s RTU Assumption Worksheet'!C30</f>
        <v>4056</v>
      </c>
      <c r="F29" s="682"/>
      <c r="G29" s="682"/>
      <c r="H29" s="770" t="s">
        <v>678</v>
      </c>
      <c r="I29" s="771"/>
      <c r="J29" s="771"/>
      <c r="K29" s="8"/>
    </row>
    <row r="30" spans="1:11" ht="30" customHeight="1">
      <c r="A30" s="7"/>
      <c r="B30" s="252">
        <v>2</v>
      </c>
      <c r="C30" s="747" t="str">
        <f>measure2</f>
        <v>addition of occupancy sensor control</v>
      </c>
      <c r="D30" s="748"/>
      <c r="E30" s="682">
        <f>E29</f>
        <v>4056</v>
      </c>
      <c r="F30" s="682"/>
      <c r="G30" s="682"/>
      <c r="H30" s="754"/>
      <c r="I30" s="755"/>
      <c r="J30" s="755"/>
      <c r="K30" s="8"/>
    </row>
    <row r="31" spans="1:11" ht="31.5" customHeight="1">
      <c r="A31" s="7"/>
      <c r="B31" s="252">
        <v>3</v>
      </c>
      <c r="C31" s="747" t="str">
        <f>measure3</f>
        <v>addition of demand controlled ventilation system</v>
      </c>
      <c r="D31" s="748"/>
      <c r="E31" s="682">
        <f>E30</f>
        <v>4056</v>
      </c>
      <c r="F31" s="682"/>
      <c r="G31" s="682"/>
      <c r="H31" s="653"/>
      <c r="I31" s="654"/>
      <c r="J31" s="654"/>
      <c r="K31" s="8"/>
    </row>
    <row r="32" spans="1:11" ht="24.75" customHeight="1">
      <c r="A32" s="7"/>
      <c r="B32" s="252">
        <v>4</v>
      </c>
      <c r="C32" s="745"/>
      <c r="D32" s="746"/>
      <c r="E32" s="682"/>
      <c r="F32" s="682"/>
      <c r="G32" s="682"/>
      <c r="H32" s="573"/>
      <c r="I32" s="573"/>
      <c r="J32" s="574"/>
      <c r="K32" s="8"/>
    </row>
    <row r="33" spans="1:11" ht="12" customHeight="1">
      <c r="A33" s="114"/>
      <c r="B33" s="131"/>
      <c r="C33" s="131"/>
      <c r="D33" s="131"/>
      <c r="E33" s="132"/>
      <c r="F33" s="132"/>
      <c r="G33" s="132"/>
      <c r="H33" s="132"/>
      <c r="I33" s="132"/>
      <c r="J33" s="256"/>
      <c r="K33" s="8"/>
    </row>
    <row r="34" spans="1:11" ht="30" customHeight="1">
      <c r="A34" s="87">
        <v>2</v>
      </c>
      <c r="B34" s="766" t="s">
        <v>496</v>
      </c>
      <c r="C34" s="766"/>
      <c r="D34" s="766"/>
      <c r="E34" s="766"/>
      <c r="F34" s="766"/>
      <c r="G34" s="766"/>
      <c r="H34" s="766"/>
      <c r="I34" s="766"/>
      <c r="J34" s="767"/>
      <c r="K34" s="8"/>
    </row>
    <row r="35" spans="1:11" ht="9" customHeight="1">
      <c r="A35" s="7"/>
      <c r="B35" s="8"/>
      <c r="C35" s="116"/>
      <c r="D35" s="116"/>
      <c r="E35" s="253"/>
      <c r="F35" s="253"/>
      <c r="G35" s="253"/>
      <c r="H35" s="253"/>
      <c r="I35" s="253"/>
      <c r="J35" s="254"/>
      <c r="K35" s="8"/>
    </row>
    <row r="36" spans="1:11" ht="15" customHeight="1">
      <c r="A36" s="7"/>
      <c r="B36" s="708" t="s">
        <v>145</v>
      </c>
      <c r="C36" s="708"/>
      <c r="D36" s="708"/>
      <c r="E36" s="581" t="s">
        <v>151</v>
      </c>
      <c r="F36" s="581"/>
      <c r="G36" s="581"/>
      <c r="H36" s="749" t="s">
        <v>131</v>
      </c>
      <c r="I36" s="749"/>
      <c r="J36" s="750"/>
      <c r="K36" s="8"/>
    </row>
    <row r="37" spans="1:11" ht="28.9" customHeight="1">
      <c r="A37" s="7"/>
      <c r="B37" s="252">
        <v>1</v>
      </c>
      <c r="C37" s="747" t="str">
        <f>measure1</f>
        <v>web enabled smart thermostat</v>
      </c>
      <c r="D37" s="748"/>
      <c r="E37" s="914" t="s">
        <v>718</v>
      </c>
      <c r="F37" s="915"/>
      <c r="G37" s="916"/>
      <c r="H37" s="573" t="s">
        <v>658</v>
      </c>
      <c r="I37" s="573"/>
      <c r="J37" s="574"/>
      <c r="K37" s="8"/>
    </row>
    <row r="38" spans="1:11" ht="28.15" customHeight="1">
      <c r="A38" s="7"/>
      <c r="B38" s="252">
        <v>2</v>
      </c>
      <c r="C38" s="747" t="str">
        <f>measure2</f>
        <v>addition of occupancy sensor control</v>
      </c>
      <c r="D38" s="748"/>
      <c r="E38" s="914" t="s">
        <v>718</v>
      </c>
      <c r="F38" s="915"/>
      <c r="G38" s="916"/>
      <c r="H38" s="682" t="str">
        <f t="shared" ref="H38:H39" si="0">H37</f>
        <v>sole purpose of unit is for space conditioning</v>
      </c>
      <c r="I38" s="682"/>
      <c r="J38" s="682"/>
      <c r="K38" s="8"/>
    </row>
    <row r="39" spans="1:11" ht="30.4" customHeight="1">
      <c r="A39" s="7"/>
      <c r="B39" s="252">
        <v>3</v>
      </c>
      <c r="C39" s="747" t="str">
        <f>measure3</f>
        <v>addition of demand controlled ventilation system</v>
      </c>
      <c r="D39" s="748"/>
      <c r="E39" s="914" t="s">
        <v>718</v>
      </c>
      <c r="F39" s="915"/>
      <c r="G39" s="916"/>
      <c r="H39" s="682" t="str">
        <f t="shared" si="0"/>
        <v>sole purpose of unit is for space conditioning</v>
      </c>
      <c r="I39" s="682"/>
      <c r="J39" s="682"/>
      <c r="K39" s="8"/>
    </row>
    <row r="40" spans="1:11" ht="20.25" customHeight="1">
      <c r="A40" s="7"/>
      <c r="B40" s="252">
        <v>4</v>
      </c>
      <c r="C40" s="703"/>
      <c r="D40" s="703"/>
      <c r="E40" s="573"/>
      <c r="F40" s="573"/>
      <c r="G40" s="573"/>
      <c r="H40" s="573"/>
      <c r="I40" s="573"/>
      <c r="J40" s="574"/>
      <c r="K40" s="8"/>
    </row>
    <row r="41" spans="1:11">
      <c r="A41" s="114"/>
      <c r="B41" s="131"/>
      <c r="C41" s="131"/>
      <c r="D41" s="131"/>
      <c r="E41" s="132"/>
      <c r="F41" s="132"/>
      <c r="G41" s="132"/>
      <c r="H41" s="132"/>
      <c r="I41" s="132"/>
      <c r="J41" s="256"/>
      <c r="K41" s="8"/>
    </row>
    <row r="42" spans="1:11" ht="21">
      <c r="A42" s="7"/>
      <c r="B42" s="179" t="s">
        <v>210</v>
      </c>
      <c r="C42" s="154"/>
      <c r="D42" s="154"/>
      <c r="E42" s="155"/>
      <c r="F42" s="253"/>
      <c r="G42" s="253"/>
      <c r="H42" s="253"/>
      <c r="I42" s="253"/>
      <c r="J42" s="254"/>
      <c r="K42" s="8"/>
    </row>
    <row r="43" spans="1:11" ht="8.25" customHeight="1">
      <c r="A43" s="7"/>
      <c r="B43" s="57"/>
      <c r="C43" s="116"/>
      <c r="D43" s="116"/>
      <c r="E43" s="253"/>
      <c r="F43" s="253"/>
      <c r="G43" s="253"/>
      <c r="H43" s="253"/>
      <c r="I43" s="253"/>
      <c r="J43" s="254"/>
      <c r="K43" s="8"/>
    </row>
    <row r="44" spans="1:11" ht="53.25" customHeight="1">
      <c r="A44" s="87">
        <v>3</v>
      </c>
      <c r="B44" s="766" t="s">
        <v>155</v>
      </c>
      <c r="C44" s="766"/>
      <c r="D44" s="766"/>
      <c r="E44" s="766"/>
      <c r="F44" s="766"/>
      <c r="G44" s="766"/>
      <c r="H44" s="766"/>
      <c r="I44" s="766"/>
      <c r="J44" s="254"/>
      <c r="K44" s="8"/>
    </row>
    <row r="45" spans="1:11" ht="9" customHeight="1">
      <c r="A45" s="7"/>
      <c r="B45" s="8"/>
      <c r="C45" s="116"/>
      <c r="D45" s="116"/>
      <c r="E45" s="253"/>
      <c r="F45" s="253"/>
      <c r="G45" s="253"/>
      <c r="H45" s="253"/>
      <c r="I45" s="253"/>
      <c r="J45" s="254"/>
      <c r="K45" s="8"/>
    </row>
    <row r="46" spans="1:11" ht="15" customHeight="1">
      <c r="A46" s="7"/>
      <c r="B46" s="708" t="s">
        <v>145</v>
      </c>
      <c r="C46" s="708"/>
      <c r="D46" s="708"/>
      <c r="E46" s="749" t="s">
        <v>146</v>
      </c>
      <c r="F46" s="749"/>
      <c r="G46" s="749"/>
      <c r="H46" s="749"/>
      <c r="I46" s="749"/>
      <c r="J46" s="750"/>
      <c r="K46" s="8"/>
    </row>
    <row r="47" spans="1:11">
      <c r="A47" s="7"/>
      <c r="B47" s="252">
        <v>1</v>
      </c>
      <c r="C47" s="747" t="str">
        <f>measure1</f>
        <v>web enabled smart thermostat</v>
      </c>
      <c r="D47" s="748"/>
      <c r="E47" s="778" t="s">
        <v>722</v>
      </c>
      <c r="F47" s="779"/>
      <c r="G47" s="779"/>
      <c r="H47" s="779"/>
      <c r="I47" s="779"/>
      <c r="J47" s="780"/>
      <c r="K47" s="8"/>
    </row>
    <row r="48" spans="1:11">
      <c r="A48" s="7"/>
      <c r="B48" s="252">
        <v>2</v>
      </c>
      <c r="C48" s="747" t="str">
        <f>measure2</f>
        <v>addition of occupancy sensor control</v>
      </c>
      <c r="D48" s="748"/>
      <c r="E48" s="781"/>
      <c r="F48" s="782"/>
      <c r="G48" s="782"/>
      <c r="H48" s="782"/>
      <c r="I48" s="782"/>
      <c r="J48" s="783"/>
      <c r="K48" s="8"/>
    </row>
    <row r="49" spans="1:11" ht="29.65" customHeight="1">
      <c r="A49" s="7"/>
      <c r="B49" s="252">
        <v>3</v>
      </c>
      <c r="C49" s="747" t="str">
        <f>measure3</f>
        <v>addition of demand controlled ventilation system</v>
      </c>
      <c r="D49" s="748"/>
      <c r="E49" s="784"/>
      <c r="F49" s="785"/>
      <c r="G49" s="785"/>
      <c r="H49" s="785"/>
      <c r="I49" s="785"/>
      <c r="J49" s="786"/>
      <c r="K49" s="8"/>
    </row>
    <row r="50" spans="1:11">
      <c r="A50" s="7"/>
      <c r="B50" s="252">
        <v>4</v>
      </c>
      <c r="C50" s="703"/>
      <c r="D50" s="703"/>
      <c r="E50" s="707"/>
      <c r="F50" s="707"/>
      <c r="G50" s="707"/>
      <c r="H50" s="707"/>
      <c r="I50" s="707"/>
      <c r="J50" s="769"/>
      <c r="K50" s="8"/>
    </row>
    <row r="51" spans="1:11" s="3" customFormat="1">
      <c r="A51" s="114"/>
      <c r="B51" s="131"/>
      <c r="C51" s="131"/>
      <c r="D51" s="131"/>
      <c r="E51" s="132"/>
      <c r="F51" s="132"/>
      <c r="G51" s="132"/>
      <c r="H51" s="132"/>
      <c r="I51" s="132"/>
      <c r="J51" s="256"/>
      <c r="K51" s="128"/>
    </row>
    <row r="52" spans="1:11" s="3" customFormat="1" ht="34.5" customHeight="1">
      <c r="A52" s="87">
        <v>4</v>
      </c>
      <c r="B52" s="766" t="s">
        <v>154</v>
      </c>
      <c r="C52" s="766"/>
      <c r="D52" s="766"/>
      <c r="E52" s="766"/>
      <c r="F52" s="766"/>
      <c r="G52" s="766"/>
      <c r="H52" s="766"/>
      <c r="I52" s="766"/>
      <c r="J52" s="254"/>
      <c r="K52" s="128"/>
    </row>
    <row r="53" spans="1:11" s="3" customFormat="1" ht="10.5" customHeight="1">
      <c r="A53" s="7"/>
      <c r="B53" s="8"/>
      <c r="C53" s="116"/>
      <c r="D53" s="116"/>
      <c r="E53" s="253"/>
      <c r="F53" s="253"/>
      <c r="G53" s="253"/>
      <c r="H53" s="253"/>
      <c r="I53" s="253"/>
      <c r="J53" s="254"/>
      <c r="K53" s="128"/>
    </row>
    <row r="54" spans="1:11" s="3" customFormat="1" ht="42.75" customHeight="1">
      <c r="A54" s="7"/>
      <c r="B54" s="768" t="s">
        <v>145</v>
      </c>
      <c r="C54" s="768"/>
      <c r="D54" s="768"/>
      <c r="E54" s="117" t="s">
        <v>629</v>
      </c>
      <c r="F54" s="117" t="s">
        <v>630</v>
      </c>
      <c r="G54" s="743" t="s">
        <v>152</v>
      </c>
      <c r="H54" s="743"/>
      <c r="I54" s="743"/>
      <c r="J54" s="744"/>
      <c r="K54" s="128"/>
    </row>
    <row r="55" spans="1:11" s="3" customFormat="1" ht="20.25" customHeight="1">
      <c r="A55" s="7"/>
      <c r="B55" s="252">
        <v>1</v>
      </c>
      <c r="C55" s="747" t="s">
        <v>719</v>
      </c>
      <c r="D55" s="748"/>
      <c r="E55" s="180">
        <f>'7-8s RTU Assumption Worksheet'!C28</f>
        <v>947</v>
      </c>
      <c r="F55" s="180">
        <f>'7-8s RTU Assumption Worksheet'!C29</f>
        <v>1.2</v>
      </c>
      <c r="G55" s="573" t="s">
        <v>723</v>
      </c>
      <c r="H55" s="573"/>
      <c r="I55" s="573"/>
      <c r="J55" s="574"/>
      <c r="K55" s="128"/>
    </row>
    <row r="56" spans="1:11" s="3" customFormat="1" ht="45.75" customHeight="1">
      <c r="A56" s="7"/>
      <c r="B56" s="252">
        <v>2</v>
      </c>
      <c r="C56" s="747"/>
      <c r="D56" s="748"/>
      <c r="E56" s="180"/>
      <c r="F56" s="180"/>
      <c r="G56" s="573" t="s">
        <v>724</v>
      </c>
      <c r="H56" s="573"/>
      <c r="I56" s="573"/>
      <c r="J56" s="574"/>
      <c r="K56" s="128"/>
    </row>
    <row r="57" spans="1:11" s="3" customFormat="1" ht="64.5" customHeight="1">
      <c r="A57" s="7"/>
      <c r="B57" s="252">
        <v>3</v>
      </c>
      <c r="C57" s="747"/>
      <c r="D57" s="748"/>
      <c r="E57" s="180"/>
      <c r="F57" s="180"/>
      <c r="G57" s="573" t="s">
        <v>725</v>
      </c>
      <c r="H57" s="573"/>
      <c r="I57" s="573"/>
      <c r="J57" s="574"/>
      <c r="K57" s="128"/>
    </row>
    <row r="58" spans="1:11" s="3" customFormat="1" ht="20.25" customHeight="1">
      <c r="A58" s="7"/>
      <c r="B58" s="252">
        <v>4</v>
      </c>
      <c r="C58" s="703"/>
      <c r="D58" s="703"/>
      <c r="E58" s="180"/>
      <c r="F58" s="180"/>
      <c r="G58" s="573"/>
      <c r="H58" s="573"/>
      <c r="I58" s="573"/>
      <c r="J58" s="574"/>
      <c r="K58" s="128"/>
    </row>
    <row r="59" spans="1:11" s="3" customFormat="1">
      <c r="A59" s="114"/>
      <c r="B59" s="131"/>
      <c r="C59" s="131"/>
      <c r="D59" s="131"/>
      <c r="E59" s="133"/>
      <c r="F59" s="133"/>
      <c r="G59" s="91"/>
      <c r="H59" s="91"/>
      <c r="I59" s="91"/>
      <c r="J59" s="92"/>
      <c r="K59" s="128"/>
    </row>
    <row r="60" spans="1:11" s="3" customFormat="1" ht="30" customHeight="1">
      <c r="A60" s="87">
        <v>5</v>
      </c>
      <c r="B60" s="766" t="s">
        <v>213</v>
      </c>
      <c r="C60" s="766"/>
      <c r="D60" s="766"/>
      <c r="E60" s="766"/>
      <c r="F60" s="766"/>
      <c r="G60" s="766"/>
      <c r="H60" s="766"/>
      <c r="I60" s="766"/>
      <c r="J60" s="254"/>
      <c r="K60" s="128"/>
    </row>
    <row r="61" spans="1:11" s="3" customFormat="1">
      <c r="A61" s="7"/>
      <c r="B61" s="8"/>
      <c r="C61" s="116"/>
      <c r="D61" s="116"/>
      <c r="E61" s="253"/>
      <c r="F61" s="253"/>
      <c r="G61" s="253"/>
      <c r="H61" s="253"/>
      <c r="I61" s="253"/>
      <c r="J61" s="254"/>
      <c r="K61" s="128"/>
    </row>
    <row r="62" spans="1:11" s="3" customFormat="1" ht="33" customHeight="1">
      <c r="A62" s="7"/>
      <c r="B62" s="768" t="s">
        <v>145</v>
      </c>
      <c r="C62" s="768"/>
      <c r="D62" s="768"/>
      <c r="E62" s="749" t="s">
        <v>170</v>
      </c>
      <c r="F62" s="749"/>
      <c r="G62" s="743" t="s">
        <v>171</v>
      </c>
      <c r="H62" s="743"/>
      <c r="I62" s="743"/>
      <c r="J62" s="744"/>
      <c r="K62" s="128"/>
    </row>
    <row r="63" spans="1:11" s="3" customFormat="1" ht="15" customHeight="1">
      <c r="A63" s="7"/>
      <c r="B63" s="252">
        <v>1</v>
      </c>
      <c r="C63" s="747" t="s">
        <v>635</v>
      </c>
      <c r="D63" s="748"/>
      <c r="E63" s="682"/>
      <c r="F63" s="682"/>
      <c r="G63" s="573"/>
      <c r="H63" s="573"/>
      <c r="I63" s="573"/>
      <c r="J63" s="574"/>
      <c r="K63" s="128"/>
    </row>
    <row r="64" spans="1:11" s="3" customFormat="1">
      <c r="A64" s="7"/>
      <c r="B64" s="252">
        <v>2</v>
      </c>
      <c r="C64" s="747" t="s">
        <v>635</v>
      </c>
      <c r="D64" s="748"/>
      <c r="E64" s="682"/>
      <c r="F64" s="682"/>
      <c r="G64" s="573"/>
      <c r="H64" s="573"/>
      <c r="I64" s="573"/>
      <c r="J64" s="574"/>
      <c r="K64" s="128"/>
    </row>
    <row r="65" spans="1:11" s="3" customFormat="1">
      <c r="A65" s="7"/>
      <c r="B65" s="252">
        <v>3</v>
      </c>
      <c r="C65" s="747" t="s">
        <v>635</v>
      </c>
      <c r="D65" s="748"/>
      <c r="E65" s="682"/>
      <c r="F65" s="682"/>
      <c r="G65" s="573"/>
      <c r="H65" s="573"/>
      <c r="I65" s="573"/>
      <c r="J65" s="574"/>
      <c r="K65" s="128"/>
    </row>
    <row r="66" spans="1:11" s="3" customFormat="1" ht="15" customHeight="1">
      <c r="A66" s="7"/>
      <c r="B66" s="252">
        <v>4</v>
      </c>
      <c r="C66" s="747" t="s">
        <v>635</v>
      </c>
      <c r="D66" s="748"/>
      <c r="E66" s="682"/>
      <c r="F66" s="682"/>
      <c r="G66" s="573"/>
      <c r="H66" s="573"/>
      <c r="I66" s="573"/>
      <c r="J66" s="574"/>
      <c r="K66" s="128"/>
    </row>
    <row r="67" spans="1:11" s="3" customFormat="1">
      <c r="A67" s="7"/>
      <c r="B67" s="8"/>
      <c r="C67" s="8"/>
      <c r="D67" s="8"/>
      <c r="E67" s="8"/>
      <c r="F67" s="8"/>
      <c r="G67" s="8"/>
      <c r="H67" s="8"/>
      <c r="I67" s="8"/>
      <c r="J67" s="9"/>
      <c r="K67" s="128"/>
    </row>
    <row r="68" spans="1:11" ht="21">
      <c r="A68" s="7"/>
      <c r="B68" s="179" t="s">
        <v>211</v>
      </c>
      <c r="C68" s="154"/>
      <c r="D68" s="154"/>
      <c r="E68" s="155"/>
      <c r="F68" s="253"/>
      <c r="G68" s="253"/>
      <c r="H68" s="253"/>
      <c r="I68" s="253"/>
      <c r="J68" s="254"/>
      <c r="K68" s="8"/>
    </row>
    <row r="69" spans="1:11" ht="12.75" customHeight="1">
      <c r="A69" s="7"/>
      <c r="B69" s="179"/>
      <c r="C69" s="154"/>
      <c r="D69" s="154"/>
      <c r="E69" s="155"/>
      <c r="F69" s="253"/>
      <c r="G69" s="253"/>
      <c r="H69" s="253"/>
      <c r="I69" s="253"/>
      <c r="J69" s="254"/>
      <c r="K69" s="8"/>
    </row>
    <row r="70" spans="1:11" ht="42.4" customHeight="1">
      <c r="A70" s="87">
        <v>6</v>
      </c>
      <c r="B70" s="766" t="s">
        <v>156</v>
      </c>
      <c r="C70" s="766"/>
      <c r="D70" s="766"/>
      <c r="E70" s="766"/>
      <c r="F70" s="766"/>
      <c r="G70" s="766"/>
      <c r="H70" s="766"/>
      <c r="I70" s="766"/>
      <c r="J70" s="254"/>
      <c r="K70" s="8"/>
    </row>
    <row r="71" spans="1:11">
      <c r="A71" s="7"/>
      <c r="B71" s="8"/>
      <c r="C71" s="116"/>
      <c r="D71" s="116"/>
      <c r="E71" s="253"/>
      <c r="F71" s="253"/>
      <c r="G71" s="253"/>
      <c r="H71" s="253"/>
      <c r="I71" s="253"/>
      <c r="J71" s="254"/>
      <c r="K71" s="8"/>
    </row>
    <row r="72" spans="1:11">
      <c r="A72" s="7"/>
      <c r="B72" s="708" t="s">
        <v>145</v>
      </c>
      <c r="C72" s="708"/>
      <c r="D72" s="708"/>
      <c r="E72" s="673" t="s">
        <v>148</v>
      </c>
      <c r="F72" s="674"/>
      <c r="G72" s="674"/>
      <c r="H72" s="674"/>
      <c r="I72" s="674"/>
      <c r="J72" s="728"/>
      <c r="K72" s="8"/>
    </row>
    <row r="73" spans="1:11" ht="94.5" customHeight="1">
      <c r="A73" s="7"/>
      <c r="B73" s="252">
        <v>1</v>
      </c>
      <c r="C73" s="747" t="str">
        <f>measure1</f>
        <v>web enabled smart thermostat</v>
      </c>
      <c r="D73" s="748"/>
      <c r="E73" s="772" t="s">
        <v>720</v>
      </c>
      <c r="F73" s="773"/>
      <c r="G73" s="773"/>
      <c r="H73" s="773"/>
      <c r="I73" s="773"/>
      <c r="J73" s="774"/>
      <c r="K73" s="8"/>
    </row>
    <row r="74" spans="1:11" ht="77.25" customHeight="1">
      <c r="A74" s="7"/>
      <c r="B74" s="252">
        <v>2</v>
      </c>
      <c r="C74" s="747" t="str">
        <f>measure2</f>
        <v>addition of occupancy sensor control</v>
      </c>
      <c r="D74" s="748"/>
      <c r="E74" s="772" t="s">
        <v>726</v>
      </c>
      <c r="F74" s="773"/>
      <c r="G74" s="773"/>
      <c r="H74" s="773"/>
      <c r="I74" s="773"/>
      <c r="J74" s="774"/>
      <c r="K74" s="8"/>
    </row>
    <row r="75" spans="1:11" ht="73.5" customHeight="1">
      <c r="A75" s="7"/>
      <c r="B75" s="252">
        <v>3</v>
      </c>
      <c r="C75" s="747" t="str">
        <f>measure3</f>
        <v>addition of demand controlled ventilation system</v>
      </c>
      <c r="D75" s="748"/>
      <c r="E75" s="772" t="s">
        <v>721</v>
      </c>
      <c r="F75" s="773"/>
      <c r="G75" s="773"/>
      <c r="H75" s="773"/>
      <c r="I75" s="773"/>
      <c r="J75" s="774"/>
      <c r="K75" s="8"/>
    </row>
    <row r="76" spans="1:11">
      <c r="A76" s="7"/>
      <c r="B76" s="252">
        <v>4</v>
      </c>
      <c r="C76" s="745"/>
      <c r="D76" s="746"/>
      <c r="E76" s="772"/>
      <c r="F76" s="773"/>
      <c r="G76" s="773"/>
      <c r="H76" s="773"/>
      <c r="I76" s="773"/>
      <c r="J76" s="774"/>
      <c r="K76" s="8"/>
    </row>
    <row r="77" spans="1:11">
      <c r="A77" s="7"/>
      <c r="B77" s="8"/>
      <c r="C77" s="8"/>
      <c r="D77" s="8"/>
      <c r="E77" s="8"/>
      <c r="F77" s="8"/>
      <c r="G77" s="8"/>
      <c r="H77" s="8"/>
      <c r="I77" s="8"/>
      <c r="J77" s="9"/>
      <c r="K77" s="8"/>
    </row>
    <row r="78" spans="1:11">
      <c r="A78" s="7"/>
      <c r="B78" s="8"/>
      <c r="C78" s="8"/>
      <c r="D78" s="8"/>
      <c r="E78" s="8"/>
      <c r="F78" s="8"/>
      <c r="G78" s="8"/>
      <c r="H78" s="8"/>
      <c r="I78" s="8"/>
      <c r="J78" s="9"/>
      <c r="K78" s="8"/>
    </row>
    <row r="79" spans="1:11">
      <c r="A79" s="87">
        <v>7</v>
      </c>
      <c r="B79" s="766" t="s">
        <v>162</v>
      </c>
      <c r="C79" s="766"/>
      <c r="D79" s="766"/>
      <c r="E79" s="766"/>
      <c r="F79" s="766"/>
      <c r="G79" s="766"/>
      <c r="H79" s="766"/>
      <c r="I79" s="766"/>
      <c r="J79" s="254"/>
      <c r="K79" s="8"/>
    </row>
    <row r="80" spans="1:11">
      <c r="A80" s="7"/>
      <c r="B80" s="8"/>
      <c r="C80" s="116"/>
      <c r="D80" s="116"/>
      <c r="E80" s="253"/>
      <c r="F80" s="253"/>
      <c r="G80" s="253"/>
      <c r="H80" s="253"/>
      <c r="I80" s="253"/>
      <c r="J80" s="254"/>
      <c r="K80" s="8"/>
    </row>
    <row r="81" spans="1:12" ht="30" customHeight="1">
      <c r="A81" s="7"/>
      <c r="B81" s="708" t="s">
        <v>145</v>
      </c>
      <c r="C81" s="708"/>
      <c r="D81" s="708"/>
      <c r="E81" s="673" t="s">
        <v>159</v>
      </c>
      <c r="F81" s="675"/>
      <c r="G81" s="743" t="s">
        <v>160</v>
      </c>
      <c r="H81" s="743"/>
      <c r="I81" s="743"/>
      <c r="J81" s="744"/>
      <c r="K81" s="8"/>
    </row>
    <row r="82" spans="1:12" ht="31.5" customHeight="1">
      <c r="A82" s="7"/>
      <c r="B82" s="252">
        <v>1</v>
      </c>
      <c r="C82" s="747" t="str">
        <f>measure1</f>
        <v>web enabled smart thermostat</v>
      </c>
      <c r="D82" s="748"/>
      <c r="E82" s="696">
        <f>'7-8s RTU Assumption Worksheet'!C51</f>
        <v>15</v>
      </c>
      <c r="F82" s="697"/>
      <c r="G82" s="573" t="s">
        <v>659</v>
      </c>
      <c r="H82" s="573"/>
      <c r="I82" s="573"/>
      <c r="J82" s="574"/>
      <c r="K82" s="8"/>
    </row>
    <row r="83" spans="1:12" ht="36" customHeight="1">
      <c r="A83" s="7"/>
      <c r="B83" s="252">
        <v>2</v>
      </c>
      <c r="C83" s="747" t="str">
        <f>measure2</f>
        <v>addition of occupancy sensor control</v>
      </c>
      <c r="D83" s="748"/>
      <c r="E83" s="696">
        <f>E82</f>
        <v>15</v>
      </c>
      <c r="F83" s="697"/>
      <c r="G83" s="573" t="s">
        <v>660</v>
      </c>
      <c r="H83" s="573"/>
      <c r="I83" s="573"/>
      <c r="J83" s="574"/>
      <c r="K83" s="8"/>
    </row>
    <row r="84" spans="1:12" ht="29.65" customHeight="1">
      <c r="A84" s="7"/>
      <c r="B84" s="252">
        <v>3</v>
      </c>
      <c r="C84" s="747" t="str">
        <f>measure3</f>
        <v>addition of demand controlled ventilation system</v>
      </c>
      <c r="D84" s="748"/>
      <c r="E84" s="696">
        <f>E82</f>
        <v>15</v>
      </c>
      <c r="F84" s="697"/>
      <c r="G84" s="573" t="s">
        <v>661</v>
      </c>
      <c r="H84" s="573"/>
      <c r="I84" s="573"/>
      <c r="J84" s="574"/>
      <c r="K84" s="8"/>
    </row>
    <row r="85" spans="1:12">
      <c r="A85" s="7"/>
      <c r="B85" s="252">
        <v>4</v>
      </c>
      <c r="C85" s="745"/>
      <c r="D85" s="746"/>
      <c r="E85" s="696"/>
      <c r="F85" s="697"/>
      <c r="G85" s="573"/>
      <c r="H85" s="573"/>
      <c r="I85" s="573"/>
      <c r="J85" s="574"/>
      <c r="K85" s="8"/>
    </row>
    <row r="86" spans="1:12" s="3" customFormat="1">
      <c r="A86" s="114"/>
      <c r="B86" s="131"/>
      <c r="C86" s="131"/>
      <c r="D86" s="131"/>
      <c r="E86" s="91"/>
      <c r="F86" s="91"/>
      <c r="G86" s="91"/>
      <c r="H86" s="91"/>
      <c r="I86" s="91"/>
      <c r="J86" s="92"/>
      <c r="K86" s="128"/>
    </row>
    <row r="87" spans="1:12" ht="31.5" customHeight="1">
      <c r="A87" s="87">
        <v>8</v>
      </c>
      <c r="B87" s="766" t="s">
        <v>161</v>
      </c>
      <c r="C87" s="766"/>
      <c r="D87" s="766"/>
      <c r="E87" s="766"/>
      <c r="F87" s="766"/>
      <c r="G87" s="766"/>
      <c r="H87" s="766"/>
      <c r="I87" s="766"/>
      <c r="J87" s="254"/>
      <c r="K87" s="8"/>
    </row>
    <row r="88" spans="1:12">
      <c r="A88" s="7"/>
      <c r="B88" s="8"/>
      <c r="C88" s="116"/>
      <c r="D88" s="116"/>
      <c r="E88" s="253"/>
      <c r="F88" s="253"/>
      <c r="G88" s="253"/>
      <c r="H88" s="253"/>
      <c r="I88" s="253"/>
      <c r="J88" s="254"/>
      <c r="K88" s="8"/>
    </row>
    <row r="89" spans="1:12" ht="28.5">
      <c r="A89" s="7"/>
      <c r="B89" s="708" t="s">
        <v>145</v>
      </c>
      <c r="C89" s="708"/>
      <c r="D89" s="708"/>
      <c r="E89" s="117" t="s">
        <v>157</v>
      </c>
      <c r="F89" s="117" t="s">
        <v>158</v>
      </c>
      <c r="G89" s="743" t="s">
        <v>152</v>
      </c>
      <c r="H89" s="743"/>
      <c r="I89" s="743"/>
      <c r="J89" s="744"/>
      <c r="K89" s="8"/>
    </row>
    <row r="90" spans="1:12" ht="68.25" customHeight="1">
      <c r="A90" s="7"/>
      <c r="B90" s="252">
        <v>1</v>
      </c>
      <c r="C90" s="747" t="str">
        <f>measure1</f>
        <v>web enabled smart thermostat</v>
      </c>
      <c r="D90" s="748"/>
      <c r="E90" s="318">
        <f>'7-8s RTU Assumption Worksheet'!C54</f>
        <v>1630.4119433198377</v>
      </c>
      <c r="F90" s="317">
        <f>E90*0.000298</f>
        <v>0.48586275910931159</v>
      </c>
      <c r="G90" s="573" t="s">
        <v>662</v>
      </c>
      <c r="H90" s="573"/>
      <c r="I90" s="573"/>
      <c r="J90" s="574"/>
      <c r="K90" s="8"/>
    </row>
    <row r="91" spans="1:12" ht="87" customHeight="1">
      <c r="A91" s="7"/>
      <c r="B91" s="252">
        <v>2</v>
      </c>
      <c r="C91" s="747" t="str">
        <f>measure2</f>
        <v>addition of occupancy sensor control</v>
      </c>
      <c r="D91" s="748"/>
      <c r="E91" s="318">
        <f>'7-8s RTU Assumption Worksheet'!C55</f>
        <v>589.84571428571439</v>
      </c>
      <c r="F91" s="317">
        <f t="shared" ref="F91:F92" si="1">E91*0.000298</f>
        <v>0.17577402285714289</v>
      </c>
      <c r="G91" s="573" t="s">
        <v>663</v>
      </c>
      <c r="H91" s="573"/>
      <c r="I91" s="573"/>
      <c r="J91" s="574"/>
      <c r="K91" s="8"/>
      <c r="L91" s="247"/>
    </row>
    <row r="92" spans="1:12" ht="85.9" customHeight="1">
      <c r="A92" s="7"/>
      <c r="B92" s="252">
        <v>3</v>
      </c>
      <c r="C92" s="747" t="str">
        <f>measure3</f>
        <v>addition of demand controlled ventilation system</v>
      </c>
      <c r="D92" s="748"/>
      <c r="E92" s="318">
        <f>'7-8s RTU Assumption Worksheet'!C56</f>
        <v>2262.2777777777778</v>
      </c>
      <c r="F92" s="317">
        <f t="shared" si="1"/>
        <v>0.67415877777777777</v>
      </c>
      <c r="G92" s="573" t="s">
        <v>664</v>
      </c>
      <c r="H92" s="573"/>
      <c r="I92" s="573"/>
      <c r="J92" s="574"/>
      <c r="K92" s="8"/>
      <c r="L92" s="247"/>
    </row>
    <row r="93" spans="1:12">
      <c r="A93" s="7"/>
      <c r="B93" s="252">
        <v>4</v>
      </c>
      <c r="C93" s="745"/>
      <c r="D93" s="746"/>
      <c r="E93" s="180"/>
      <c r="F93" s="180"/>
      <c r="G93" s="573"/>
      <c r="H93" s="573"/>
      <c r="I93" s="573"/>
      <c r="J93" s="574"/>
      <c r="K93" s="8"/>
    </row>
    <row r="94" spans="1:12">
      <c r="A94" s="7"/>
      <c r="B94" s="131"/>
      <c r="C94" s="131"/>
      <c r="D94" s="131"/>
      <c r="E94" s="133"/>
      <c r="F94" s="133"/>
      <c r="G94" s="91"/>
      <c r="H94" s="91"/>
      <c r="I94" s="91"/>
      <c r="J94" s="92"/>
      <c r="K94" s="8"/>
    </row>
    <row r="95" spans="1:12" ht="30.75" customHeight="1">
      <c r="A95" s="87">
        <v>9</v>
      </c>
      <c r="B95" s="766" t="s">
        <v>164</v>
      </c>
      <c r="C95" s="766"/>
      <c r="D95" s="766"/>
      <c r="E95" s="766"/>
      <c r="F95" s="766"/>
      <c r="G95" s="766"/>
      <c r="H95" s="766"/>
      <c r="I95" s="766"/>
      <c r="J95" s="254"/>
      <c r="K95" s="8"/>
    </row>
    <row r="96" spans="1:12" ht="10.5" customHeight="1">
      <c r="A96" s="7"/>
      <c r="B96" s="8"/>
      <c r="C96" s="116"/>
      <c r="D96" s="116"/>
      <c r="E96" s="253"/>
      <c r="F96" s="253"/>
      <c r="G96" s="253"/>
      <c r="H96" s="253"/>
      <c r="I96" s="253"/>
      <c r="J96" s="254"/>
      <c r="K96" s="8"/>
    </row>
    <row r="97" spans="1:11" ht="28.5">
      <c r="A97" s="7"/>
      <c r="B97" s="708" t="s">
        <v>145</v>
      </c>
      <c r="C97" s="708"/>
      <c r="D97" s="708"/>
      <c r="E97" s="117" t="s">
        <v>163</v>
      </c>
      <c r="F97" s="117" t="s">
        <v>173</v>
      </c>
      <c r="G97" s="743" t="s">
        <v>152</v>
      </c>
      <c r="H97" s="743"/>
      <c r="I97" s="743"/>
      <c r="J97" s="744"/>
      <c r="K97" s="8"/>
    </row>
    <row r="98" spans="1:11" ht="15" customHeight="1">
      <c r="A98" s="7"/>
      <c r="B98" s="252">
        <v>1</v>
      </c>
      <c r="C98" s="704" t="str">
        <f>measure1</f>
        <v>web enabled smart thermostat</v>
      </c>
      <c r="D98" s="704"/>
      <c r="E98" s="318">
        <v>0</v>
      </c>
      <c r="F98" s="318">
        <v>0</v>
      </c>
      <c r="G98" s="751" t="s">
        <v>665</v>
      </c>
      <c r="H98" s="752"/>
      <c r="I98" s="752"/>
      <c r="J98" s="753"/>
      <c r="K98" s="8"/>
    </row>
    <row r="99" spans="1:11">
      <c r="A99" s="7"/>
      <c r="B99" s="252">
        <v>2</v>
      </c>
      <c r="C99" s="704" t="str">
        <f>measure2</f>
        <v>addition of occupancy sensor control</v>
      </c>
      <c r="D99" s="704"/>
      <c r="E99" s="318">
        <v>0</v>
      </c>
      <c r="F99" s="318">
        <v>0</v>
      </c>
      <c r="G99" s="754"/>
      <c r="H99" s="755"/>
      <c r="I99" s="755"/>
      <c r="J99" s="756"/>
      <c r="K99" s="8"/>
    </row>
    <row r="100" spans="1:11">
      <c r="A100" s="7"/>
      <c r="B100" s="252">
        <v>3</v>
      </c>
      <c r="C100" s="704" t="str">
        <f>measure3</f>
        <v>addition of demand controlled ventilation system</v>
      </c>
      <c r="D100" s="704"/>
      <c r="E100" s="318">
        <v>0</v>
      </c>
      <c r="F100" s="318">
        <v>0</v>
      </c>
      <c r="G100" s="653"/>
      <c r="H100" s="654"/>
      <c r="I100" s="654"/>
      <c r="J100" s="757"/>
      <c r="K100" s="8"/>
    </row>
    <row r="101" spans="1:11">
      <c r="A101" s="7"/>
      <c r="B101" s="252">
        <v>4</v>
      </c>
      <c r="C101" s="745"/>
      <c r="D101" s="746"/>
      <c r="E101" s="180"/>
      <c r="F101" s="180"/>
      <c r="G101" s="573"/>
      <c r="H101" s="573"/>
      <c r="I101" s="573"/>
      <c r="J101" s="574"/>
      <c r="K101" s="8"/>
    </row>
    <row r="102" spans="1:11" s="3" customFormat="1">
      <c r="A102" s="114"/>
      <c r="B102" s="131"/>
      <c r="C102" s="131"/>
      <c r="D102" s="131"/>
      <c r="E102" s="133"/>
      <c r="F102" s="133"/>
      <c r="G102" s="91"/>
      <c r="H102" s="91"/>
      <c r="I102" s="91"/>
      <c r="J102" s="92"/>
      <c r="K102" s="128"/>
    </row>
    <row r="103" spans="1:11" ht="30" customHeight="1">
      <c r="A103" s="87">
        <v>10</v>
      </c>
      <c r="B103" s="766" t="s">
        <v>165</v>
      </c>
      <c r="C103" s="766"/>
      <c r="D103" s="766"/>
      <c r="E103" s="766"/>
      <c r="F103" s="766"/>
      <c r="G103" s="766"/>
      <c r="H103" s="766"/>
      <c r="I103" s="766"/>
      <c r="J103" s="254"/>
      <c r="K103" s="8"/>
    </row>
    <row r="104" spans="1:11" ht="9.75" customHeight="1">
      <c r="A104" s="7"/>
      <c r="B104" s="8"/>
      <c r="C104" s="116"/>
      <c r="D104" s="116"/>
      <c r="E104" s="253"/>
      <c r="F104" s="253"/>
      <c r="G104" s="253"/>
      <c r="H104" s="253"/>
      <c r="I104" s="253"/>
      <c r="J104" s="254"/>
      <c r="K104" s="8"/>
    </row>
    <row r="105" spans="1:11" ht="28.5">
      <c r="A105" s="7"/>
      <c r="B105" s="708" t="s">
        <v>145</v>
      </c>
      <c r="C105" s="708"/>
      <c r="D105" s="708"/>
      <c r="E105" s="117" t="s">
        <v>166</v>
      </c>
      <c r="F105" s="117" t="s">
        <v>167</v>
      </c>
      <c r="G105" s="743" t="s">
        <v>168</v>
      </c>
      <c r="H105" s="743"/>
      <c r="I105" s="743"/>
      <c r="J105" s="744"/>
      <c r="K105" s="8"/>
    </row>
    <row r="106" spans="1:11" ht="26.25" customHeight="1">
      <c r="A106" s="7"/>
      <c r="B106" s="252">
        <v>1</v>
      </c>
      <c r="C106" s="704" t="str">
        <f>measure1</f>
        <v>web enabled smart thermostat</v>
      </c>
      <c r="D106" s="704"/>
      <c r="E106" s="317">
        <f>'7-8s RTU Assumption Worksheet'!C52</f>
        <v>0.8</v>
      </c>
      <c r="F106" s="317">
        <f>E106</f>
        <v>0.8</v>
      </c>
      <c r="G106" s="751" t="s">
        <v>727</v>
      </c>
      <c r="H106" s="752"/>
      <c r="I106" s="752"/>
      <c r="J106" s="753"/>
      <c r="K106" s="8"/>
    </row>
    <row r="107" spans="1:11" ht="26.25" customHeight="1">
      <c r="A107" s="7"/>
      <c r="B107" s="252">
        <v>2</v>
      </c>
      <c r="C107" s="704" t="str">
        <f>measure2</f>
        <v>addition of occupancy sensor control</v>
      </c>
      <c r="D107" s="704"/>
      <c r="E107" s="317">
        <f>E106</f>
        <v>0.8</v>
      </c>
      <c r="F107" s="317">
        <f t="shared" ref="F107:F108" si="2">E107</f>
        <v>0.8</v>
      </c>
      <c r="G107" s="754"/>
      <c r="H107" s="755"/>
      <c r="I107" s="755"/>
      <c r="J107" s="756"/>
      <c r="K107" s="8"/>
    </row>
    <row r="108" spans="1:11" ht="26.25" customHeight="1">
      <c r="A108" s="7"/>
      <c r="B108" s="252">
        <v>3</v>
      </c>
      <c r="C108" s="704" t="str">
        <f>measure3</f>
        <v>addition of demand controlled ventilation system</v>
      </c>
      <c r="D108" s="704"/>
      <c r="E108" s="317">
        <f>E106</f>
        <v>0.8</v>
      </c>
      <c r="F108" s="317">
        <f t="shared" si="2"/>
        <v>0.8</v>
      </c>
      <c r="G108" s="653"/>
      <c r="H108" s="654"/>
      <c r="I108" s="654"/>
      <c r="J108" s="757"/>
      <c r="K108" s="8"/>
    </row>
    <row r="109" spans="1:11" ht="26.25" customHeight="1">
      <c r="A109" s="7"/>
      <c r="B109" s="252">
        <v>4</v>
      </c>
      <c r="C109" s="745"/>
      <c r="D109" s="746"/>
      <c r="E109" s="180"/>
      <c r="F109" s="180"/>
      <c r="G109" s="573"/>
      <c r="H109" s="573"/>
      <c r="I109" s="573"/>
      <c r="J109" s="574"/>
      <c r="K109" s="8"/>
    </row>
    <row r="110" spans="1:11">
      <c r="A110" s="7"/>
      <c r="B110" s="8"/>
      <c r="C110" s="8"/>
      <c r="D110" s="8"/>
      <c r="E110" s="8"/>
      <c r="F110" s="8"/>
      <c r="G110" s="8"/>
      <c r="H110" s="8"/>
      <c r="I110" s="8"/>
      <c r="J110" s="9"/>
      <c r="K110" s="8"/>
    </row>
    <row r="111" spans="1:11" ht="31.5" customHeight="1">
      <c r="A111" s="87">
        <v>11</v>
      </c>
      <c r="B111" s="766" t="s">
        <v>175</v>
      </c>
      <c r="C111" s="766"/>
      <c r="D111" s="766"/>
      <c r="E111" s="766"/>
      <c r="F111" s="766"/>
      <c r="G111" s="766"/>
      <c r="H111" s="766"/>
      <c r="I111" s="766"/>
      <c r="J111" s="254"/>
      <c r="K111" s="8"/>
    </row>
    <row r="112" spans="1:11">
      <c r="A112" s="7"/>
      <c r="B112" s="8"/>
      <c r="C112" s="116"/>
      <c r="D112" s="116"/>
      <c r="E112" s="253"/>
      <c r="F112" s="253"/>
      <c r="G112" s="253"/>
      <c r="H112" s="253"/>
      <c r="I112" s="253"/>
      <c r="J112" s="254"/>
      <c r="K112" s="8"/>
    </row>
    <row r="113" spans="1:11" ht="30" customHeight="1">
      <c r="A113" s="7"/>
      <c r="B113" s="708" t="s">
        <v>145</v>
      </c>
      <c r="C113" s="708"/>
      <c r="D113" s="708"/>
      <c r="E113" s="667" t="s">
        <v>174</v>
      </c>
      <c r="F113" s="775"/>
      <c r="G113" s="743" t="s">
        <v>171</v>
      </c>
      <c r="H113" s="743"/>
      <c r="I113" s="743"/>
      <c r="J113" s="744"/>
      <c r="K113" s="8"/>
    </row>
    <row r="114" spans="1:11" ht="33" customHeight="1">
      <c r="A114" s="7"/>
      <c r="B114" s="252">
        <v>1</v>
      </c>
      <c r="C114" s="704" t="str">
        <f>measure1</f>
        <v>web enabled smart thermostat</v>
      </c>
      <c r="D114" s="704"/>
      <c r="E114" s="776">
        <f>'7-8s RTU Assumption Worksheet'!C43</f>
        <v>350</v>
      </c>
      <c r="F114" s="777"/>
      <c r="G114" s="698" t="s">
        <v>657</v>
      </c>
      <c r="H114" s="699"/>
      <c r="I114" s="699"/>
      <c r="J114" s="700"/>
      <c r="K114" s="8"/>
    </row>
    <row r="115" spans="1:11" ht="59.25" customHeight="1">
      <c r="A115" s="7"/>
      <c r="B115" s="252">
        <v>2</v>
      </c>
      <c r="C115" s="704" t="str">
        <f>measure2</f>
        <v>addition of occupancy sensor control</v>
      </c>
      <c r="D115" s="704"/>
      <c r="E115" s="776">
        <f>'7-8s RTU Assumption Worksheet'!C44</f>
        <v>550</v>
      </c>
      <c r="F115" s="777"/>
      <c r="G115" s="698" t="s">
        <v>677</v>
      </c>
      <c r="H115" s="699"/>
      <c r="I115" s="699"/>
      <c r="J115" s="700"/>
      <c r="K115" s="8"/>
    </row>
    <row r="116" spans="1:11" ht="36.4" customHeight="1">
      <c r="A116" s="7"/>
      <c r="B116" s="252">
        <v>3</v>
      </c>
      <c r="C116" s="704" t="str">
        <f>measure3</f>
        <v>addition of demand controlled ventilation system</v>
      </c>
      <c r="D116" s="704"/>
      <c r="E116" s="776">
        <f>'7-8s RTU Assumption Worksheet'!C45</f>
        <v>2600</v>
      </c>
      <c r="F116" s="777"/>
      <c r="G116" s="698" t="s">
        <v>679</v>
      </c>
      <c r="H116" s="699"/>
      <c r="I116" s="699"/>
      <c r="J116" s="700"/>
      <c r="K116" s="8"/>
    </row>
    <row r="117" spans="1:11">
      <c r="A117" s="7"/>
      <c r="B117" s="252">
        <v>4</v>
      </c>
      <c r="C117" s="745"/>
      <c r="D117" s="746"/>
      <c r="E117" s="696"/>
      <c r="F117" s="697"/>
      <c r="G117" s="573"/>
      <c r="H117" s="573"/>
      <c r="I117" s="573"/>
      <c r="J117" s="574"/>
      <c r="K117" s="8"/>
    </row>
    <row r="118" spans="1:11">
      <c r="K118" s="8"/>
    </row>
    <row r="119" spans="1:11">
      <c r="K119" s="8"/>
    </row>
    <row r="120" spans="1:11">
      <c r="K120" s="8"/>
    </row>
  </sheetData>
  <mergeCells count="147">
    <mergeCell ref="C29:D29"/>
    <mergeCell ref="G10:J10"/>
    <mergeCell ref="B22:J22"/>
    <mergeCell ref="B9:E9"/>
    <mergeCell ref="B10:E10"/>
    <mergeCell ref="G16:J16"/>
    <mergeCell ref="B18:J18"/>
    <mergeCell ref="C116:D116"/>
    <mergeCell ref="G116:J116"/>
    <mergeCell ref="C117:D117"/>
    <mergeCell ref="G117:J117"/>
    <mergeCell ref="E116:F116"/>
    <mergeCell ref="E117:F117"/>
    <mergeCell ref="C65:D65"/>
    <mergeCell ref="E65:F65"/>
    <mergeCell ref="C39:D39"/>
    <mergeCell ref="E39:G39"/>
    <mergeCell ref="H39:J39"/>
    <mergeCell ref="C40:D40"/>
    <mergeCell ref="E40:G40"/>
    <mergeCell ref="H40:J40"/>
    <mergeCell ref="B111:I111"/>
    <mergeCell ref="B113:D113"/>
    <mergeCell ref="G114:J114"/>
    <mergeCell ref="E47:J49"/>
    <mergeCell ref="C56:D56"/>
    <mergeCell ref="C57:D57"/>
    <mergeCell ref="E66:F66"/>
    <mergeCell ref="G66:J66"/>
    <mergeCell ref="C58:D58"/>
    <mergeCell ref="G65:J65"/>
    <mergeCell ref="B105:D105"/>
    <mergeCell ref="G105:J105"/>
    <mergeCell ref="G97:J97"/>
    <mergeCell ref="C98:D98"/>
    <mergeCell ref="C106:D106"/>
    <mergeCell ref="C107:D107"/>
    <mergeCell ref="G115:J115"/>
    <mergeCell ref="E113:F113"/>
    <mergeCell ref="E114:F114"/>
    <mergeCell ref="E115:F115"/>
    <mergeCell ref="G113:J113"/>
    <mergeCell ref="C114:D114"/>
    <mergeCell ref="E81:F81"/>
    <mergeCell ref="E76:J76"/>
    <mergeCell ref="C108:D108"/>
    <mergeCell ref="C109:D109"/>
    <mergeCell ref="G109:J109"/>
    <mergeCell ref="C115:D115"/>
    <mergeCell ref="B103:I103"/>
    <mergeCell ref="B95:I95"/>
    <mergeCell ref="C100:D100"/>
    <mergeCell ref="C101:D101"/>
    <mergeCell ref="G101:J101"/>
    <mergeCell ref="C99:D99"/>
    <mergeCell ref="G98:J100"/>
    <mergeCell ref="B97:D97"/>
    <mergeCell ref="C93:D93"/>
    <mergeCell ref="G93:J93"/>
    <mergeCell ref="E84:F84"/>
    <mergeCell ref="E85:F85"/>
    <mergeCell ref="B89:D89"/>
    <mergeCell ref="G89:J89"/>
    <mergeCell ref="B87:I87"/>
    <mergeCell ref="C90:D90"/>
    <mergeCell ref="G90:J90"/>
    <mergeCell ref="C91:D91"/>
    <mergeCell ref="G91:J91"/>
    <mergeCell ref="C92:D92"/>
    <mergeCell ref="G92:J92"/>
    <mergeCell ref="G57:J57"/>
    <mergeCell ref="G58:J58"/>
    <mergeCell ref="G62:J62"/>
    <mergeCell ref="C75:D75"/>
    <mergeCell ref="E75:J75"/>
    <mergeCell ref="C73:D73"/>
    <mergeCell ref="C74:D74"/>
    <mergeCell ref="E74:J74"/>
    <mergeCell ref="E63:F63"/>
    <mergeCell ref="G63:J63"/>
    <mergeCell ref="C64:D64"/>
    <mergeCell ref="E64:F64"/>
    <mergeCell ref="G85:J85"/>
    <mergeCell ref="C82:D82"/>
    <mergeCell ref="G82:J82"/>
    <mergeCell ref="C83:D83"/>
    <mergeCell ref="E82:F82"/>
    <mergeCell ref="E83:F83"/>
    <mergeCell ref="C84:D84"/>
    <mergeCell ref="G84:J84"/>
    <mergeCell ref="C85:D85"/>
    <mergeCell ref="G83:J83"/>
    <mergeCell ref="E73:J73"/>
    <mergeCell ref="B70:I70"/>
    <mergeCell ref="B72:D72"/>
    <mergeCell ref="E72:J72"/>
    <mergeCell ref="B79:I79"/>
    <mergeCell ref="B81:D81"/>
    <mergeCell ref="G81:J81"/>
    <mergeCell ref="C63:D63"/>
    <mergeCell ref="G64:J64"/>
    <mergeCell ref="B60:I60"/>
    <mergeCell ref="B62:D62"/>
    <mergeCell ref="E62:F62"/>
    <mergeCell ref="C76:D76"/>
    <mergeCell ref="C66:D66"/>
    <mergeCell ref="B44:I44"/>
    <mergeCell ref="G56:J56"/>
    <mergeCell ref="B34:J34"/>
    <mergeCell ref="B36:D36"/>
    <mergeCell ref="E36:G36"/>
    <mergeCell ref="H36:J36"/>
    <mergeCell ref="G106:J108"/>
    <mergeCell ref="B8:E8"/>
    <mergeCell ref="G13:J13"/>
    <mergeCell ref="G14:J14"/>
    <mergeCell ref="C30:D30"/>
    <mergeCell ref="C31:D31"/>
    <mergeCell ref="C32:D32"/>
    <mergeCell ref="C55:D55"/>
    <mergeCell ref="B26:J26"/>
    <mergeCell ref="B54:D54"/>
    <mergeCell ref="C49:D49"/>
    <mergeCell ref="B52:I52"/>
    <mergeCell ref="B28:D28"/>
    <mergeCell ref="E29:G29"/>
    <mergeCell ref="E30:G30"/>
    <mergeCell ref="E31:G31"/>
    <mergeCell ref="E32:G32"/>
    <mergeCell ref="H28:J28"/>
    <mergeCell ref="G54:J54"/>
    <mergeCell ref="G55:J55"/>
    <mergeCell ref="E28:G28"/>
    <mergeCell ref="C50:D50"/>
    <mergeCell ref="C47:D47"/>
    <mergeCell ref="C48:D48"/>
    <mergeCell ref="B46:D46"/>
    <mergeCell ref="E46:J46"/>
    <mergeCell ref="H32:J32"/>
    <mergeCell ref="H29:J31"/>
    <mergeCell ref="C37:D37"/>
    <mergeCell ref="E37:G37"/>
    <mergeCell ref="E38:G38"/>
    <mergeCell ref="H38:J38"/>
    <mergeCell ref="H37:J37"/>
    <mergeCell ref="C38:D38"/>
    <mergeCell ref="E50:J50"/>
  </mergeCells>
  <pageMargins left="0.70866141732283472" right="0.70866141732283472" top="0.74803149606299213" bottom="0.74803149606299213" header="0.31496062992125984" footer="0.31496062992125984"/>
  <pageSetup scale="66" fitToHeight="0" orientation="portrait" r:id="rId1"/>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224"/>
  <sheetViews>
    <sheetView topLeftCell="A31" zoomScaleNormal="100" workbookViewId="0">
      <selection activeCell="B9" sqref="B9:M9"/>
    </sheetView>
  </sheetViews>
  <sheetFormatPr defaultRowHeight="14.25"/>
  <cols>
    <col min="1" max="1" width="3.86328125" customWidth="1"/>
    <col min="3" max="3" width="12.1328125" customWidth="1"/>
    <col min="4" max="4" width="9.86328125" customWidth="1"/>
    <col min="5" max="5" width="10" customWidth="1"/>
    <col min="6" max="6" width="13.3984375" bestFit="1" customWidth="1"/>
    <col min="7" max="9" width="10.53125" bestFit="1" customWidth="1"/>
    <col min="10" max="10" width="13.265625" customWidth="1"/>
    <col min="11" max="11" width="11.59765625" customWidth="1"/>
    <col min="12" max="12" width="10.265625" customWidth="1"/>
    <col min="16" max="16" width="11" bestFit="1" customWidth="1"/>
    <col min="17" max="17" width="9.46484375" bestFit="1" customWidth="1"/>
  </cols>
  <sheetData>
    <row r="1" spans="1:13" ht="8.25" customHeight="1">
      <c r="A1" s="4"/>
      <c r="B1" s="5"/>
      <c r="C1" s="5"/>
      <c r="D1" s="5"/>
      <c r="E1" s="5"/>
      <c r="F1" s="5"/>
      <c r="G1" s="5"/>
      <c r="H1" s="5"/>
      <c r="I1" s="5"/>
      <c r="J1" s="5"/>
      <c r="K1" s="5"/>
      <c r="L1" s="6"/>
      <c r="M1" s="8"/>
    </row>
    <row r="2" spans="1:13" ht="21">
      <c r="A2" s="44">
        <v>9</v>
      </c>
      <c r="B2" s="45" t="s">
        <v>5</v>
      </c>
      <c r="C2" s="8"/>
      <c r="D2" s="8"/>
      <c r="E2" s="8"/>
      <c r="F2" s="8"/>
      <c r="G2" s="8"/>
      <c r="H2" s="8"/>
      <c r="I2" s="8"/>
      <c r="J2" s="8"/>
      <c r="K2" s="8"/>
      <c r="L2" s="9"/>
      <c r="M2" s="8"/>
    </row>
    <row r="3" spans="1:13" ht="11.25" customHeight="1" thickBot="1">
      <c r="A3" s="7"/>
      <c r="B3" s="8"/>
      <c r="C3" s="8"/>
      <c r="D3" s="8"/>
      <c r="E3" s="8"/>
      <c r="F3" s="8"/>
      <c r="G3" s="8"/>
      <c r="H3" s="8"/>
      <c r="I3" s="8"/>
      <c r="J3" s="8"/>
      <c r="K3" s="8"/>
      <c r="L3" s="9"/>
      <c r="M3" s="8"/>
    </row>
    <row r="4" spans="1:13" ht="14.65" thickBot="1">
      <c r="A4" s="7"/>
      <c r="B4" s="18" t="s">
        <v>31</v>
      </c>
      <c r="C4" s="19"/>
      <c r="D4" s="26" t="s">
        <v>34</v>
      </c>
      <c r="E4" s="13"/>
      <c r="F4" s="13"/>
      <c r="G4" s="13"/>
      <c r="H4" s="13"/>
      <c r="I4" s="13"/>
      <c r="J4" s="13"/>
      <c r="K4" s="14"/>
      <c r="L4" s="9"/>
      <c r="M4" s="8"/>
    </row>
    <row r="5" spans="1:13" ht="14.65" thickBot="1">
      <c r="A5" s="7"/>
      <c r="B5" s="15"/>
      <c r="C5" s="16"/>
      <c r="D5" s="16"/>
      <c r="E5" s="16"/>
      <c r="F5" s="16"/>
      <c r="G5" s="16"/>
      <c r="H5" s="16"/>
      <c r="I5" s="16"/>
      <c r="J5" s="16"/>
      <c r="K5" s="17"/>
      <c r="L5" s="9"/>
      <c r="M5" s="8"/>
    </row>
    <row r="6" spans="1:13" ht="14.65" thickBot="1">
      <c r="A6" s="7"/>
      <c r="B6" s="22" t="s">
        <v>33</v>
      </c>
      <c r="C6" s="20"/>
      <c r="D6" s="20"/>
      <c r="E6" s="215" t="s">
        <v>75</v>
      </c>
      <c r="F6" s="16"/>
      <c r="G6" s="16"/>
      <c r="H6" s="16"/>
      <c r="I6" s="16"/>
      <c r="J6" s="16"/>
      <c r="K6" s="17"/>
      <c r="L6" s="9"/>
      <c r="M6" s="8"/>
    </row>
    <row r="7" spans="1:13">
      <c r="A7" s="7"/>
      <c r="B7" s="15"/>
      <c r="C7" s="16"/>
      <c r="D7" s="16"/>
      <c r="E7" s="16"/>
      <c r="F7" s="16"/>
      <c r="G7" s="16"/>
      <c r="H7" s="16"/>
      <c r="I7" s="16"/>
      <c r="J7" s="16"/>
      <c r="K7" s="25" t="s">
        <v>32</v>
      </c>
      <c r="L7" s="9"/>
      <c r="M7" s="8"/>
    </row>
    <row r="8" spans="1:13" ht="14.25" customHeight="1">
      <c r="A8" s="7"/>
      <c r="B8" s="678" t="s">
        <v>327</v>
      </c>
      <c r="C8" s="679"/>
      <c r="D8" s="679"/>
      <c r="E8" s="679"/>
      <c r="F8" s="679"/>
      <c r="G8" s="679"/>
      <c r="H8" s="679"/>
      <c r="I8" s="679"/>
      <c r="J8" s="679"/>
      <c r="K8" s="23"/>
      <c r="L8" s="9"/>
      <c r="M8" s="8"/>
    </row>
    <row r="9" spans="1:13" ht="32.25" customHeight="1">
      <c r="A9" s="7"/>
      <c r="B9" s="678" t="s">
        <v>332</v>
      </c>
      <c r="C9" s="679"/>
      <c r="D9" s="679"/>
      <c r="E9" s="679"/>
      <c r="F9" s="679"/>
      <c r="G9" s="679"/>
      <c r="H9" s="679"/>
      <c r="I9" s="679"/>
      <c r="J9" s="679"/>
      <c r="K9" s="23"/>
      <c r="L9" s="9"/>
      <c r="M9" s="8"/>
    </row>
    <row r="10" spans="1:13" s="247" customFormat="1">
      <c r="A10" s="7"/>
      <c r="B10" s="678" t="s">
        <v>518</v>
      </c>
      <c r="C10" s="679"/>
      <c r="D10" s="679"/>
      <c r="E10" s="679"/>
      <c r="F10" s="679"/>
      <c r="G10" s="679"/>
      <c r="H10" s="679"/>
      <c r="I10" s="679"/>
      <c r="J10" s="679"/>
      <c r="K10" s="23"/>
      <c r="L10" s="9"/>
      <c r="M10" s="8"/>
    </row>
    <row r="11" spans="1:13" s="247" customFormat="1" ht="32.25" customHeight="1" thickBot="1">
      <c r="A11" s="7"/>
      <c r="B11" s="680" t="s">
        <v>465</v>
      </c>
      <c r="C11" s="681"/>
      <c r="D11" s="681"/>
      <c r="E11" s="681"/>
      <c r="F11" s="681"/>
      <c r="G11" s="681"/>
      <c r="H11" s="681"/>
      <c r="I11" s="681"/>
      <c r="J11" s="681"/>
      <c r="K11" s="24"/>
      <c r="L11" s="9"/>
      <c r="M11" s="8"/>
    </row>
    <row r="12" spans="1:13" ht="11.25" customHeight="1">
      <c r="A12" s="7"/>
      <c r="B12" s="8"/>
      <c r="C12" s="8"/>
      <c r="D12" s="8"/>
      <c r="E12" s="8"/>
      <c r="F12" s="8"/>
      <c r="G12" s="8"/>
      <c r="H12" s="8"/>
      <c r="I12" s="8"/>
      <c r="J12" s="8"/>
      <c r="K12" s="8"/>
      <c r="L12" s="9"/>
      <c r="M12" s="8"/>
    </row>
    <row r="13" spans="1:13" ht="15.75">
      <c r="A13" s="50" t="s">
        <v>130</v>
      </c>
      <c r="B13" s="8"/>
      <c r="C13" s="8"/>
      <c r="D13" s="8"/>
      <c r="E13" s="8"/>
      <c r="F13" s="8"/>
      <c r="G13" s="8"/>
      <c r="H13" s="8"/>
      <c r="I13" s="8"/>
      <c r="J13" s="8"/>
      <c r="K13" s="8"/>
      <c r="L13" s="9"/>
      <c r="M13" s="8"/>
    </row>
    <row r="14" spans="1:13" s="247" customFormat="1" ht="9.75" customHeight="1">
      <c r="A14" s="50"/>
      <c r="B14" s="8"/>
      <c r="C14" s="8"/>
      <c r="D14" s="8"/>
      <c r="E14" s="8"/>
      <c r="F14" s="8"/>
      <c r="G14" s="8"/>
      <c r="H14" s="8"/>
      <c r="I14" s="8"/>
      <c r="J14" s="8"/>
      <c r="K14" s="8"/>
      <c r="L14" s="9"/>
      <c r="M14" s="8"/>
    </row>
    <row r="15" spans="1:13" ht="9" customHeight="1">
      <c r="A15" s="7"/>
      <c r="B15" s="8"/>
      <c r="C15" s="8"/>
      <c r="D15" s="8"/>
      <c r="E15" s="8"/>
      <c r="F15" s="8"/>
      <c r="G15" s="8"/>
      <c r="H15" s="8"/>
      <c r="I15" s="8"/>
      <c r="J15" s="8"/>
      <c r="K15" s="8"/>
      <c r="L15" s="9"/>
      <c r="M15" s="8"/>
    </row>
    <row r="16" spans="1:13">
      <c r="A16" s="56">
        <v>1</v>
      </c>
      <c r="B16" s="8" t="s">
        <v>593</v>
      </c>
      <c r="C16" s="8"/>
      <c r="D16" s="8"/>
      <c r="E16" s="8"/>
      <c r="F16" s="8"/>
      <c r="G16" s="8"/>
      <c r="H16" s="8"/>
      <c r="I16" s="8"/>
      <c r="J16" s="8"/>
      <c r="K16" s="8"/>
      <c r="L16" s="9"/>
      <c r="M16" s="8"/>
    </row>
    <row r="17" spans="1:36" ht="12" customHeight="1">
      <c r="A17" s="7"/>
      <c r="B17" s="8"/>
      <c r="C17" s="8"/>
      <c r="D17" s="8"/>
      <c r="E17" s="8"/>
      <c r="F17" s="8"/>
      <c r="G17" s="8"/>
      <c r="H17" s="8"/>
      <c r="I17" s="8"/>
      <c r="J17" s="8"/>
      <c r="K17" s="8"/>
      <c r="L17" s="9"/>
      <c r="M17" s="8"/>
    </row>
    <row r="18" spans="1:36">
      <c r="A18" s="7"/>
      <c r="B18" s="128"/>
      <c r="C18" s="128"/>
      <c r="D18" s="128"/>
      <c r="E18" s="319">
        <v>2016</v>
      </c>
      <c r="F18" s="225">
        <v>2017</v>
      </c>
      <c r="G18" s="225">
        <v>2018</v>
      </c>
      <c r="H18" s="225">
        <v>2019</v>
      </c>
      <c r="I18" s="225">
        <v>2020</v>
      </c>
      <c r="J18" s="225" t="s">
        <v>229</v>
      </c>
      <c r="K18" s="8"/>
      <c r="L18" s="9"/>
      <c r="M18" s="8"/>
    </row>
    <row r="19" spans="1:36" ht="26.25" customHeight="1">
      <c r="A19" s="7"/>
      <c r="B19" s="801" t="s">
        <v>450</v>
      </c>
      <c r="C19" s="802"/>
      <c r="D19" s="803"/>
      <c r="E19" s="320"/>
      <c r="F19" s="323">
        <f>P23</f>
        <v>1607466.08</v>
      </c>
      <c r="G19" s="323">
        <f>U23</f>
        <v>2411199.13</v>
      </c>
      <c r="H19" s="323">
        <f>Z23</f>
        <v>2009332.6</v>
      </c>
      <c r="I19" s="323">
        <f>AE23</f>
        <v>2009332.6</v>
      </c>
      <c r="J19" s="323">
        <f>SUM(F19:I19)</f>
        <v>8037330.4100000001</v>
      </c>
      <c r="K19" s="8"/>
      <c r="L19" s="9"/>
      <c r="M19" s="8"/>
      <c r="N19" s="511" t="s">
        <v>705</v>
      </c>
      <c r="O19" s="512"/>
      <c r="P19" s="513"/>
      <c r="Q19" s="513"/>
      <c r="R19" s="513"/>
      <c r="S19" s="513"/>
      <c r="T19" s="513"/>
      <c r="U19" s="513"/>
      <c r="V19" s="513"/>
      <c r="W19" s="513"/>
      <c r="X19" s="513"/>
      <c r="Y19" s="513"/>
      <c r="Z19" s="513"/>
      <c r="AA19" s="513"/>
      <c r="AB19" s="513"/>
      <c r="AC19" s="513"/>
      <c r="AD19" s="513"/>
      <c r="AE19" s="513"/>
      <c r="AF19" s="513"/>
      <c r="AG19" s="513"/>
      <c r="AH19" s="513"/>
      <c r="AI19" s="513"/>
      <c r="AJ19" s="513"/>
    </row>
    <row r="20" spans="1:36">
      <c r="A20" s="7"/>
      <c r="B20" s="797" t="s">
        <v>230</v>
      </c>
      <c r="C20" s="798"/>
      <c r="D20" s="232" t="s">
        <v>234</v>
      </c>
      <c r="E20" s="321"/>
      <c r="F20" s="323">
        <f>O30</f>
        <v>120000</v>
      </c>
      <c r="G20" s="323">
        <f>T30</f>
        <v>120000</v>
      </c>
      <c r="H20" s="323">
        <f>Y30</f>
        <v>120000</v>
      </c>
      <c r="I20" s="323">
        <f>AD30</f>
        <v>120000</v>
      </c>
      <c r="J20" s="323">
        <f>SUM(F20:I20)</f>
        <v>480000</v>
      </c>
      <c r="K20" s="8"/>
      <c r="L20" s="9"/>
      <c r="M20" s="8"/>
      <c r="N20" s="514"/>
      <c r="O20" s="515"/>
      <c r="P20" s="830" t="s">
        <v>695</v>
      </c>
      <c r="Q20" s="831"/>
      <c r="R20" s="831"/>
      <c r="S20" s="831"/>
      <c r="T20" s="831"/>
      <c r="U20" s="831"/>
      <c r="V20" s="831"/>
      <c r="W20" s="831"/>
      <c r="X20" s="831"/>
      <c r="Y20" s="831"/>
      <c r="Z20" s="831"/>
      <c r="AA20" s="831"/>
      <c r="AB20" s="831"/>
      <c r="AC20" s="831"/>
      <c r="AD20" s="831"/>
      <c r="AE20" s="831"/>
      <c r="AF20" s="831"/>
      <c r="AG20" s="831"/>
      <c r="AH20" s="831"/>
      <c r="AI20" s="831"/>
      <c r="AJ20" s="832"/>
    </row>
    <row r="21" spans="1:36">
      <c r="A21" s="7"/>
      <c r="B21" s="799"/>
      <c r="C21" s="800"/>
      <c r="D21" s="232" t="s">
        <v>235</v>
      </c>
      <c r="E21" s="321"/>
      <c r="F21" s="324"/>
      <c r="G21" s="325"/>
      <c r="H21" s="325"/>
      <c r="I21" s="325"/>
      <c r="J21" s="325"/>
      <c r="K21" s="8"/>
      <c r="L21" s="9"/>
      <c r="M21" s="8"/>
      <c r="N21" s="516"/>
      <c r="O21" s="517"/>
      <c r="P21" s="518">
        <v>2017</v>
      </c>
      <c r="Q21" s="518">
        <v>2017</v>
      </c>
      <c r="R21" s="518">
        <v>2017</v>
      </c>
      <c r="S21" s="518">
        <v>2017</v>
      </c>
      <c r="T21" s="518">
        <v>2017</v>
      </c>
      <c r="U21" s="518">
        <v>2018</v>
      </c>
      <c r="V21" s="518">
        <v>2018</v>
      </c>
      <c r="W21" s="518">
        <v>2018</v>
      </c>
      <c r="X21" s="518">
        <v>2018</v>
      </c>
      <c r="Y21" s="518">
        <v>2018</v>
      </c>
      <c r="Z21" s="518">
        <v>2019</v>
      </c>
      <c r="AA21" s="518">
        <v>2019</v>
      </c>
      <c r="AB21" s="518">
        <v>2019</v>
      </c>
      <c r="AC21" s="518">
        <v>2019</v>
      </c>
      <c r="AD21" s="518">
        <v>2019</v>
      </c>
      <c r="AE21" s="518">
        <v>2020</v>
      </c>
      <c r="AF21" s="518">
        <v>2020</v>
      </c>
      <c r="AG21" s="518">
        <v>2020</v>
      </c>
      <c r="AH21" s="518">
        <v>2020</v>
      </c>
      <c r="AI21" s="518">
        <v>2020</v>
      </c>
      <c r="AJ21" s="519"/>
    </row>
    <row r="22" spans="1:36" ht="39.4">
      <c r="A22" s="7"/>
      <c r="B22" s="797" t="s">
        <v>231</v>
      </c>
      <c r="C22" s="798"/>
      <c r="D22" s="232" t="s">
        <v>234</v>
      </c>
      <c r="E22" s="321"/>
      <c r="F22" s="323">
        <f>P30</f>
        <v>73000</v>
      </c>
      <c r="G22" s="323">
        <f>U30</f>
        <v>75000</v>
      </c>
      <c r="H22" s="323">
        <f>Z30</f>
        <v>77000</v>
      </c>
      <c r="I22" s="323">
        <f>AE30</f>
        <v>77000</v>
      </c>
      <c r="J22" s="323">
        <f>SUM(F22:I22)</f>
        <v>302000</v>
      </c>
      <c r="N22" s="520" t="s">
        <v>696</v>
      </c>
      <c r="O22" s="520" t="s">
        <v>697</v>
      </c>
      <c r="P22" s="521" t="s">
        <v>706</v>
      </c>
      <c r="Q22" s="521" t="s">
        <v>707</v>
      </c>
      <c r="R22" s="521" t="s">
        <v>708</v>
      </c>
      <c r="S22" s="521" t="s">
        <v>709</v>
      </c>
      <c r="T22" s="521" t="s">
        <v>699</v>
      </c>
      <c r="U22" s="521" t="s">
        <v>706</v>
      </c>
      <c r="V22" s="521" t="s">
        <v>707</v>
      </c>
      <c r="W22" s="521" t="s">
        <v>708</v>
      </c>
      <c r="X22" s="521" t="s">
        <v>709</v>
      </c>
      <c r="Y22" s="521" t="s">
        <v>700</v>
      </c>
      <c r="Z22" s="521" t="s">
        <v>706</v>
      </c>
      <c r="AA22" s="521" t="s">
        <v>707</v>
      </c>
      <c r="AB22" s="521" t="s">
        <v>708</v>
      </c>
      <c r="AC22" s="521" t="s">
        <v>709</v>
      </c>
      <c r="AD22" s="521" t="s">
        <v>701</v>
      </c>
      <c r="AE22" s="521" t="s">
        <v>706</v>
      </c>
      <c r="AF22" s="521" t="s">
        <v>707</v>
      </c>
      <c r="AG22" s="521" t="s">
        <v>708</v>
      </c>
      <c r="AH22" s="521" t="s">
        <v>709</v>
      </c>
      <c r="AI22" s="521" t="s">
        <v>702</v>
      </c>
      <c r="AJ22" s="521" t="s">
        <v>639</v>
      </c>
    </row>
    <row r="23" spans="1:36">
      <c r="A23" s="7"/>
      <c r="B23" s="799"/>
      <c r="C23" s="800"/>
      <c r="D23" s="232" t="s">
        <v>235</v>
      </c>
      <c r="E23" s="321"/>
      <c r="F23" s="323">
        <v>0</v>
      </c>
      <c r="G23" s="323"/>
      <c r="H23" s="323"/>
      <c r="I23" s="323"/>
      <c r="J23" s="323">
        <f>SUM(F23:I23)</f>
        <v>0</v>
      </c>
      <c r="K23" s="8"/>
      <c r="L23" s="9"/>
      <c r="M23" s="8"/>
      <c r="N23" s="522" t="s">
        <v>703</v>
      </c>
      <c r="O23" s="523" t="s">
        <v>704</v>
      </c>
      <c r="P23" s="510">
        <v>1607466.08</v>
      </c>
      <c r="Q23" s="510">
        <v>471441.29</v>
      </c>
      <c r="R23" s="510">
        <v>0</v>
      </c>
      <c r="S23" s="510">
        <v>0</v>
      </c>
      <c r="T23" s="524">
        <f>SUM($D23:$G23)</f>
        <v>0</v>
      </c>
      <c r="U23" s="510">
        <v>2411199.13</v>
      </c>
      <c r="V23" s="510">
        <v>487661.93</v>
      </c>
      <c r="W23" s="510">
        <v>0</v>
      </c>
      <c r="X23" s="510">
        <v>0</v>
      </c>
      <c r="Y23" s="524">
        <f>SUM($I23:$L23)</f>
        <v>0</v>
      </c>
      <c r="Z23" s="510">
        <v>2009332.6</v>
      </c>
      <c r="AA23" s="510">
        <v>407551.61</v>
      </c>
      <c r="AB23" s="510">
        <v>0</v>
      </c>
      <c r="AC23" s="510">
        <v>0</v>
      </c>
      <c r="AD23" s="524">
        <f>SUM($N23:$Q23)</f>
        <v>2078907.37</v>
      </c>
      <c r="AE23" s="510">
        <v>2009332.6</v>
      </c>
      <c r="AF23" s="510">
        <v>377551.61</v>
      </c>
      <c r="AG23" s="510">
        <v>0</v>
      </c>
      <c r="AH23" s="510">
        <v>0</v>
      </c>
      <c r="AI23" s="524">
        <f>SUM($S23:$V23)</f>
        <v>2898861.06</v>
      </c>
      <c r="AJ23" s="525">
        <f>SUM($D23:$W23)/2</f>
        <v>2488884.2149999999</v>
      </c>
    </row>
    <row r="24" spans="1:36">
      <c r="A24" s="7"/>
      <c r="B24" s="797" t="s">
        <v>232</v>
      </c>
      <c r="C24" s="798"/>
      <c r="D24" s="232" t="s">
        <v>234</v>
      </c>
      <c r="E24" s="321"/>
      <c r="F24" s="323">
        <f>Q30</f>
        <v>150000</v>
      </c>
      <c r="G24" s="323">
        <f>V30</f>
        <v>100000</v>
      </c>
      <c r="H24" s="323">
        <f>AA30</f>
        <v>50000</v>
      </c>
      <c r="I24" s="323">
        <f>AF30</f>
        <v>20000</v>
      </c>
      <c r="J24" s="323">
        <f t="shared" ref="J24:J31" si="0">SUM(F24:I24)</f>
        <v>320000</v>
      </c>
      <c r="K24" s="8"/>
      <c r="L24" s="9"/>
      <c r="M24" s="8"/>
      <c r="N24" s="526" t="s">
        <v>639</v>
      </c>
      <c r="O24" s="527"/>
      <c r="P24" s="525">
        <f>SUM(P23)</f>
        <v>1607466.08</v>
      </c>
      <c r="Q24" s="525">
        <f t="shared" ref="Q24:AJ24" si="1">SUM(Q23)</f>
        <v>471441.29</v>
      </c>
      <c r="R24" s="525">
        <f t="shared" si="1"/>
        <v>0</v>
      </c>
      <c r="S24" s="525">
        <f t="shared" si="1"/>
        <v>0</v>
      </c>
      <c r="T24" s="525">
        <f t="shared" si="1"/>
        <v>0</v>
      </c>
      <c r="U24" s="525">
        <f t="shared" si="1"/>
        <v>2411199.13</v>
      </c>
      <c r="V24" s="525">
        <f t="shared" si="1"/>
        <v>487661.93</v>
      </c>
      <c r="W24" s="525">
        <f t="shared" si="1"/>
        <v>0</v>
      </c>
      <c r="X24" s="525">
        <f t="shared" si="1"/>
        <v>0</v>
      </c>
      <c r="Y24" s="525">
        <f t="shared" si="1"/>
        <v>0</v>
      </c>
      <c r="Z24" s="525">
        <f t="shared" si="1"/>
        <v>2009332.6</v>
      </c>
      <c r="AA24" s="525">
        <f t="shared" si="1"/>
        <v>407551.61</v>
      </c>
      <c r="AB24" s="525">
        <f t="shared" si="1"/>
        <v>0</v>
      </c>
      <c r="AC24" s="525">
        <f t="shared" si="1"/>
        <v>0</v>
      </c>
      <c r="AD24" s="525">
        <f t="shared" si="1"/>
        <v>2078907.37</v>
      </c>
      <c r="AE24" s="525">
        <f t="shared" si="1"/>
        <v>2009332.6</v>
      </c>
      <c r="AF24" s="525">
        <f t="shared" si="1"/>
        <v>377551.61</v>
      </c>
      <c r="AG24" s="525">
        <f t="shared" si="1"/>
        <v>0</v>
      </c>
      <c r="AH24" s="525">
        <f t="shared" si="1"/>
        <v>0</v>
      </c>
      <c r="AI24" s="525">
        <f t="shared" si="1"/>
        <v>2898861.06</v>
      </c>
      <c r="AJ24" s="525">
        <f t="shared" si="1"/>
        <v>2488884.2149999999</v>
      </c>
    </row>
    <row r="25" spans="1:36">
      <c r="A25" s="7"/>
      <c r="B25" s="799"/>
      <c r="C25" s="800"/>
      <c r="D25" s="232" t="s">
        <v>235</v>
      </c>
      <c r="E25" s="321"/>
      <c r="F25" s="325"/>
      <c r="G25" s="325"/>
      <c r="H25" s="325"/>
      <c r="I25" s="325"/>
      <c r="J25" s="325"/>
      <c r="K25" s="8"/>
      <c r="L25" s="9"/>
      <c r="M25" s="8"/>
    </row>
    <row r="26" spans="1:36">
      <c r="A26" s="7"/>
      <c r="B26" s="823" t="s">
        <v>594</v>
      </c>
      <c r="C26" s="824"/>
      <c r="D26" s="232" t="s">
        <v>234</v>
      </c>
      <c r="E26" s="321"/>
      <c r="F26" s="325"/>
      <c r="G26" s="325"/>
      <c r="H26" s="325"/>
      <c r="I26" s="325"/>
      <c r="J26" s="325"/>
      <c r="K26" s="8"/>
      <c r="L26" s="9"/>
      <c r="M26" s="8"/>
    </row>
    <row r="27" spans="1:36" ht="44.25" customHeight="1">
      <c r="A27" s="7"/>
      <c r="B27" s="825"/>
      <c r="C27" s="826"/>
      <c r="D27" s="257" t="s">
        <v>235</v>
      </c>
      <c r="E27" s="321"/>
      <c r="F27" s="325"/>
      <c r="G27" s="325"/>
      <c r="H27" s="325"/>
      <c r="I27" s="325"/>
      <c r="J27" s="325"/>
      <c r="K27" s="8"/>
      <c r="L27" s="9"/>
      <c r="M27" s="8"/>
      <c r="N27" s="513"/>
      <c r="O27" s="528" t="s">
        <v>695</v>
      </c>
      <c r="P27" s="529"/>
      <c r="Q27" s="529"/>
      <c r="R27" s="529"/>
      <c r="S27" s="529"/>
      <c r="T27" s="529"/>
      <c r="U27" s="529"/>
      <c r="V27" s="529"/>
      <c r="W27" s="529"/>
      <c r="X27" s="529"/>
      <c r="Y27" s="529"/>
      <c r="Z27" s="529"/>
      <c r="AA27" s="529"/>
      <c r="AB27" s="529"/>
      <c r="AC27" s="529"/>
      <c r="AD27" s="529"/>
      <c r="AE27" s="529"/>
      <c r="AF27" s="529"/>
      <c r="AG27" s="529"/>
      <c r="AH27" s="529"/>
      <c r="AI27" s="530"/>
    </row>
    <row r="28" spans="1:36" ht="15" customHeight="1">
      <c r="A28" s="7"/>
      <c r="B28" s="827" t="s">
        <v>233</v>
      </c>
      <c r="C28" s="827"/>
      <c r="D28" s="232" t="s">
        <v>234</v>
      </c>
      <c r="E28" s="320"/>
      <c r="F28" s="323">
        <f>R30</f>
        <v>128441.29</v>
      </c>
      <c r="G28" s="323">
        <f>W30</f>
        <v>192661.93</v>
      </c>
      <c r="H28" s="323">
        <f>AB30</f>
        <v>160551.60999999999</v>
      </c>
      <c r="I28" s="323">
        <f>AG30</f>
        <v>160551.60999999999</v>
      </c>
      <c r="J28" s="323">
        <f t="shared" si="0"/>
        <v>642206.43999999994</v>
      </c>
      <c r="K28" s="8"/>
      <c r="L28" s="9"/>
      <c r="M28" s="8"/>
      <c r="N28" s="513"/>
      <c r="O28" s="528">
        <v>2017</v>
      </c>
      <c r="P28" s="529">
        <v>2017</v>
      </c>
      <c r="Q28" s="529">
        <v>2017</v>
      </c>
      <c r="R28" s="529">
        <v>2017</v>
      </c>
      <c r="S28" s="529">
        <v>2017</v>
      </c>
      <c r="T28" s="528">
        <v>2018</v>
      </c>
      <c r="U28" s="529">
        <v>2018</v>
      </c>
      <c r="V28" s="529">
        <v>2018</v>
      </c>
      <c r="W28" s="529">
        <v>2018</v>
      </c>
      <c r="X28" s="529">
        <v>2018</v>
      </c>
      <c r="Y28" s="528">
        <v>2019</v>
      </c>
      <c r="Z28" s="529">
        <v>2019</v>
      </c>
      <c r="AA28" s="529">
        <v>2019</v>
      </c>
      <c r="AB28" s="529">
        <v>2019</v>
      </c>
      <c r="AC28" s="529">
        <v>2019</v>
      </c>
      <c r="AD28" s="528">
        <v>2020</v>
      </c>
      <c r="AE28" s="529">
        <v>2020</v>
      </c>
      <c r="AF28" s="529">
        <v>2020</v>
      </c>
      <c r="AG28" s="529">
        <v>2020</v>
      </c>
      <c r="AH28" s="529">
        <v>2020</v>
      </c>
      <c r="AI28" s="530"/>
    </row>
    <row r="29" spans="1:36" ht="39.4">
      <c r="A29" s="7"/>
      <c r="B29" s="827"/>
      <c r="C29" s="827"/>
      <c r="D29" s="232" t="s">
        <v>235</v>
      </c>
      <c r="E29" s="320"/>
      <c r="F29" s="323"/>
      <c r="G29" s="323"/>
      <c r="H29" s="323"/>
      <c r="I29" s="323"/>
      <c r="J29" s="323"/>
      <c r="K29" s="8"/>
      <c r="L29" s="9"/>
      <c r="M29" s="8"/>
      <c r="N29" s="531" t="s">
        <v>697</v>
      </c>
      <c r="O29" s="532" t="s">
        <v>698</v>
      </c>
      <c r="P29" s="533" t="s">
        <v>231</v>
      </c>
      <c r="Q29" s="533" t="s">
        <v>232</v>
      </c>
      <c r="R29" s="533" t="s">
        <v>233</v>
      </c>
      <c r="S29" s="533" t="s">
        <v>699</v>
      </c>
      <c r="T29" s="533" t="s">
        <v>698</v>
      </c>
      <c r="U29" s="533" t="s">
        <v>231</v>
      </c>
      <c r="V29" s="533" t="s">
        <v>232</v>
      </c>
      <c r="W29" s="533" t="s">
        <v>233</v>
      </c>
      <c r="X29" s="533" t="s">
        <v>700</v>
      </c>
      <c r="Y29" s="533" t="s">
        <v>698</v>
      </c>
      <c r="Z29" s="533" t="s">
        <v>231</v>
      </c>
      <c r="AA29" s="533" t="s">
        <v>232</v>
      </c>
      <c r="AB29" s="533" t="s">
        <v>233</v>
      </c>
      <c r="AC29" s="533" t="s">
        <v>701</v>
      </c>
      <c r="AD29" s="533" t="s">
        <v>698</v>
      </c>
      <c r="AE29" s="533" t="s">
        <v>231</v>
      </c>
      <c r="AF29" s="533" t="s">
        <v>232</v>
      </c>
      <c r="AG29" s="533" t="s">
        <v>233</v>
      </c>
      <c r="AH29" s="533" t="s">
        <v>702</v>
      </c>
      <c r="AI29" s="533" t="s">
        <v>639</v>
      </c>
    </row>
    <row r="30" spans="1:36">
      <c r="A30" s="7"/>
      <c r="B30" s="828" t="s">
        <v>497</v>
      </c>
      <c r="C30" s="829"/>
      <c r="D30" s="233" t="s">
        <v>234</v>
      </c>
      <c r="E30" s="322"/>
      <c r="F30" s="326">
        <f>F20+F22+F24+F26+F28</f>
        <v>471441.29</v>
      </c>
      <c r="G30" s="326">
        <f t="shared" ref="G30:I30" si="2">G20+G22+G24+G26+G28</f>
        <v>487661.93</v>
      </c>
      <c r="H30" s="326">
        <f t="shared" si="2"/>
        <v>407551.61</v>
      </c>
      <c r="I30" s="326">
        <f t="shared" si="2"/>
        <v>377551.61</v>
      </c>
      <c r="J30" s="326">
        <f t="shared" si="0"/>
        <v>1744206.44</v>
      </c>
      <c r="K30" s="8"/>
      <c r="L30" s="9"/>
      <c r="M30" s="8"/>
      <c r="N30" s="534" t="s">
        <v>704</v>
      </c>
      <c r="O30" s="535">
        <v>120000</v>
      </c>
      <c r="P30" s="536">
        <v>73000</v>
      </c>
      <c r="Q30" s="536">
        <v>150000</v>
      </c>
      <c r="R30" s="536">
        <v>128441.29</v>
      </c>
      <c r="S30" s="537">
        <f>SUM($D30:$G30)</f>
        <v>959103.22</v>
      </c>
      <c r="T30" s="536">
        <v>120000</v>
      </c>
      <c r="U30" s="536">
        <v>75000</v>
      </c>
      <c r="V30" s="536">
        <v>100000</v>
      </c>
      <c r="W30" s="536">
        <v>192661.93</v>
      </c>
      <c r="X30" s="537">
        <f>SUM($I30:$L30)</f>
        <v>2121758.0499999998</v>
      </c>
      <c r="Y30" s="536">
        <v>120000</v>
      </c>
      <c r="Z30" s="536">
        <v>77000</v>
      </c>
      <c r="AA30" s="536">
        <v>50000</v>
      </c>
      <c r="AB30" s="536">
        <v>160551.60999999999</v>
      </c>
      <c r="AC30" s="537">
        <f>SUM($N30:$Q30)</f>
        <v>343000</v>
      </c>
      <c r="AD30" s="536">
        <v>120000</v>
      </c>
      <c r="AE30" s="536">
        <v>77000</v>
      </c>
      <c r="AF30" s="536">
        <v>20000</v>
      </c>
      <c r="AG30" s="536">
        <v>160551.60999999999</v>
      </c>
      <c r="AH30" s="538">
        <f>SUM($S30:$V30)</f>
        <v>1254103.22</v>
      </c>
      <c r="AI30" s="539">
        <f>SUM($D30:$W30)/2</f>
        <v>2703309.6599999997</v>
      </c>
    </row>
    <row r="31" spans="1:36">
      <c r="A31" s="7"/>
      <c r="B31" s="799"/>
      <c r="C31" s="800"/>
      <c r="D31" s="232" t="s">
        <v>235</v>
      </c>
      <c r="E31" s="321"/>
      <c r="F31" s="326">
        <f>F19+F21+F23+F25+F27+F29</f>
        <v>1607466.08</v>
      </c>
      <c r="G31" s="326">
        <f t="shared" ref="G31:I31" si="3">G19+G21+G23+G25+G27+G29</f>
        <v>2411199.13</v>
      </c>
      <c r="H31" s="326">
        <f t="shared" si="3"/>
        <v>2009332.6</v>
      </c>
      <c r="I31" s="326">
        <f t="shared" si="3"/>
        <v>2009332.6</v>
      </c>
      <c r="J31" s="326">
        <f t="shared" si="0"/>
        <v>8037330.4100000001</v>
      </c>
      <c r="K31" s="8"/>
      <c r="L31" s="9"/>
      <c r="M31" s="8"/>
      <c r="N31" s="540"/>
      <c r="O31" s="541">
        <f>SUM(O30)</f>
        <v>120000</v>
      </c>
      <c r="P31" s="541">
        <f t="shared" ref="P31:AI31" si="4">SUM(P30)</f>
        <v>73000</v>
      </c>
      <c r="Q31" s="541">
        <f t="shared" si="4"/>
        <v>150000</v>
      </c>
      <c r="R31" s="541">
        <f t="shared" si="4"/>
        <v>128441.29</v>
      </c>
      <c r="S31" s="541">
        <f t="shared" si="4"/>
        <v>959103.22</v>
      </c>
      <c r="T31" s="541">
        <f t="shared" si="4"/>
        <v>120000</v>
      </c>
      <c r="U31" s="541">
        <f t="shared" si="4"/>
        <v>75000</v>
      </c>
      <c r="V31" s="541">
        <f t="shared" si="4"/>
        <v>100000</v>
      </c>
      <c r="W31" s="541">
        <f t="shared" si="4"/>
        <v>192661.93</v>
      </c>
      <c r="X31" s="541">
        <f t="shared" si="4"/>
        <v>2121758.0499999998</v>
      </c>
      <c r="Y31" s="541">
        <f t="shared" si="4"/>
        <v>120000</v>
      </c>
      <c r="Z31" s="541">
        <f t="shared" si="4"/>
        <v>77000</v>
      </c>
      <c r="AA31" s="541">
        <f t="shared" si="4"/>
        <v>50000</v>
      </c>
      <c r="AB31" s="541">
        <f t="shared" si="4"/>
        <v>160551.60999999999</v>
      </c>
      <c r="AC31" s="541">
        <f t="shared" si="4"/>
        <v>343000</v>
      </c>
      <c r="AD31" s="541">
        <f t="shared" si="4"/>
        <v>120000</v>
      </c>
      <c r="AE31" s="541">
        <f t="shared" si="4"/>
        <v>77000</v>
      </c>
      <c r="AF31" s="541">
        <f t="shared" si="4"/>
        <v>20000</v>
      </c>
      <c r="AG31" s="541">
        <f t="shared" si="4"/>
        <v>160551.60999999999</v>
      </c>
      <c r="AH31" s="541">
        <f t="shared" si="4"/>
        <v>1254103.22</v>
      </c>
      <c r="AI31" s="541">
        <f t="shared" si="4"/>
        <v>2703309.6599999997</v>
      </c>
    </row>
    <row r="32" spans="1:36">
      <c r="A32" s="7"/>
      <c r="B32" s="8"/>
      <c r="C32" s="8"/>
      <c r="D32" s="328" t="s">
        <v>639</v>
      </c>
      <c r="E32" s="329"/>
      <c r="F32" s="330">
        <f>F30+F31</f>
        <v>2078907.37</v>
      </c>
      <c r="G32" s="330">
        <f t="shared" ref="G32:I32" si="5">G30+G31</f>
        <v>2898861.06</v>
      </c>
      <c r="H32" s="330">
        <f t="shared" si="5"/>
        <v>2416884.21</v>
      </c>
      <c r="I32" s="330">
        <f t="shared" si="5"/>
        <v>2386884.21</v>
      </c>
      <c r="J32" s="330">
        <f>J30+J31</f>
        <v>9781536.8499999996</v>
      </c>
      <c r="K32" s="542">
        <f>[1]Plan!$O$32</f>
        <v>9781536.8592100795</v>
      </c>
      <c r="L32" s="9" t="str">
        <f>IF(ROUND(K32,0)=ROUND(J32,0),"CE Check ok","oops")</f>
        <v>CE Check ok</v>
      </c>
      <c r="M32" s="8"/>
    </row>
    <row r="33" spans="1:16">
      <c r="A33" s="56">
        <v>2</v>
      </c>
      <c r="B33" s="274" t="s">
        <v>200</v>
      </c>
      <c r="C33" s="274"/>
      <c r="D33" s="274"/>
      <c r="E33" s="8"/>
      <c r="F33" s="8"/>
      <c r="G33" s="8"/>
      <c r="H33" s="8"/>
      <c r="I33" s="8"/>
      <c r="J33" s="8"/>
      <c r="K33" s="8"/>
      <c r="L33" s="9"/>
      <c r="M33" s="8"/>
    </row>
    <row r="34" spans="1:16">
      <c r="A34" s="7"/>
      <c r="B34" s="274"/>
      <c r="C34" s="274"/>
      <c r="D34" s="274"/>
      <c r="E34" s="8"/>
      <c r="F34" s="8"/>
      <c r="G34" s="8"/>
      <c r="H34" s="8"/>
      <c r="I34" s="8"/>
      <c r="J34" s="8"/>
      <c r="K34" s="8"/>
      <c r="L34" s="9"/>
      <c r="M34" s="8"/>
    </row>
    <row r="35" spans="1:16" ht="34.5" customHeight="1">
      <c r="A35" s="7"/>
      <c r="B35" s="8"/>
      <c r="C35" s="8"/>
      <c r="D35" s="8"/>
      <c r="E35" s="833" t="s">
        <v>351</v>
      </c>
      <c r="F35" s="833"/>
      <c r="G35" s="833"/>
      <c r="H35" s="833"/>
      <c r="I35" s="833"/>
      <c r="J35" s="833"/>
      <c r="K35" s="833"/>
      <c r="L35" s="834"/>
      <c r="M35" s="8"/>
    </row>
    <row r="36" spans="1:16">
      <c r="A36" s="7"/>
      <c r="B36" s="630" t="s">
        <v>450</v>
      </c>
      <c r="C36" s="630"/>
      <c r="D36" s="630"/>
      <c r="E36" s="818" t="s">
        <v>666</v>
      </c>
      <c r="F36" s="818"/>
      <c r="G36" s="818"/>
      <c r="H36" s="818"/>
      <c r="I36" s="818"/>
      <c r="J36" s="818"/>
      <c r="K36" s="818"/>
      <c r="L36" s="819"/>
      <c r="M36" s="8"/>
    </row>
    <row r="37" spans="1:16">
      <c r="A37" s="7"/>
      <c r="B37" s="630" t="s">
        <v>230</v>
      </c>
      <c r="C37" s="630"/>
      <c r="D37" s="630"/>
      <c r="E37" s="818" t="s">
        <v>667</v>
      </c>
      <c r="F37" s="818"/>
      <c r="G37" s="818"/>
      <c r="H37" s="818"/>
      <c r="I37" s="818"/>
      <c r="J37" s="818"/>
      <c r="K37" s="818"/>
      <c r="L37" s="819"/>
      <c r="M37" s="8"/>
    </row>
    <row r="38" spans="1:16">
      <c r="A38" s="7"/>
      <c r="B38" s="630" t="s">
        <v>236</v>
      </c>
      <c r="C38" s="630"/>
      <c r="D38" s="630"/>
      <c r="E38" s="818" t="s">
        <v>669</v>
      </c>
      <c r="F38" s="818"/>
      <c r="G38" s="818"/>
      <c r="H38" s="818"/>
      <c r="I38" s="818"/>
      <c r="J38" s="818"/>
      <c r="K38" s="818"/>
      <c r="L38" s="819"/>
      <c r="M38" s="8"/>
    </row>
    <row r="39" spans="1:16">
      <c r="A39" s="7"/>
      <c r="B39" s="630" t="s">
        <v>232</v>
      </c>
      <c r="C39" s="630"/>
      <c r="D39" s="630"/>
      <c r="E39" s="818" t="s">
        <v>668</v>
      </c>
      <c r="F39" s="818"/>
      <c r="G39" s="818"/>
      <c r="H39" s="818"/>
      <c r="I39" s="818"/>
      <c r="J39" s="818"/>
      <c r="K39" s="818"/>
      <c r="L39" s="819"/>
      <c r="M39" s="8"/>
    </row>
    <row r="40" spans="1:16">
      <c r="A40" s="7"/>
      <c r="B40" s="630" t="s">
        <v>237</v>
      </c>
      <c r="C40" s="630"/>
      <c r="D40" s="630"/>
      <c r="E40" s="818" t="s">
        <v>680</v>
      </c>
      <c r="F40" s="818"/>
      <c r="G40" s="818"/>
      <c r="H40" s="818"/>
      <c r="I40" s="818"/>
      <c r="J40" s="818"/>
      <c r="K40" s="818"/>
      <c r="L40" s="819"/>
      <c r="M40" s="8"/>
    </row>
    <row r="41" spans="1:16" ht="40.9" customHeight="1">
      <c r="A41" s="7"/>
      <c r="B41" s="630" t="s">
        <v>233</v>
      </c>
      <c r="C41" s="630"/>
      <c r="D41" s="630"/>
      <c r="E41" s="818" t="s">
        <v>670</v>
      </c>
      <c r="F41" s="818"/>
      <c r="G41" s="818"/>
      <c r="H41" s="818"/>
      <c r="I41" s="818"/>
      <c r="J41" s="818"/>
      <c r="K41" s="818"/>
      <c r="L41" s="819"/>
      <c r="M41" s="8"/>
    </row>
    <row r="42" spans="1:16" s="3" customFormat="1">
      <c r="A42" s="114"/>
      <c r="B42" s="149"/>
      <c r="C42" s="149"/>
      <c r="D42" s="149"/>
      <c r="E42" s="91"/>
      <c r="F42" s="91"/>
      <c r="G42" s="91"/>
      <c r="H42" s="91"/>
      <c r="I42" s="91"/>
      <c r="J42" s="91"/>
      <c r="K42" s="128"/>
      <c r="L42" s="148"/>
      <c r="M42" s="128"/>
      <c r="N42" s="128"/>
      <c r="O42" s="128"/>
      <c r="P42" s="128"/>
    </row>
    <row r="43" spans="1:16" ht="19.5" customHeight="1">
      <c r="A43" s="87" t="s">
        <v>132</v>
      </c>
      <c r="B43" s="559" t="s">
        <v>522</v>
      </c>
      <c r="C43" s="559"/>
      <c r="D43" s="559"/>
      <c r="E43" s="559"/>
      <c r="F43" s="559"/>
      <c r="G43" s="559"/>
      <c r="H43" s="559"/>
      <c r="I43" s="559"/>
      <c r="J43" s="559"/>
      <c r="K43" s="559"/>
      <c r="L43" s="560"/>
    </row>
    <row r="44" spans="1:16" ht="10.5" customHeight="1">
      <c r="A44" s="7"/>
      <c r="B44" s="8"/>
      <c r="C44" s="8"/>
      <c r="D44" s="8"/>
      <c r="E44" s="8"/>
      <c r="F44" s="8"/>
      <c r="G44" s="8"/>
      <c r="H44" s="8"/>
      <c r="I44" s="8"/>
      <c r="J44" s="8"/>
      <c r="K44" s="8"/>
      <c r="L44" s="9"/>
    </row>
    <row r="45" spans="1:16">
      <c r="A45" s="7"/>
      <c r="B45" s="822"/>
      <c r="C45" s="822"/>
      <c r="D45" s="822"/>
      <c r="E45" s="822"/>
      <c r="F45" s="822"/>
      <c r="G45" s="822"/>
      <c r="H45" s="822"/>
      <c r="I45" s="822"/>
      <c r="J45" s="822"/>
      <c r="K45" s="822"/>
      <c r="L45" s="9"/>
    </row>
    <row r="46" spans="1:16">
      <c r="A46" s="7"/>
      <c r="B46" s="822"/>
      <c r="C46" s="822"/>
      <c r="D46" s="822"/>
      <c r="E46" s="822"/>
      <c r="F46" s="822"/>
      <c r="G46" s="822"/>
      <c r="H46" s="822"/>
      <c r="I46" s="822"/>
      <c r="J46" s="822"/>
      <c r="K46" s="822"/>
      <c r="L46" s="9"/>
    </row>
    <row r="47" spans="1:16">
      <c r="A47" s="7"/>
      <c r="B47" s="822"/>
      <c r="C47" s="822"/>
      <c r="D47" s="822"/>
      <c r="E47" s="822"/>
      <c r="F47" s="822"/>
      <c r="G47" s="822"/>
      <c r="H47" s="822"/>
      <c r="I47" s="822"/>
      <c r="J47" s="822"/>
      <c r="K47" s="822"/>
      <c r="L47" s="9"/>
    </row>
    <row r="48" spans="1:16" ht="9.75" customHeight="1">
      <c r="A48" s="7"/>
      <c r="B48" s="8"/>
      <c r="C48" s="8"/>
      <c r="D48" s="8"/>
      <c r="E48" s="8"/>
      <c r="F48" s="8"/>
      <c r="G48" s="8"/>
      <c r="H48" s="8"/>
      <c r="I48" s="8"/>
      <c r="J48" s="8"/>
      <c r="K48" s="8"/>
      <c r="L48" s="9"/>
    </row>
    <row r="49" spans="1:15" ht="78" customHeight="1">
      <c r="A49" s="7"/>
      <c r="B49" s="820" t="s">
        <v>498</v>
      </c>
      <c r="C49" s="820"/>
      <c r="D49" s="820"/>
      <c r="E49" s="820"/>
      <c r="F49" s="820"/>
      <c r="G49" s="820"/>
      <c r="H49" s="820"/>
      <c r="I49" s="820"/>
      <c r="J49" s="820"/>
      <c r="K49" s="820"/>
      <c r="L49" s="821"/>
    </row>
    <row r="50" spans="1:15" ht="10.5" customHeight="1">
      <c r="A50" s="7"/>
      <c r="B50" s="8"/>
      <c r="C50" s="8"/>
      <c r="D50" s="8"/>
      <c r="E50" s="8"/>
      <c r="F50" s="8"/>
      <c r="G50" s="8"/>
      <c r="H50" s="8"/>
      <c r="I50" s="8"/>
      <c r="J50" s="8"/>
      <c r="K50" s="8"/>
      <c r="L50" s="9"/>
    </row>
    <row r="51" spans="1:15" s="247" customFormat="1" ht="15" customHeight="1">
      <c r="A51" s="263" t="s">
        <v>466</v>
      </c>
      <c r="B51" s="159"/>
      <c r="C51" s="159"/>
      <c r="D51" s="159"/>
      <c r="E51" s="159"/>
      <c r="F51" s="159"/>
      <c r="G51" s="160"/>
      <c r="H51" s="126"/>
      <c r="I51" s="126"/>
      <c r="J51" s="8"/>
      <c r="K51" s="8"/>
      <c r="L51" s="9"/>
    </row>
    <row r="52" spans="1:15" s="247" customFormat="1" ht="10.5" customHeight="1">
      <c r="A52" s="46"/>
      <c r="B52" s="159"/>
      <c r="C52" s="159"/>
      <c r="D52" s="159"/>
      <c r="E52" s="159"/>
      <c r="F52" s="159"/>
      <c r="G52" s="160"/>
      <c r="H52" s="126"/>
      <c r="I52" s="126"/>
      <c r="J52" s="8"/>
      <c r="K52" s="8"/>
      <c r="L52" s="9"/>
    </row>
    <row r="53" spans="1:15" ht="15" customHeight="1">
      <c r="A53" s="56">
        <v>3</v>
      </c>
      <c r="B53" s="559" t="s">
        <v>467</v>
      </c>
      <c r="C53" s="559"/>
      <c r="D53" s="559"/>
      <c r="E53" s="559"/>
      <c r="F53" s="559"/>
      <c r="G53" s="559"/>
      <c r="H53" s="559"/>
      <c r="I53" s="559"/>
      <c r="J53" s="559"/>
      <c r="K53" s="559"/>
      <c r="L53" s="560"/>
      <c r="M53" s="8"/>
      <c r="N53" s="8"/>
      <c r="O53" s="8"/>
    </row>
    <row r="54" spans="1:15">
      <c r="A54" s="7"/>
      <c r="B54" s="559"/>
      <c r="C54" s="559"/>
      <c r="D54" s="559"/>
      <c r="E54" s="559"/>
      <c r="F54" s="559"/>
      <c r="G54" s="559"/>
      <c r="H54" s="559"/>
      <c r="I54" s="559"/>
      <c r="J54" s="559"/>
      <c r="K54" s="559"/>
      <c r="L54" s="560"/>
      <c r="M54" s="8"/>
      <c r="N54" s="8"/>
      <c r="O54" s="8"/>
    </row>
    <row r="55" spans="1:15" s="247" customFormat="1" ht="10.5" customHeight="1">
      <c r="A55" s="7"/>
      <c r="B55" s="8"/>
      <c r="C55" s="8"/>
      <c r="D55" s="8"/>
      <c r="E55" s="8"/>
      <c r="F55" s="8"/>
      <c r="G55" s="8"/>
      <c r="H55" s="8"/>
      <c r="I55" s="8"/>
      <c r="J55" s="8"/>
      <c r="K55" s="8"/>
      <c r="L55" s="9"/>
      <c r="M55" s="8"/>
      <c r="N55" s="8"/>
      <c r="O55" s="8"/>
    </row>
    <row r="56" spans="1:15" s="247" customFormat="1">
      <c r="A56" s="7"/>
      <c r="B56" s="298"/>
      <c r="C56" s="249" t="s">
        <v>468</v>
      </c>
      <c r="D56" s="8"/>
      <c r="E56" s="8"/>
      <c r="F56" s="8"/>
      <c r="G56" s="8"/>
      <c r="H56" s="8"/>
      <c r="I56" s="8"/>
      <c r="J56" s="8"/>
      <c r="K56" s="8"/>
      <c r="L56" s="9"/>
      <c r="M56" s="8"/>
      <c r="N56" s="8"/>
      <c r="O56" s="8"/>
    </row>
    <row r="57" spans="1:15" s="247" customFormat="1">
      <c r="A57" s="7"/>
      <c r="B57" s="298"/>
      <c r="C57" s="249" t="s">
        <v>469</v>
      </c>
      <c r="D57" s="8"/>
      <c r="E57" s="8"/>
      <c r="F57" s="8"/>
      <c r="G57" s="8"/>
      <c r="H57" s="8"/>
      <c r="I57" s="8"/>
      <c r="J57" s="8"/>
      <c r="K57" s="8"/>
      <c r="L57" s="9"/>
      <c r="M57" s="8"/>
      <c r="N57" s="8"/>
      <c r="O57" s="8"/>
    </row>
    <row r="58" spans="1:15" s="247" customFormat="1">
      <c r="A58" s="7"/>
      <c r="B58" s="298"/>
      <c r="C58" s="249" t="s">
        <v>470</v>
      </c>
      <c r="D58" s="8"/>
      <c r="E58" s="8"/>
      <c r="F58" s="8"/>
      <c r="G58" s="8"/>
      <c r="H58" s="8"/>
      <c r="I58" s="8"/>
      <c r="J58" s="8"/>
      <c r="K58" s="8"/>
      <c r="L58" s="9"/>
      <c r="M58" s="8"/>
      <c r="N58" s="8"/>
      <c r="O58" s="8"/>
    </row>
    <row r="59" spans="1:15" s="247" customFormat="1" ht="9" customHeight="1">
      <c r="A59" s="7"/>
      <c r="B59" s="8"/>
      <c r="C59" s="8"/>
      <c r="D59" s="8"/>
      <c r="E59" s="8"/>
      <c r="F59" s="8"/>
      <c r="G59" s="8"/>
      <c r="H59" s="8"/>
      <c r="I59" s="8"/>
      <c r="J59" s="8"/>
      <c r="K59" s="8"/>
      <c r="L59" s="9"/>
      <c r="M59" s="8"/>
      <c r="N59" s="8"/>
      <c r="O59" s="8"/>
    </row>
    <row r="60" spans="1:15" s="247" customFormat="1" ht="15" customHeight="1">
      <c r="A60" s="113" t="s">
        <v>195</v>
      </c>
      <c r="B60" s="559" t="s">
        <v>595</v>
      </c>
      <c r="C60" s="559"/>
      <c r="D60" s="559"/>
      <c r="E60" s="559"/>
      <c r="F60" s="559"/>
      <c r="G60" s="559"/>
      <c r="H60" s="559"/>
      <c r="I60" s="559"/>
      <c r="J60" s="559"/>
      <c r="K60" s="559"/>
      <c r="L60" s="560"/>
      <c r="M60" s="8"/>
      <c r="N60" s="8"/>
      <c r="O60" s="8"/>
    </row>
    <row r="61" spans="1:15" s="247" customFormat="1">
      <c r="A61" s="7"/>
      <c r="B61" s="559"/>
      <c r="C61" s="559"/>
      <c r="D61" s="559"/>
      <c r="E61" s="559"/>
      <c r="F61" s="559"/>
      <c r="G61" s="559"/>
      <c r="H61" s="559"/>
      <c r="I61" s="559"/>
      <c r="J61" s="559"/>
      <c r="K61" s="559"/>
      <c r="L61" s="560"/>
      <c r="M61" s="8"/>
      <c r="N61" s="8"/>
      <c r="O61" s="8"/>
    </row>
    <row r="62" spans="1:15" s="247" customFormat="1" ht="9" customHeight="1">
      <c r="A62" s="7"/>
      <c r="B62" s="8"/>
      <c r="C62" s="8"/>
      <c r="D62" s="8"/>
      <c r="E62" s="8"/>
      <c r="F62" s="8"/>
      <c r="G62" s="8"/>
      <c r="H62" s="8"/>
      <c r="I62" s="8"/>
      <c r="J62" s="8"/>
      <c r="K62" s="8"/>
      <c r="L62" s="9"/>
      <c r="M62" s="8"/>
      <c r="N62" s="8"/>
      <c r="O62" s="8"/>
    </row>
    <row r="63" spans="1:15" s="247" customFormat="1" ht="14.65" thickBot="1">
      <c r="A63" s="7"/>
      <c r="B63" s="8"/>
      <c r="C63" s="8"/>
      <c r="D63" s="8"/>
      <c r="E63" s="8"/>
      <c r="F63" s="814" t="s">
        <v>475</v>
      </c>
      <c r="G63" s="814"/>
      <c r="H63" s="8"/>
      <c r="I63" s="8"/>
      <c r="J63" s="8"/>
      <c r="K63" s="8"/>
      <c r="L63" s="9"/>
      <c r="M63" s="8"/>
      <c r="N63" s="8"/>
      <c r="O63" s="8"/>
    </row>
    <row r="64" spans="1:15" s="247" customFormat="1" ht="14.65" thickBot="1">
      <c r="A64" s="7"/>
      <c r="B64" s="815" t="s">
        <v>471</v>
      </c>
      <c r="C64" s="816"/>
      <c r="D64" s="816"/>
      <c r="E64" s="817"/>
      <c r="F64" s="806"/>
      <c r="G64" s="807"/>
      <c r="H64" s="8"/>
      <c r="I64" s="8"/>
      <c r="J64" s="8"/>
      <c r="K64" s="8"/>
      <c r="L64" s="9"/>
      <c r="M64" s="8"/>
      <c r="N64" s="8"/>
      <c r="O64" s="8"/>
    </row>
    <row r="65" spans="1:16" s="247" customFormat="1" ht="17.25" customHeight="1">
      <c r="A65" s="7"/>
      <c r="B65" s="805" t="s">
        <v>476</v>
      </c>
      <c r="C65" s="805"/>
      <c r="D65" s="805"/>
      <c r="E65" s="805"/>
      <c r="F65" s="805"/>
      <c r="G65" s="805"/>
      <c r="H65" s="8"/>
      <c r="I65" s="8"/>
      <c r="J65" s="8"/>
      <c r="K65" s="8"/>
      <c r="L65" s="9"/>
      <c r="M65" s="8"/>
      <c r="N65" s="8"/>
      <c r="O65" s="8"/>
    </row>
    <row r="66" spans="1:16" s="247" customFormat="1">
      <c r="A66" s="7"/>
      <c r="B66" s="811" t="s">
        <v>472</v>
      </c>
      <c r="C66" s="811"/>
      <c r="D66" s="811"/>
      <c r="E66" s="811"/>
      <c r="F66" s="808"/>
      <c r="G66" s="808"/>
      <c r="H66" s="8"/>
      <c r="I66" s="8"/>
      <c r="J66" s="8"/>
      <c r="K66" s="8"/>
      <c r="L66" s="9"/>
      <c r="M66" s="8"/>
      <c r="N66" s="8"/>
      <c r="O66" s="8"/>
    </row>
    <row r="67" spans="1:16" s="247" customFormat="1">
      <c r="A67" s="7"/>
      <c r="B67" s="812" t="s">
        <v>473</v>
      </c>
      <c r="C67" s="812"/>
      <c r="D67" s="812"/>
      <c r="E67" s="812"/>
      <c r="F67" s="809"/>
      <c r="G67" s="809"/>
      <c r="H67" s="8"/>
      <c r="I67" s="8"/>
      <c r="J67" s="8"/>
      <c r="K67" s="8"/>
      <c r="L67" s="9"/>
      <c r="M67" s="8"/>
      <c r="N67" s="8"/>
      <c r="O67" s="8"/>
    </row>
    <row r="68" spans="1:16" s="247" customFormat="1">
      <c r="A68" s="7"/>
      <c r="B68" s="813" t="s">
        <v>477</v>
      </c>
      <c r="C68" s="813"/>
      <c r="D68" s="813"/>
      <c r="E68" s="813"/>
      <c r="F68" s="809"/>
      <c r="G68" s="809"/>
      <c r="H68" s="8"/>
      <c r="I68" s="8"/>
      <c r="J68" s="8"/>
      <c r="K68" s="8"/>
      <c r="L68" s="9"/>
      <c r="M68" s="8"/>
      <c r="N68" s="8"/>
      <c r="O68" s="8"/>
    </row>
    <row r="69" spans="1:16" s="247" customFormat="1" ht="14.65" thickBot="1">
      <c r="A69" s="10"/>
      <c r="B69" s="804" t="s">
        <v>474</v>
      </c>
      <c r="C69" s="804"/>
      <c r="D69" s="804"/>
      <c r="E69" s="804"/>
      <c r="F69" s="810"/>
      <c r="G69" s="810"/>
      <c r="H69" s="11"/>
      <c r="I69" s="11"/>
      <c r="J69" s="11"/>
      <c r="K69" s="11"/>
      <c r="L69" s="12"/>
      <c r="M69" s="8"/>
      <c r="N69" s="8"/>
      <c r="O69" s="8"/>
    </row>
    <row r="70" spans="1:16" s="3" customFormat="1">
      <c r="A70" s="128"/>
      <c r="B70" s="266"/>
      <c r="C70" s="266"/>
      <c r="D70" s="266"/>
      <c r="E70" s="266"/>
      <c r="F70" s="267"/>
      <c r="G70" s="267"/>
      <c r="H70" s="128"/>
      <c r="I70" s="128"/>
      <c r="J70" s="128"/>
      <c r="K70" s="128"/>
      <c r="L70" s="128"/>
      <c r="M70" s="128"/>
      <c r="N70" s="128"/>
      <c r="O70" s="128"/>
    </row>
    <row r="71" spans="1:16">
      <c r="A71" s="8"/>
      <c r="B71" s="8"/>
      <c r="C71" s="8"/>
      <c r="D71" s="8"/>
      <c r="E71" s="8"/>
      <c r="F71" s="8"/>
      <c r="G71" s="8"/>
      <c r="H71" s="8"/>
      <c r="I71" s="8"/>
      <c r="J71" s="8"/>
      <c r="K71" s="8"/>
      <c r="L71" s="8"/>
      <c r="M71" s="8"/>
    </row>
    <row r="72" spans="1:16">
      <c r="A72" s="8"/>
      <c r="B72" s="8"/>
      <c r="C72" s="8"/>
      <c r="D72" s="8"/>
      <c r="E72" s="8"/>
      <c r="F72" s="8"/>
      <c r="G72" s="8"/>
      <c r="H72" s="8"/>
      <c r="I72" s="8"/>
      <c r="J72" s="8"/>
      <c r="K72" s="8"/>
      <c r="L72" s="8"/>
      <c r="M72" s="8"/>
      <c r="N72" s="8"/>
      <c r="O72" s="8"/>
      <c r="P72" s="8"/>
    </row>
    <row r="73" spans="1:16">
      <c r="A73" s="8"/>
      <c r="B73" s="8"/>
      <c r="C73" s="8"/>
      <c r="D73" s="8"/>
      <c r="E73" s="8"/>
      <c r="F73" s="8"/>
      <c r="G73" s="8"/>
      <c r="H73" s="8"/>
      <c r="I73" s="8"/>
      <c r="J73" s="8"/>
      <c r="K73" s="8"/>
      <c r="L73" s="8"/>
      <c r="M73" s="8"/>
      <c r="N73" s="8"/>
      <c r="O73" s="8"/>
      <c r="P73" s="8"/>
    </row>
    <row r="74" spans="1:16">
      <c r="A74" s="8"/>
      <c r="B74" s="8"/>
      <c r="C74" s="8"/>
      <c r="D74" s="8"/>
      <c r="E74" s="8"/>
      <c r="F74" s="8"/>
      <c r="G74" s="8"/>
      <c r="H74" s="8"/>
      <c r="I74" s="8"/>
      <c r="J74" s="8"/>
      <c r="K74" s="8"/>
      <c r="L74" s="8"/>
      <c r="M74" s="8"/>
      <c r="N74" s="8"/>
      <c r="O74" s="8"/>
      <c r="P74" s="8"/>
    </row>
    <row r="75" spans="1:16">
      <c r="A75" s="8"/>
      <c r="B75" s="8"/>
      <c r="C75" s="8"/>
      <c r="D75" s="8"/>
      <c r="E75" s="8"/>
      <c r="F75" s="8"/>
      <c r="G75" s="8"/>
      <c r="H75" s="8"/>
      <c r="I75" s="8"/>
      <c r="J75" s="8"/>
      <c r="K75" s="8"/>
      <c r="L75" s="8"/>
      <c r="M75" s="8"/>
      <c r="N75" s="8"/>
      <c r="O75" s="8"/>
      <c r="P75" s="8"/>
    </row>
    <row r="76" spans="1:16">
      <c r="M76" s="8"/>
    </row>
    <row r="77" spans="1:16">
      <c r="M77" s="8"/>
    </row>
    <row r="78" spans="1:16">
      <c r="M78" s="8"/>
    </row>
    <row r="79" spans="1:16">
      <c r="M79" s="8"/>
    </row>
    <row r="80" spans="1:16">
      <c r="M80" s="8"/>
    </row>
    <row r="81" spans="13:13">
      <c r="M81" s="8"/>
    </row>
    <row r="82" spans="13:13">
      <c r="M82" s="8"/>
    </row>
    <row r="83" spans="13:13">
      <c r="M83" s="8"/>
    </row>
    <row r="84" spans="13:13">
      <c r="M84" s="8"/>
    </row>
    <row r="85" spans="13:13">
      <c r="M85" s="8"/>
    </row>
    <row r="86" spans="13:13">
      <c r="M86" s="8"/>
    </row>
    <row r="87" spans="13:13">
      <c r="M87" s="8"/>
    </row>
    <row r="88" spans="13:13">
      <c r="M88" s="8"/>
    </row>
    <row r="89" spans="13:13">
      <c r="M89" s="8"/>
    </row>
    <row r="90" spans="13:13">
      <c r="M90" s="8"/>
    </row>
    <row r="91" spans="13:13">
      <c r="M91" s="8"/>
    </row>
    <row r="92" spans="13:13">
      <c r="M92" s="8"/>
    </row>
    <row r="93" spans="13:13">
      <c r="M93" s="8"/>
    </row>
    <row r="94" spans="13:13">
      <c r="M94" s="8"/>
    </row>
    <row r="95" spans="13:13">
      <c r="M95" s="8"/>
    </row>
    <row r="96" spans="13:13">
      <c r="M96" s="8"/>
    </row>
    <row r="97" spans="13:13">
      <c r="M97" s="8"/>
    </row>
    <row r="98" spans="13:13">
      <c r="M98" s="8"/>
    </row>
    <row r="99" spans="13:13">
      <c r="M99" s="8"/>
    </row>
    <row r="100" spans="13:13">
      <c r="M100" s="8"/>
    </row>
    <row r="101" spans="13:13">
      <c r="M101" s="8"/>
    </row>
    <row r="102" spans="13:13">
      <c r="M102" s="8"/>
    </row>
    <row r="103" spans="13:13">
      <c r="M103" s="8"/>
    </row>
    <row r="104" spans="13:13">
      <c r="M104" s="8"/>
    </row>
    <row r="105" spans="13:13">
      <c r="M105" s="8"/>
    </row>
    <row r="106" spans="13:13">
      <c r="M106" s="8"/>
    </row>
    <row r="107" spans="13:13">
      <c r="M107" s="8"/>
    </row>
    <row r="108" spans="13:13">
      <c r="M108" s="8"/>
    </row>
    <row r="109" spans="13:13">
      <c r="M109" s="8"/>
    </row>
    <row r="110" spans="13:13">
      <c r="M110" s="8"/>
    </row>
    <row r="111" spans="13:13">
      <c r="M111" s="8"/>
    </row>
    <row r="112" spans="13:13">
      <c r="M112" s="8"/>
    </row>
    <row r="113" spans="13:13">
      <c r="M113" s="8"/>
    </row>
    <row r="114" spans="13:13">
      <c r="M114" s="8"/>
    </row>
    <row r="115" spans="13:13">
      <c r="M115" s="8"/>
    </row>
    <row r="116" spans="13:13">
      <c r="M116" s="8"/>
    </row>
    <row r="117" spans="13:13">
      <c r="M117" s="8"/>
    </row>
    <row r="118" spans="13:13">
      <c r="M118" s="8"/>
    </row>
    <row r="119" spans="13:13">
      <c r="M119" s="8"/>
    </row>
    <row r="120" spans="13:13">
      <c r="M120" s="8"/>
    </row>
    <row r="121" spans="13:13">
      <c r="M121" s="8"/>
    </row>
    <row r="122" spans="13:13">
      <c r="M122" s="8"/>
    </row>
    <row r="123" spans="13:13">
      <c r="M123" s="8"/>
    </row>
    <row r="124" spans="13:13">
      <c r="M124" s="8"/>
    </row>
    <row r="125" spans="13:13">
      <c r="M125" s="8"/>
    </row>
    <row r="126" spans="13:13">
      <c r="M126" s="8"/>
    </row>
    <row r="127" spans="13:13">
      <c r="M127" s="8"/>
    </row>
    <row r="128" spans="13:13">
      <c r="M128" s="8"/>
    </row>
    <row r="129" spans="13:13">
      <c r="M129" s="8"/>
    </row>
    <row r="130" spans="13:13">
      <c r="M130" s="8"/>
    </row>
    <row r="131" spans="13:13">
      <c r="M131" s="8"/>
    </row>
    <row r="132" spans="13:13">
      <c r="M132" s="8"/>
    </row>
    <row r="133" spans="13:13">
      <c r="M133" s="8"/>
    </row>
    <row r="134" spans="13:13">
      <c r="M134" s="8"/>
    </row>
    <row r="135" spans="13:13">
      <c r="M135" s="8"/>
    </row>
    <row r="136" spans="13:13">
      <c r="M136" s="8"/>
    </row>
    <row r="137" spans="13:13">
      <c r="M137" s="8"/>
    </row>
    <row r="138" spans="13:13">
      <c r="M138" s="8"/>
    </row>
    <row r="139" spans="13:13">
      <c r="M139" s="8"/>
    </row>
    <row r="140" spans="13:13">
      <c r="M140" s="8"/>
    </row>
    <row r="141" spans="13:13">
      <c r="M141" s="8"/>
    </row>
    <row r="142" spans="13:13">
      <c r="M142" s="8"/>
    </row>
    <row r="143" spans="13:13">
      <c r="M143" s="8"/>
    </row>
    <row r="144" spans="13:13">
      <c r="M144" s="8"/>
    </row>
    <row r="145" spans="13:13">
      <c r="M145" s="8"/>
    </row>
    <row r="146" spans="13:13">
      <c r="M146" s="8"/>
    </row>
    <row r="147" spans="13:13">
      <c r="M147" s="8"/>
    </row>
    <row r="148" spans="13:13">
      <c r="M148" s="8"/>
    </row>
    <row r="149" spans="13:13">
      <c r="M149" s="8"/>
    </row>
    <row r="150" spans="13:13">
      <c r="M150" s="8"/>
    </row>
    <row r="151" spans="13:13">
      <c r="M151" s="8"/>
    </row>
    <row r="152" spans="13:13">
      <c r="M152" s="8"/>
    </row>
    <row r="153" spans="13:13">
      <c r="M153" s="8"/>
    </row>
    <row r="154" spans="13:13">
      <c r="M154" s="8"/>
    </row>
    <row r="155" spans="13:13">
      <c r="M155" s="8"/>
    </row>
    <row r="156" spans="13:13">
      <c r="M156" s="8"/>
    </row>
    <row r="157" spans="13:13">
      <c r="M157" s="8"/>
    </row>
    <row r="158" spans="13:13">
      <c r="M158" s="8"/>
    </row>
    <row r="159" spans="13:13">
      <c r="M159" s="8"/>
    </row>
    <row r="160" spans="13:13">
      <c r="M160" s="8"/>
    </row>
    <row r="161" spans="13:13">
      <c r="M161" s="8"/>
    </row>
    <row r="162" spans="13:13">
      <c r="M162" s="8"/>
    </row>
    <row r="163" spans="13:13">
      <c r="M163" s="8"/>
    </row>
    <row r="164" spans="13:13">
      <c r="M164" s="8"/>
    </row>
    <row r="165" spans="13:13">
      <c r="M165" s="8"/>
    </row>
    <row r="166" spans="13:13">
      <c r="M166" s="8"/>
    </row>
    <row r="167" spans="13:13">
      <c r="M167" s="8"/>
    </row>
    <row r="168" spans="13:13">
      <c r="M168" s="8"/>
    </row>
    <row r="169" spans="13:13">
      <c r="M169" s="8"/>
    </row>
    <row r="170" spans="13:13">
      <c r="M170" s="8"/>
    </row>
    <row r="171" spans="13:13">
      <c r="M171" s="8"/>
    </row>
    <row r="172" spans="13:13">
      <c r="M172" s="8"/>
    </row>
    <row r="173" spans="13:13">
      <c r="M173" s="8"/>
    </row>
    <row r="174" spans="13:13">
      <c r="M174" s="8"/>
    </row>
    <row r="175" spans="13:13">
      <c r="M175" s="8"/>
    </row>
    <row r="176" spans="13:13">
      <c r="M176" s="8"/>
    </row>
    <row r="177" spans="13:13">
      <c r="M177" s="8"/>
    </row>
    <row r="178" spans="13:13">
      <c r="M178" s="8"/>
    </row>
    <row r="179" spans="13:13">
      <c r="M179" s="8"/>
    </row>
    <row r="180" spans="13:13">
      <c r="M180" s="8"/>
    </row>
    <row r="181" spans="13:13">
      <c r="M181" s="8"/>
    </row>
    <row r="182" spans="13:13">
      <c r="M182" s="8"/>
    </row>
    <row r="183" spans="13:13">
      <c r="M183" s="8"/>
    </row>
    <row r="184" spans="13:13">
      <c r="M184" s="8"/>
    </row>
    <row r="185" spans="13:13">
      <c r="M185" s="8"/>
    </row>
    <row r="186" spans="13:13">
      <c r="M186" s="8"/>
    </row>
    <row r="187" spans="13:13">
      <c r="M187" s="8"/>
    </row>
    <row r="188" spans="13:13">
      <c r="M188" s="8"/>
    </row>
    <row r="189" spans="13:13">
      <c r="M189" s="8"/>
    </row>
    <row r="190" spans="13:13">
      <c r="M190" s="8"/>
    </row>
    <row r="191" spans="13:13">
      <c r="M191" s="8"/>
    </row>
    <row r="192" spans="13:13">
      <c r="M192" s="8"/>
    </row>
    <row r="193" spans="13:13">
      <c r="M193" s="8"/>
    </row>
    <row r="194" spans="13:13">
      <c r="M194" s="8"/>
    </row>
    <row r="195" spans="13:13">
      <c r="M195" s="8"/>
    </row>
    <row r="196" spans="13:13">
      <c r="M196" s="8"/>
    </row>
    <row r="197" spans="13:13">
      <c r="M197" s="8"/>
    </row>
    <row r="198" spans="13:13">
      <c r="M198" s="8"/>
    </row>
    <row r="199" spans="13:13">
      <c r="M199" s="8"/>
    </row>
    <row r="200" spans="13:13">
      <c r="M200" s="8"/>
    </row>
    <row r="201" spans="13:13">
      <c r="M201" s="8"/>
    </row>
    <row r="202" spans="13:13">
      <c r="M202" s="8"/>
    </row>
    <row r="203" spans="13:13">
      <c r="M203" s="8"/>
    </row>
    <row r="204" spans="13:13">
      <c r="M204" s="8"/>
    </row>
    <row r="205" spans="13:13">
      <c r="M205" s="8"/>
    </row>
    <row r="206" spans="13:13">
      <c r="M206" s="8"/>
    </row>
    <row r="207" spans="13:13">
      <c r="M207" s="8"/>
    </row>
    <row r="208" spans="13:13">
      <c r="M208" s="8"/>
    </row>
    <row r="209" spans="13:13">
      <c r="M209" s="8"/>
    </row>
    <row r="210" spans="13:13">
      <c r="M210" s="8"/>
    </row>
    <row r="211" spans="13:13">
      <c r="M211" s="8"/>
    </row>
    <row r="212" spans="13:13">
      <c r="M212" s="8"/>
    </row>
    <row r="213" spans="13:13">
      <c r="M213" s="8"/>
    </row>
    <row r="214" spans="13:13">
      <c r="M214" s="8"/>
    </row>
    <row r="215" spans="13:13">
      <c r="M215" s="8"/>
    </row>
    <row r="216" spans="13:13">
      <c r="M216" s="8"/>
    </row>
    <row r="217" spans="13:13">
      <c r="M217" s="8"/>
    </row>
    <row r="218" spans="13:13">
      <c r="M218" s="8"/>
    </row>
    <row r="219" spans="13:13">
      <c r="M219" s="8"/>
    </row>
    <row r="220" spans="13:13">
      <c r="M220" s="8"/>
    </row>
    <row r="221" spans="13:13">
      <c r="M221" s="8"/>
    </row>
    <row r="222" spans="13:13">
      <c r="M222" s="8"/>
    </row>
    <row r="223" spans="13:13">
      <c r="M223" s="8"/>
    </row>
    <row r="224" spans="13:13">
      <c r="M224" s="8"/>
    </row>
  </sheetData>
  <mergeCells count="42">
    <mergeCell ref="P20:AJ20"/>
    <mergeCell ref="E35:L35"/>
    <mergeCell ref="E36:L36"/>
    <mergeCell ref="E37:L37"/>
    <mergeCell ref="E38:L38"/>
    <mergeCell ref="B26:C27"/>
    <mergeCell ref="B28:C29"/>
    <mergeCell ref="B30:C31"/>
    <mergeCell ref="B37:D37"/>
    <mergeCell ref="B38:D38"/>
    <mergeCell ref="B36:D36"/>
    <mergeCell ref="B53:L54"/>
    <mergeCell ref="B60:L61"/>
    <mergeCell ref="B67:E67"/>
    <mergeCell ref="B68:E68"/>
    <mergeCell ref="B39:D39"/>
    <mergeCell ref="B40:D40"/>
    <mergeCell ref="B41:D41"/>
    <mergeCell ref="F63:G63"/>
    <mergeCell ref="B64:E64"/>
    <mergeCell ref="E39:L39"/>
    <mergeCell ref="E40:L40"/>
    <mergeCell ref="E41:L41"/>
    <mergeCell ref="B49:L49"/>
    <mergeCell ref="B43:L43"/>
    <mergeCell ref="B45:K47"/>
    <mergeCell ref="B69:E69"/>
    <mergeCell ref="B65:G65"/>
    <mergeCell ref="F64:G64"/>
    <mergeCell ref="F66:G66"/>
    <mergeCell ref="F67:G67"/>
    <mergeCell ref="F68:G68"/>
    <mergeCell ref="F69:G69"/>
    <mergeCell ref="B66:E66"/>
    <mergeCell ref="B8:J8"/>
    <mergeCell ref="B9:J9"/>
    <mergeCell ref="B20:C21"/>
    <mergeCell ref="B22:C23"/>
    <mergeCell ref="B24:C25"/>
    <mergeCell ref="B11:J11"/>
    <mergeCell ref="B19:D19"/>
    <mergeCell ref="B10:J10"/>
  </mergeCells>
  <pageMargins left="0.7" right="0.7" top="0.75" bottom="0.75" header="0.3" footer="0.3"/>
  <pageSetup scale="72" fitToHeight="0"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31"/>
  <sheetViews>
    <sheetView zoomScaleNormal="100" workbookViewId="0">
      <selection activeCell="B9" sqref="B9:M9"/>
    </sheetView>
  </sheetViews>
  <sheetFormatPr defaultRowHeight="14.25"/>
  <cols>
    <col min="1" max="1" width="6.59765625" customWidth="1"/>
    <col min="3" max="3" width="10" customWidth="1"/>
    <col min="4" max="4" width="12.3984375" customWidth="1"/>
    <col min="6" max="6" width="10" customWidth="1"/>
    <col min="8" max="8" width="11.73046875" customWidth="1"/>
    <col min="10" max="10" width="16.73046875" customWidth="1"/>
  </cols>
  <sheetData>
    <row r="1" spans="1:15" ht="9" customHeight="1">
      <c r="A1" s="4"/>
      <c r="B1" s="5"/>
      <c r="C1" s="5"/>
      <c r="D1" s="5"/>
      <c r="E1" s="5"/>
      <c r="F1" s="5"/>
      <c r="G1" s="5"/>
      <c r="H1" s="5"/>
      <c r="I1" s="5"/>
      <c r="J1" s="5"/>
      <c r="K1" s="5"/>
      <c r="L1" s="6"/>
      <c r="M1" s="8"/>
      <c r="N1" s="8"/>
      <c r="O1" s="8"/>
    </row>
    <row r="2" spans="1:15" ht="21">
      <c r="A2" s="44">
        <v>10</v>
      </c>
      <c r="B2" s="45" t="s">
        <v>6</v>
      </c>
      <c r="C2" s="8"/>
      <c r="D2" s="8"/>
      <c r="E2" s="8"/>
      <c r="F2" s="8"/>
      <c r="G2" s="8"/>
      <c r="H2" s="8"/>
      <c r="I2" s="8"/>
      <c r="J2" s="8"/>
      <c r="K2" s="8"/>
      <c r="L2" s="9"/>
      <c r="M2" s="8"/>
      <c r="N2" s="8"/>
      <c r="O2" s="8"/>
    </row>
    <row r="3" spans="1:15" ht="9.75" customHeight="1" thickBot="1">
      <c r="A3" s="7"/>
      <c r="B3" s="8"/>
      <c r="C3" s="8"/>
      <c r="D3" s="8"/>
      <c r="E3" s="8"/>
      <c r="F3" s="8"/>
      <c r="G3" s="8"/>
      <c r="H3" s="8"/>
      <c r="I3" s="8"/>
      <c r="J3" s="8"/>
      <c r="K3" s="8"/>
      <c r="L3" s="9"/>
      <c r="M3" s="8"/>
      <c r="N3" s="8"/>
      <c r="O3" s="8"/>
    </row>
    <row r="4" spans="1:15" ht="14.65" thickBot="1">
      <c r="A4" s="7"/>
      <c r="B4" s="18" t="s">
        <v>31</v>
      </c>
      <c r="C4" s="19"/>
      <c r="D4" s="26" t="s">
        <v>34</v>
      </c>
      <c r="E4" s="13"/>
      <c r="F4" s="13"/>
      <c r="G4" s="13"/>
      <c r="H4" s="14"/>
      <c r="I4" s="8"/>
      <c r="J4" s="8"/>
      <c r="K4" s="8"/>
      <c r="L4" s="9"/>
      <c r="M4" s="8"/>
      <c r="N4" s="8"/>
      <c r="O4" s="8"/>
    </row>
    <row r="5" spans="1:15" ht="14.65" thickBot="1">
      <c r="A5" s="7"/>
      <c r="B5" s="15"/>
      <c r="C5" s="16"/>
      <c r="D5" s="16"/>
      <c r="E5" s="16"/>
      <c r="F5" s="16"/>
      <c r="G5" s="16"/>
      <c r="H5" s="17"/>
      <c r="I5" s="8"/>
      <c r="J5" s="8"/>
      <c r="K5" s="8"/>
      <c r="L5" s="9"/>
      <c r="M5" s="8"/>
      <c r="N5" s="8"/>
      <c r="O5" s="8"/>
    </row>
    <row r="6" spans="1:15" ht="14.65" thickBot="1">
      <c r="A6" s="7"/>
      <c r="B6" s="22" t="s">
        <v>84</v>
      </c>
      <c r="C6" s="20"/>
      <c r="D6" s="20"/>
      <c r="E6" s="52" t="s">
        <v>75</v>
      </c>
      <c r="F6" s="16"/>
      <c r="G6" s="16"/>
      <c r="H6" s="17"/>
      <c r="I6" s="8"/>
      <c r="J6" s="8"/>
      <c r="K6" s="8"/>
      <c r="L6" s="9"/>
      <c r="M6" s="8"/>
      <c r="N6" s="8"/>
      <c r="O6" s="8"/>
    </row>
    <row r="7" spans="1:15">
      <c r="A7" s="7"/>
      <c r="B7" s="234" t="s">
        <v>347</v>
      </c>
      <c r="C7" s="16"/>
      <c r="D7" s="16"/>
      <c r="E7" s="16"/>
      <c r="F7" s="16"/>
      <c r="G7" s="16"/>
      <c r="H7" s="17"/>
      <c r="I7" s="8"/>
      <c r="J7" s="8"/>
      <c r="K7" s="8"/>
      <c r="L7" s="9"/>
      <c r="M7" s="8"/>
      <c r="N7" s="8"/>
      <c r="O7" s="8"/>
    </row>
    <row r="8" spans="1:15">
      <c r="A8" s="7"/>
      <c r="B8" s="15"/>
      <c r="C8" s="16"/>
      <c r="D8" s="16"/>
      <c r="E8" s="16"/>
      <c r="F8" s="16"/>
      <c r="G8" s="16"/>
      <c r="H8" s="17"/>
      <c r="I8" s="8"/>
      <c r="J8" s="8"/>
      <c r="K8" s="8"/>
      <c r="L8" s="9"/>
      <c r="M8" s="8"/>
      <c r="N8" s="8"/>
      <c r="O8" s="8"/>
    </row>
    <row r="9" spans="1:15">
      <c r="A9" s="7"/>
      <c r="B9" s="227"/>
      <c r="C9" s="16"/>
      <c r="D9" s="16"/>
      <c r="E9" s="16"/>
      <c r="F9" s="16"/>
      <c r="G9" s="16"/>
      <c r="H9" s="25" t="s">
        <v>83</v>
      </c>
      <c r="I9" s="8"/>
      <c r="J9" s="8"/>
      <c r="K9" s="8"/>
      <c r="L9" s="9"/>
      <c r="M9" s="8"/>
      <c r="N9" s="8"/>
      <c r="O9" s="8"/>
    </row>
    <row r="10" spans="1:15" ht="14.65" thickBot="1">
      <c r="A10" s="7"/>
      <c r="B10" s="837" t="s">
        <v>333</v>
      </c>
      <c r="C10" s="838"/>
      <c r="D10" s="838"/>
      <c r="E10" s="838"/>
      <c r="F10" s="838"/>
      <c r="G10" s="839"/>
      <c r="H10" s="24"/>
      <c r="I10" s="8"/>
      <c r="J10" s="8"/>
      <c r="K10" s="8"/>
      <c r="L10" s="9"/>
      <c r="M10" s="8"/>
      <c r="N10" s="8"/>
      <c r="O10" s="8"/>
    </row>
    <row r="11" spans="1:15" ht="12.75" customHeight="1">
      <c r="A11" s="7"/>
      <c r="B11" s="8"/>
      <c r="C11" s="8"/>
      <c r="D11" s="8"/>
      <c r="E11" s="8"/>
      <c r="F11" s="8"/>
      <c r="G11" s="8"/>
      <c r="H11" s="8"/>
      <c r="I11" s="8"/>
      <c r="J11" s="8"/>
      <c r="K11" s="8"/>
      <c r="L11" s="9"/>
      <c r="M11" s="8"/>
      <c r="N11" s="8"/>
      <c r="O11" s="8"/>
    </row>
    <row r="12" spans="1:15" ht="15.75">
      <c r="A12" s="50" t="s">
        <v>120</v>
      </c>
      <c r="B12" s="8"/>
      <c r="C12" s="8"/>
      <c r="D12" s="8"/>
      <c r="E12" s="8"/>
      <c r="F12" s="8"/>
      <c r="G12" s="8"/>
      <c r="H12" s="8"/>
      <c r="I12" s="8"/>
      <c r="J12" s="8"/>
      <c r="K12" s="8"/>
      <c r="L12" s="9"/>
      <c r="M12" s="8"/>
      <c r="N12" s="8"/>
      <c r="O12" s="8"/>
    </row>
    <row r="13" spans="1:15" ht="11.25" customHeight="1">
      <c r="A13" s="7"/>
      <c r="B13" s="8"/>
      <c r="C13" s="8"/>
      <c r="D13" s="8"/>
      <c r="E13" s="8"/>
      <c r="F13" s="8"/>
      <c r="G13" s="8"/>
      <c r="H13" s="8"/>
      <c r="I13" s="8"/>
      <c r="J13" s="8"/>
      <c r="K13" s="8"/>
      <c r="L13" s="9"/>
      <c r="M13" s="8"/>
      <c r="N13" s="8"/>
      <c r="O13" s="8"/>
    </row>
    <row r="14" spans="1:15" ht="33.75" customHeight="1">
      <c r="A14" s="51">
        <v>1</v>
      </c>
      <c r="B14" s="733" t="s">
        <v>123</v>
      </c>
      <c r="C14" s="733"/>
      <c r="D14" s="733"/>
      <c r="E14" s="733"/>
      <c r="F14" s="733"/>
      <c r="G14" s="733"/>
      <c r="H14" s="733"/>
      <c r="I14" s="733"/>
      <c r="J14" s="733"/>
      <c r="K14" s="733"/>
      <c r="L14" s="734"/>
      <c r="M14" s="8"/>
      <c r="N14" s="8"/>
      <c r="O14" s="8"/>
    </row>
    <row r="15" spans="1:15" ht="33.75" customHeight="1">
      <c r="A15" s="51"/>
      <c r="B15" s="840" t="s">
        <v>348</v>
      </c>
      <c r="C15" s="841"/>
      <c r="D15" s="842"/>
      <c r="E15" s="289"/>
      <c r="F15" s="289"/>
      <c r="G15" s="289"/>
      <c r="H15" s="289"/>
      <c r="I15" s="289"/>
      <c r="J15" s="289"/>
      <c r="K15" s="289"/>
      <c r="L15" s="290"/>
      <c r="M15" s="8"/>
      <c r="N15" s="8"/>
      <c r="O15" s="8"/>
    </row>
    <row r="16" spans="1:15" ht="11.25" customHeight="1">
      <c r="A16" s="51"/>
      <c r="B16" s="235"/>
      <c r="C16" s="235"/>
      <c r="D16" s="235"/>
      <c r="E16" s="289"/>
      <c r="F16" s="289"/>
      <c r="G16" s="289"/>
      <c r="H16" s="289"/>
      <c r="I16" s="289"/>
      <c r="J16" s="289"/>
      <c r="K16" s="289"/>
      <c r="L16" s="290"/>
      <c r="M16" s="8"/>
      <c r="N16" s="8"/>
      <c r="O16" s="8"/>
    </row>
    <row r="17" spans="1:19" ht="29.25" customHeight="1">
      <c r="A17" s="51">
        <v>2</v>
      </c>
      <c r="B17" s="843" t="s">
        <v>349</v>
      </c>
      <c r="C17" s="843"/>
      <c r="D17" s="843"/>
      <c r="E17" s="843"/>
      <c r="F17" s="843"/>
      <c r="G17" s="843"/>
      <c r="H17" s="843"/>
      <c r="I17" s="843"/>
      <c r="J17" s="843"/>
      <c r="K17" s="843"/>
      <c r="L17" s="844"/>
      <c r="M17" s="8"/>
      <c r="N17" s="8"/>
      <c r="O17" s="8"/>
    </row>
    <row r="18" spans="1:19">
      <c r="A18" s="7"/>
      <c r="B18" s="8"/>
      <c r="C18" s="8"/>
      <c r="D18" s="8"/>
      <c r="E18" s="8"/>
      <c r="F18" s="8"/>
      <c r="G18" s="8"/>
      <c r="H18" s="8"/>
      <c r="I18" s="8"/>
      <c r="J18" s="8"/>
      <c r="K18" s="8"/>
      <c r="L18" s="9"/>
      <c r="M18" s="8"/>
      <c r="N18" s="8"/>
      <c r="O18" s="8"/>
    </row>
    <row r="19" spans="1:19">
      <c r="A19" s="7"/>
      <c r="B19" s="585"/>
      <c r="C19" s="586"/>
      <c r="D19" s="586"/>
      <c r="E19" s="586"/>
      <c r="F19" s="586"/>
      <c r="G19" s="586"/>
      <c r="H19" s="586"/>
      <c r="I19" s="586"/>
      <c r="J19" s="586"/>
      <c r="K19" s="592"/>
      <c r="L19" s="9"/>
      <c r="M19" s="8"/>
      <c r="N19" s="8"/>
      <c r="O19" s="8"/>
    </row>
    <row r="20" spans="1:19">
      <c r="A20" s="7"/>
      <c r="B20" s="588"/>
      <c r="C20" s="589"/>
      <c r="D20" s="589"/>
      <c r="E20" s="589"/>
      <c r="F20" s="589"/>
      <c r="G20" s="589"/>
      <c r="H20" s="589"/>
      <c r="I20" s="589"/>
      <c r="J20" s="589"/>
      <c r="K20" s="593"/>
      <c r="L20" s="9"/>
      <c r="M20" s="8"/>
      <c r="N20" s="8"/>
      <c r="O20" s="8"/>
    </row>
    <row r="21" spans="1:19">
      <c r="A21" s="7"/>
      <c r="B21" s="588"/>
      <c r="C21" s="589"/>
      <c r="D21" s="589"/>
      <c r="E21" s="589"/>
      <c r="F21" s="589"/>
      <c r="G21" s="589"/>
      <c r="H21" s="589"/>
      <c r="I21" s="589"/>
      <c r="J21" s="589"/>
      <c r="K21" s="593"/>
      <c r="L21" s="9"/>
      <c r="M21" s="8"/>
      <c r="N21" s="8"/>
      <c r="O21" s="8"/>
    </row>
    <row r="22" spans="1:19">
      <c r="A22" s="7"/>
      <c r="B22" s="588"/>
      <c r="C22" s="589"/>
      <c r="D22" s="589"/>
      <c r="E22" s="589"/>
      <c r="F22" s="589"/>
      <c r="G22" s="589"/>
      <c r="H22" s="589"/>
      <c r="I22" s="589"/>
      <c r="J22" s="589"/>
      <c r="K22" s="593"/>
      <c r="L22" s="9"/>
      <c r="M22" s="8"/>
      <c r="N22" s="8"/>
      <c r="O22" s="8"/>
    </row>
    <row r="23" spans="1:19">
      <c r="A23" s="7"/>
      <c r="B23" s="588"/>
      <c r="C23" s="589"/>
      <c r="D23" s="589"/>
      <c r="E23" s="589"/>
      <c r="F23" s="589"/>
      <c r="G23" s="589"/>
      <c r="H23" s="589"/>
      <c r="I23" s="589"/>
      <c r="J23" s="589"/>
      <c r="K23" s="593"/>
      <c r="L23" s="9"/>
      <c r="M23" s="8"/>
      <c r="N23" s="8"/>
      <c r="O23" s="8"/>
    </row>
    <row r="24" spans="1:19">
      <c r="A24" s="7"/>
      <c r="B24" s="588"/>
      <c r="C24" s="589"/>
      <c r="D24" s="589"/>
      <c r="E24" s="589"/>
      <c r="F24" s="589"/>
      <c r="G24" s="589"/>
      <c r="H24" s="589"/>
      <c r="I24" s="589"/>
      <c r="J24" s="589"/>
      <c r="K24" s="593"/>
      <c r="L24" s="9"/>
      <c r="M24" s="8"/>
      <c r="N24" s="8"/>
      <c r="O24" s="8"/>
    </row>
    <row r="25" spans="1:19">
      <c r="A25" s="7"/>
      <c r="B25" s="588"/>
      <c r="C25" s="589"/>
      <c r="D25" s="589"/>
      <c r="E25" s="589"/>
      <c r="F25" s="589"/>
      <c r="G25" s="589"/>
      <c r="H25" s="589"/>
      <c r="I25" s="589"/>
      <c r="J25" s="589"/>
      <c r="K25" s="593"/>
      <c r="L25" s="9"/>
      <c r="M25" s="8"/>
      <c r="N25" s="8"/>
      <c r="O25" s="8"/>
    </row>
    <row r="26" spans="1:19">
      <c r="A26" s="7"/>
      <c r="B26" s="588"/>
      <c r="C26" s="589"/>
      <c r="D26" s="589"/>
      <c r="E26" s="589"/>
      <c r="F26" s="589"/>
      <c r="G26" s="589"/>
      <c r="H26" s="589"/>
      <c r="I26" s="589"/>
      <c r="J26" s="589"/>
      <c r="K26" s="593"/>
      <c r="L26" s="9"/>
      <c r="M26" s="8"/>
      <c r="N26" s="8"/>
      <c r="O26" s="8"/>
    </row>
    <row r="27" spans="1:19">
      <c r="A27" s="7"/>
      <c r="B27" s="594"/>
      <c r="C27" s="595"/>
      <c r="D27" s="595"/>
      <c r="E27" s="595"/>
      <c r="F27" s="595"/>
      <c r="G27" s="595"/>
      <c r="H27" s="595"/>
      <c r="I27" s="595"/>
      <c r="J27" s="595"/>
      <c r="K27" s="596"/>
      <c r="L27" s="9"/>
      <c r="M27" s="8"/>
      <c r="N27" s="8"/>
      <c r="O27" s="8"/>
    </row>
    <row r="28" spans="1:19">
      <c r="A28" s="7"/>
      <c r="B28" s="8"/>
      <c r="C28" s="8"/>
      <c r="D28" s="8"/>
      <c r="E28" s="8"/>
      <c r="F28" s="8"/>
      <c r="G28" s="8"/>
      <c r="H28" s="8"/>
      <c r="I28" s="8"/>
      <c r="J28" s="8"/>
      <c r="K28" s="8"/>
      <c r="L28" s="9"/>
      <c r="M28" s="8"/>
      <c r="N28" s="8"/>
      <c r="O28" s="8"/>
    </row>
    <row r="29" spans="1:19" ht="13.5" customHeight="1">
      <c r="A29" s="46" t="s">
        <v>68</v>
      </c>
      <c r="B29" s="126"/>
      <c r="C29" s="126"/>
      <c r="D29" s="126"/>
      <c r="E29" s="126"/>
      <c r="F29" s="126"/>
      <c r="G29" s="126"/>
      <c r="H29" s="126"/>
      <c r="I29" s="126"/>
      <c r="J29" s="126"/>
      <c r="K29" s="126"/>
      <c r="L29" s="237"/>
      <c r="M29" s="8"/>
      <c r="N29" s="8"/>
      <c r="O29" s="8"/>
    </row>
    <row r="30" spans="1:19" ht="39.75" customHeight="1" thickBot="1">
      <c r="A30" s="299"/>
      <c r="B30" s="835" t="s">
        <v>143</v>
      </c>
      <c r="C30" s="835"/>
      <c r="D30" s="835"/>
      <c r="E30" s="835"/>
      <c r="F30" s="835"/>
      <c r="G30" s="835"/>
      <c r="H30" s="835"/>
      <c r="I30" s="835"/>
      <c r="J30" s="835"/>
      <c r="K30" s="835"/>
      <c r="L30" s="836"/>
      <c r="M30" s="8"/>
      <c r="N30" s="236"/>
      <c r="O30" s="128"/>
      <c r="P30" s="3"/>
      <c r="Q30" s="3"/>
      <c r="R30" s="3"/>
      <c r="S30" s="3"/>
    </row>
    <row r="31" spans="1:19">
      <c r="M31" s="8"/>
      <c r="N31" s="8"/>
      <c r="O31" s="8"/>
    </row>
  </sheetData>
  <mergeCells count="6">
    <mergeCell ref="B30:L30"/>
    <mergeCell ref="B10:G10"/>
    <mergeCell ref="B14:L14"/>
    <mergeCell ref="B15:D15"/>
    <mergeCell ref="B17:L17"/>
    <mergeCell ref="B19:K27"/>
  </mergeCells>
  <pageMargins left="0.70866141732283472" right="0.70866141732283472" top="0.74803149606299213" bottom="0.74803149606299213" header="0.31496062992125984" footer="0.31496062992125984"/>
  <pageSetup scale="74"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3"/>
  <sheetViews>
    <sheetView topLeftCell="E16" zoomScale="153" zoomScaleNormal="100" workbookViewId="0">
      <selection activeCell="B9" sqref="B9:M9"/>
    </sheetView>
  </sheetViews>
  <sheetFormatPr defaultRowHeight="14.25"/>
  <cols>
    <col min="1" max="1" width="4.3984375" customWidth="1"/>
    <col min="2" max="2" width="30.3984375" customWidth="1"/>
    <col min="6" max="6" width="5.73046875" customWidth="1"/>
    <col min="8" max="8" width="3.73046875" customWidth="1"/>
  </cols>
  <sheetData>
    <row r="1" spans="1:14" ht="12" customHeight="1">
      <c r="A1" s="4"/>
      <c r="B1" s="5"/>
      <c r="C1" s="5"/>
      <c r="D1" s="5"/>
      <c r="E1" s="5"/>
      <c r="F1" s="5"/>
      <c r="G1" s="5"/>
      <c r="H1" s="5"/>
      <c r="I1" s="5"/>
      <c r="J1" s="5"/>
      <c r="K1" s="5"/>
      <c r="L1" s="6"/>
    </row>
    <row r="2" spans="1:14" ht="21">
      <c r="A2" s="44">
        <v>11</v>
      </c>
      <c r="B2" s="45" t="s">
        <v>437</v>
      </c>
      <c r="C2" s="8"/>
      <c r="D2" s="8"/>
      <c r="E2" s="8"/>
      <c r="F2" s="8"/>
      <c r="G2" s="8"/>
      <c r="H2" s="8"/>
      <c r="I2" s="8"/>
      <c r="J2" s="8"/>
      <c r="K2" s="8"/>
      <c r="L2" s="9"/>
    </row>
    <row r="3" spans="1:14" ht="12" customHeight="1" thickBot="1">
      <c r="A3" s="7"/>
      <c r="B3" s="8"/>
      <c r="C3" s="8"/>
      <c r="D3" s="8"/>
      <c r="E3" s="8"/>
      <c r="F3" s="8"/>
      <c r="G3" s="8"/>
      <c r="H3" s="8"/>
      <c r="I3" s="8"/>
      <c r="J3" s="8"/>
      <c r="K3" s="8"/>
      <c r="L3" s="9"/>
    </row>
    <row r="4" spans="1:14" ht="14.65" thickBot="1">
      <c r="A4" s="7"/>
      <c r="B4" s="18" t="s">
        <v>31</v>
      </c>
      <c r="C4" s="19"/>
      <c r="D4" s="26" t="s">
        <v>34</v>
      </c>
      <c r="E4" s="13"/>
      <c r="F4" s="13"/>
      <c r="G4" s="14"/>
      <c r="H4" s="8"/>
      <c r="I4" s="8"/>
      <c r="J4" s="8"/>
      <c r="K4" s="8"/>
      <c r="L4" s="9"/>
    </row>
    <row r="5" spans="1:14" ht="14.65" thickBot="1">
      <c r="A5" s="7"/>
      <c r="B5" s="15"/>
      <c r="C5" s="16"/>
      <c r="D5" s="16"/>
      <c r="E5" s="16"/>
      <c r="F5" s="16"/>
      <c r="G5" s="17"/>
      <c r="H5" s="8"/>
      <c r="I5" s="8"/>
      <c r="J5" s="8"/>
      <c r="K5" s="8"/>
      <c r="L5" s="9"/>
    </row>
    <row r="6" spans="1:14" ht="14.65" thickBot="1">
      <c r="A6" s="7"/>
      <c r="B6" s="22" t="s">
        <v>33</v>
      </c>
      <c r="C6" s="20"/>
      <c r="D6" s="20"/>
      <c r="E6" s="52" t="s">
        <v>75</v>
      </c>
      <c r="F6" s="16"/>
      <c r="G6" s="17"/>
      <c r="H6" s="8"/>
      <c r="I6" s="8"/>
      <c r="J6" s="8"/>
      <c r="K6" s="8"/>
      <c r="L6" s="9"/>
    </row>
    <row r="7" spans="1:14">
      <c r="A7" s="7"/>
      <c r="B7" s="15"/>
      <c r="C7" s="16"/>
      <c r="D7" s="16"/>
      <c r="E7" s="16"/>
      <c r="F7" s="16"/>
      <c r="G7" s="25" t="s">
        <v>32</v>
      </c>
      <c r="H7" s="8"/>
      <c r="I7" s="8"/>
      <c r="J7" s="8"/>
      <c r="K7" s="8"/>
      <c r="L7" s="9"/>
    </row>
    <row r="8" spans="1:14" ht="20.25" customHeight="1" thickBot="1">
      <c r="A8" s="7"/>
      <c r="B8" s="637" t="s">
        <v>278</v>
      </c>
      <c r="C8" s="795"/>
      <c r="D8" s="795"/>
      <c r="E8" s="795"/>
      <c r="F8" s="796"/>
      <c r="G8" s="24"/>
      <c r="H8" s="8"/>
      <c r="I8" s="8"/>
      <c r="J8" s="8"/>
      <c r="K8" s="8"/>
      <c r="L8" s="9"/>
    </row>
    <row r="9" spans="1:14">
      <c r="A9" s="7"/>
      <c r="B9" s="8"/>
      <c r="C9" s="8"/>
      <c r="D9" s="8"/>
      <c r="E9" s="8"/>
      <c r="F9" s="8"/>
      <c r="G9" s="8"/>
      <c r="H9" s="8"/>
      <c r="I9" s="8"/>
      <c r="J9" s="8"/>
      <c r="K9" s="8"/>
      <c r="L9" s="9"/>
    </row>
    <row r="10" spans="1:14" ht="15.75">
      <c r="A10" s="50" t="s">
        <v>135</v>
      </c>
      <c r="B10" s="8"/>
      <c r="C10" s="8"/>
      <c r="D10" s="8"/>
      <c r="E10" s="8"/>
      <c r="F10" s="8"/>
      <c r="G10" s="8"/>
      <c r="H10" s="8"/>
      <c r="I10" s="8"/>
      <c r="J10" s="8"/>
      <c r="K10" s="8"/>
      <c r="L10" s="9"/>
    </row>
    <row r="11" spans="1:14" ht="9.75" customHeight="1">
      <c r="A11" s="7"/>
      <c r="B11" s="8"/>
      <c r="C11" s="8"/>
      <c r="D11" s="8"/>
      <c r="E11" s="8"/>
      <c r="F11" s="8"/>
      <c r="G11" s="8"/>
      <c r="H11" s="8"/>
      <c r="I11" s="8"/>
      <c r="J11" s="8"/>
      <c r="K11" s="8"/>
      <c r="L11" s="9"/>
    </row>
    <row r="12" spans="1:14" ht="49.5" customHeight="1">
      <c r="A12" s="51">
        <v>1</v>
      </c>
      <c r="B12" s="559" t="s">
        <v>199</v>
      </c>
      <c r="C12" s="559"/>
      <c r="D12" s="559"/>
      <c r="E12" s="559"/>
      <c r="F12" s="559"/>
      <c r="G12" s="559"/>
      <c r="H12" s="559"/>
      <c r="I12" s="559"/>
      <c r="J12" s="559"/>
      <c r="K12" s="559"/>
      <c r="L12" s="560"/>
      <c r="N12" s="3"/>
    </row>
    <row r="13" spans="1:14" ht="9.75" customHeight="1">
      <c r="A13" s="7"/>
      <c r="B13" s="8"/>
      <c r="C13" s="8"/>
      <c r="D13" s="8"/>
      <c r="E13" s="8"/>
      <c r="F13" s="8"/>
      <c r="G13" s="8"/>
      <c r="H13" s="8"/>
      <c r="I13" s="8"/>
      <c r="J13" s="8"/>
      <c r="K13" s="8"/>
      <c r="L13" s="9"/>
    </row>
    <row r="14" spans="1:14" ht="36.75" customHeight="1">
      <c r="A14" s="7"/>
      <c r="B14" s="189" t="s">
        <v>138</v>
      </c>
      <c r="C14" s="845" t="s">
        <v>136</v>
      </c>
      <c r="D14" s="845"/>
      <c r="E14" s="845"/>
      <c r="F14" s="845"/>
      <c r="G14" s="845" t="s">
        <v>137</v>
      </c>
      <c r="H14" s="845"/>
      <c r="I14" s="845"/>
      <c r="J14" s="845"/>
      <c r="K14" s="845"/>
      <c r="L14" s="846"/>
    </row>
    <row r="15" spans="1:14" ht="45.75" customHeight="1">
      <c r="A15" s="7"/>
      <c r="B15" s="28" t="s">
        <v>319</v>
      </c>
      <c r="C15" s="573" t="s">
        <v>685</v>
      </c>
      <c r="D15" s="573"/>
      <c r="E15" s="573"/>
      <c r="F15" s="573"/>
      <c r="G15" s="573" t="s">
        <v>686</v>
      </c>
      <c r="H15" s="573"/>
      <c r="I15" s="573"/>
      <c r="J15" s="573"/>
      <c r="K15" s="573"/>
      <c r="L15" s="574"/>
    </row>
    <row r="16" spans="1:14" ht="45.4" customHeight="1">
      <c r="A16" s="7"/>
      <c r="B16" s="28" t="s">
        <v>320</v>
      </c>
      <c r="C16" s="573" t="s">
        <v>687</v>
      </c>
      <c r="D16" s="573"/>
      <c r="E16" s="573"/>
      <c r="F16" s="573"/>
      <c r="G16" s="573" t="s">
        <v>728</v>
      </c>
      <c r="H16" s="573"/>
      <c r="I16" s="573"/>
      <c r="J16" s="573"/>
      <c r="K16" s="573"/>
      <c r="L16" s="574"/>
    </row>
    <row r="17" spans="1:14" ht="31.5" customHeight="1">
      <c r="A17" s="7"/>
      <c r="B17" s="28" t="s">
        <v>321</v>
      </c>
      <c r="C17" s="573" t="s">
        <v>688</v>
      </c>
      <c r="D17" s="573"/>
      <c r="E17" s="573"/>
      <c r="F17" s="573"/>
      <c r="G17" s="573" t="s">
        <v>689</v>
      </c>
      <c r="H17" s="573"/>
      <c r="I17" s="573"/>
      <c r="J17" s="573"/>
      <c r="K17" s="573"/>
      <c r="L17" s="574"/>
    </row>
    <row r="18" spans="1:14" ht="43.5" customHeight="1">
      <c r="A18" s="7"/>
      <c r="B18" s="28" t="s">
        <v>322</v>
      </c>
      <c r="C18" s="573" t="s">
        <v>690</v>
      </c>
      <c r="D18" s="573"/>
      <c r="E18" s="573"/>
      <c r="F18" s="573"/>
      <c r="G18" s="573" t="s">
        <v>729</v>
      </c>
      <c r="H18" s="573"/>
      <c r="I18" s="573"/>
      <c r="J18" s="573"/>
      <c r="K18" s="573"/>
      <c r="L18" s="574"/>
    </row>
    <row r="19" spans="1:14" ht="31.5" customHeight="1">
      <c r="A19" s="7"/>
      <c r="B19" s="28" t="s">
        <v>323</v>
      </c>
      <c r="C19" s="573" t="s">
        <v>691</v>
      </c>
      <c r="D19" s="573"/>
      <c r="E19" s="573"/>
      <c r="F19" s="573"/>
      <c r="G19" s="573" t="s">
        <v>730</v>
      </c>
      <c r="H19" s="573"/>
      <c r="I19" s="573"/>
      <c r="J19" s="573"/>
      <c r="K19" s="573"/>
      <c r="L19" s="574"/>
    </row>
    <row r="20" spans="1:14" ht="31.5" customHeight="1">
      <c r="A20" s="7"/>
      <c r="B20" s="28" t="s">
        <v>692</v>
      </c>
      <c r="C20" s="573" t="s">
        <v>693</v>
      </c>
      <c r="D20" s="573"/>
      <c r="E20" s="573"/>
      <c r="F20" s="573"/>
      <c r="G20" s="573" t="s">
        <v>694</v>
      </c>
      <c r="H20" s="573"/>
      <c r="I20" s="573"/>
      <c r="J20" s="573"/>
      <c r="K20" s="573"/>
      <c r="L20" s="574"/>
    </row>
    <row r="21" spans="1:14" ht="31.5" customHeight="1">
      <c r="A21" s="7"/>
      <c r="B21" s="136" t="s">
        <v>110</v>
      </c>
      <c r="C21" s="573"/>
      <c r="D21" s="573"/>
      <c r="E21" s="573"/>
      <c r="F21" s="573"/>
      <c r="G21" s="573"/>
      <c r="H21" s="573"/>
      <c r="I21" s="573"/>
      <c r="J21" s="573"/>
      <c r="K21" s="573"/>
      <c r="L21" s="574"/>
    </row>
    <row r="22" spans="1:14" ht="31.5" customHeight="1" thickBot="1">
      <c r="A22" s="10"/>
      <c r="B22" s="216" t="s">
        <v>110</v>
      </c>
      <c r="C22" s="658"/>
      <c r="D22" s="658"/>
      <c r="E22" s="658"/>
      <c r="F22" s="658"/>
      <c r="G22" s="658"/>
      <c r="H22" s="658"/>
      <c r="I22" s="658"/>
      <c r="J22" s="658"/>
      <c r="K22" s="658"/>
      <c r="L22" s="659"/>
    </row>
    <row r="23" spans="1:14">
      <c r="A23" s="8"/>
      <c r="B23" s="8"/>
      <c r="C23" s="8"/>
      <c r="D23" s="8"/>
      <c r="E23" s="8"/>
      <c r="F23" s="8"/>
      <c r="G23" s="8"/>
      <c r="H23" s="8"/>
      <c r="I23" s="8"/>
      <c r="J23" s="8"/>
      <c r="K23" s="8"/>
      <c r="L23" s="8"/>
      <c r="M23" s="8"/>
      <c r="N23" s="8"/>
    </row>
    <row r="24" spans="1:14">
      <c r="A24" s="8"/>
      <c r="B24" s="8"/>
      <c r="C24" s="8"/>
      <c r="D24" s="8"/>
      <c r="E24" s="8"/>
      <c r="F24" s="8"/>
      <c r="G24" s="8"/>
      <c r="H24" s="8"/>
      <c r="I24" s="8"/>
      <c r="J24" s="8"/>
      <c r="K24" s="8"/>
      <c r="L24" s="8"/>
      <c r="M24" s="8"/>
      <c r="N24" s="8"/>
    </row>
    <row r="25" spans="1:14">
      <c r="A25" s="8"/>
      <c r="B25" s="8"/>
      <c r="C25" s="8"/>
      <c r="D25" s="8"/>
      <c r="E25" s="8"/>
      <c r="F25" s="8"/>
      <c r="G25" s="8"/>
      <c r="H25" s="8"/>
      <c r="I25" s="8"/>
      <c r="J25" s="8"/>
      <c r="K25" s="8"/>
      <c r="L25" s="8"/>
      <c r="M25" s="8"/>
      <c r="N25" s="8"/>
    </row>
    <row r="26" spans="1:14">
      <c r="A26" s="8"/>
      <c r="B26" s="8"/>
      <c r="C26" s="8"/>
      <c r="D26" s="8"/>
      <c r="E26" s="8"/>
      <c r="F26" s="8"/>
      <c r="G26" s="8"/>
      <c r="H26" s="8"/>
      <c r="I26" s="8"/>
      <c r="J26" s="8"/>
      <c r="K26" s="8"/>
      <c r="L26" s="8"/>
      <c r="M26" s="8"/>
      <c r="N26" s="8"/>
    </row>
    <row r="27" spans="1:14">
      <c r="A27" s="8"/>
      <c r="B27" s="8"/>
      <c r="C27" s="8"/>
      <c r="D27" s="8"/>
      <c r="E27" s="8"/>
      <c r="F27" s="8"/>
      <c r="G27" s="8"/>
      <c r="H27" s="8"/>
      <c r="I27" s="8"/>
      <c r="J27" s="8"/>
      <c r="K27" s="8"/>
      <c r="L27" s="8"/>
      <c r="M27" s="8"/>
      <c r="N27" s="8"/>
    </row>
    <row r="28" spans="1:14">
      <c r="A28" s="8"/>
      <c r="B28" s="8"/>
      <c r="C28" s="8"/>
      <c r="D28" s="8"/>
      <c r="E28" s="8"/>
      <c r="F28" s="8"/>
      <c r="G28" s="8"/>
      <c r="H28" s="8"/>
      <c r="I28" s="8"/>
      <c r="J28" s="8"/>
      <c r="K28" s="8"/>
      <c r="L28" s="8"/>
      <c r="M28" s="8"/>
      <c r="N28" s="8"/>
    </row>
    <row r="29" spans="1:14">
      <c r="A29" s="8"/>
      <c r="B29" s="8"/>
      <c r="C29" s="8"/>
      <c r="D29" s="8"/>
      <c r="E29" s="8"/>
      <c r="F29" s="8"/>
      <c r="G29" s="8"/>
      <c r="H29" s="8"/>
      <c r="I29" s="8"/>
      <c r="J29" s="8"/>
      <c r="K29" s="8"/>
      <c r="L29" s="8"/>
      <c r="M29" s="8"/>
      <c r="N29" s="8"/>
    </row>
    <row r="30" spans="1:14">
      <c r="A30" s="8"/>
      <c r="B30" s="8"/>
      <c r="C30" s="8"/>
      <c r="D30" s="8"/>
      <c r="E30" s="8"/>
      <c r="F30" s="8"/>
      <c r="G30" s="8"/>
      <c r="H30" s="8"/>
      <c r="I30" s="8"/>
      <c r="J30" s="8"/>
      <c r="K30" s="8"/>
      <c r="L30" s="8"/>
      <c r="M30" s="8"/>
      <c r="N30" s="8"/>
    </row>
    <row r="31" spans="1:14">
      <c r="A31" s="8"/>
      <c r="B31" s="8"/>
      <c r="C31" s="8"/>
      <c r="D31" s="8"/>
      <c r="E31" s="8"/>
      <c r="F31" s="8"/>
      <c r="G31" s="8"/>
      <c r="H31" s="8"/>
      <c r="I31" s="8"/>
      <c r="J31" s="8"/>
      <c r="K31" s="8"/>
      <c r="L31" s="8"/>
      <c r="M31" s="8"/>
      <c r="N31" s="8"/>
    </row>
    <row r="32" spans="1:14">
      <c r="A32" s="8"/>
      <c r="B32" s="8"/>
      <c r="C32" s="8"/>
      <c r="D32" s="8"/>
      <c r="E32" s="8"/>
      <c r="F32" s="8"/>
      <c r="G32" s="8"/>
      <c r="H32" s="8"/>
      <c r="I32" s="8"/>
      <c r="J32" s="8"/>
      <c r="K32" s="8"/>
      <c r="L32" s="8"/>
      <c r="M32" s="8"/>
      <c r="N32" s="8"/>
    </row>
    <row r="33" spans="1:14">
      <c r="A33" s="8"/>
      <c r="B33" s="8"/>
      <c r="C33" s="8"/>
      <c r="D33" s="8"/>
      <c r="E33" s="8"/>
      <c r="F33" s="8"/>
      <c r="G33" s="8"/>
      <c r="H33" s="8"/>
      <c r="I33" s="8"/>
      <c r="J33" s="8"/>
      <c r="K33" s="8"/>
      <c r="L33" s="8"/>
      <c r="M33" s="8"/>
      <c r="N33" s="8"/>
    </row>
  </sheetData>
  <mergeCells count="20">
    <mergeCell ref="G21:L21"/>
    <mergeCell ref="C17:F17"/>
    <mergeCell ref="C18:F18"/>
    <mergeCell ref="C19:F19"/>
    <mergeCell ref="C20:F20"/>
    <mergeCell ref="B8:F8"/>
    <mergeCell ref="B12:L12"/>
    <mergeCell ref="G17:L17"/>
    <mergeCell ref="C22:F22"/>
    <mergeCell ref="G22:L22"/>
    <mergeCell ref="C14:F14"/>
    <mergeCell ref="C15:F15"/>
    <mergeCell ref="G14:L14"/>
    <mergeCell ref="G15:L15"/>
    <mergeCell ref="G16:L16"/>
    <mergeCell ref="C16:F16"/>
    <mergeCell ref="C21:F21"/>
    <mergeCell ref="G18:L18"/>
    <mergeCell ref="G19:L19"/>
    <mergeCell ref="G20:L20"/>
  </mergeCells>
  <pageMargins left="0.70866141732283472" right="0.70866141732283472" top="0.74803149606299213" bottom="0.74803149606299213" header="0.31496062992125984" footer="0.31496062992125984"/>
  <pageSetup scale="77"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67"/>
  <sheetViews>
    <sheetView zoomScale="125" zoomScaleNormal="100" workbookViewId="0">
      <selection activeCell="B9" sqref="B9:M9"/>
    </sheetView>
  </sheetViews>
  <sheetFormatPr defaultRowHeight="14.25"/>
  <cols>
    <col min="1" max="1" width="4.59765625" customWidth="1"/>
    <col min="2" max="2" width="9.86328125" customWidth="1"/>
    <col min="8" max="8" width="16" customWidth="1"/>
  </cols>
  <sheetData>
    <row r="1" spans="1:13" ht="9" customHeight="1">
      <c r="A1" s="4"/>
      <c r="B1" s="5"/>
      <c r="C1" s="5"/>
      <c r="D1" s="5"/>
      <c r="E1" s="5"/>
      <c r="F1" s="5"/>
      <c r="G1" s="5"/>
      <c r="H1" s="5"/>
      <c r="I1" s="5"/>
      <c r="J1" s="5"/>
      <c r="K1" s="5"/>
      <c r="L1" s="5"/>
      <c r="M1" s="6"/>
    </row>
    <row r="2" spans="1:13" ht="21">
      <c r="A2" s="44">
        <v>12</v>
      </c>
      <c r="B2" s="45" t="s">
        <v>7</v>
      </c>
      <c r="C2" s="8"/>
      <c r="D2" s="8"/>
      <c r="E2" s="8"/>
      <c r="F2" s="8"/>
      <c r="G2" s="8"/>
      <c r="H2" s="8"/>
      <c r="I2" s="8"/>
      <c r="J2" s="8"/>
      <c r="K2" s="8"/>
      <c r="L2" s="8"/>
      <c r="M2" s="9"/>
    </row>
    <row r="3" spans="1:13" ht="9" customHeight="1" thickBot="1">
      <c r="A3" s="7"/>
      <c r="B3" s="8"/>
      <c r="C3" s="8"/>
      <c r="D3" s="8"/>
      <c r="E3" s="8"/>
      <c r="F3" s="8"/>
      <c r="G3" s="8"/>
      <c r="H3" s="8"/>
      <c r="I3" s="8"/>
      <c r="J3" s="8"/>
      <c r="K3" s="8"/>
      <c r="L3" s="8"/>
      <c r="M3" s="9"/>
    </row>
    <row r="4" spans="1:13" ht="14.65" thickBot="1">
      <c r="A4" s="7"/>
      <c r="B4" s="18" t="s">
        <v>31</v>
      </c>
      <c r="C4" s="19"/>
      <c r="D4" s="26" t="s">
        <v>34</v>
      </c>
      <c r="E4" s="13"/>
      <c r="F4" s="13"/>
      <c r="G4" s="13"/>
      <c r="H4" s="13"/>
      <c r="I4" s="14"/>
      <c r="J4" s="8"/>
      <c r="K4" s="8"/>
      <c r="L4" s="8"/>
      <c r="M4" s="9"/>
    </row>
    <row r="5" spans="1:13" ht="14.65" thickBot="1">
      <c r="A5" s="7"/>
      <c r="B5" s="15"/>
      <c r="C5" s="16"/>
      <c r="D5" s="16"/>
      <c r="E5" s="16"/>
      <c r="F5" s="16"/>
      <c r="G5" s="16"/>
      <c r="H5" s="16"/>
      <c r="I5" s="17"/>
      <c r="J5" s="8"/>
      <c r="K5" s="8"/>
      <c r="L5" s="8"/>
      <c r="M5" s="9"/>
    </row>
    <row r="6" spans="1:13" ht="14.65" thickBot="1">
      <c r="A6" s="7"/>
      <c r="B6" s="156" t="s">
        <v>33</v>
      </c>
      <c r="C6" s="157"/>
      <c r="D6" s="157"/>
      <c r="E6" s="52" t="s">
        <v>75</v>
      </c>
      <c r="F6" s="16"/>
      <c r="G6" s="16"/>
      <c r="H6" s="16"/>
      <c r="I6" s="17"/>
      <c r="J6" s="8"/>
      <c r="K6" s="8"/>
      <c r="L6" s="8"/>
      <c r="M6" s="9"/>
    </row>
    <row r="7" spans="1:13">
      <c r="A7" s="7"/>
      <c r="B7" s="156"/>
      <c r="C7" s="157"/>
      <c r="D7" s="157"/>
      <c r="E7" s="89"/>
      <c r="F7" s="16"/>
      <c r="G7" s="16"/>
      <c r="H7" s="16"/>
      <c r="I7" s="23" t="s">
        <v>32</v>
      </c>
      <c r="J7" s="8"/>
      <c r="K7" s="8"/>
      <c r="L7" s="8"/>
      <c r="M7" s="9"/>
    </row>
    <row r="8" spans="1:13" ht="30.75" customHeight="1">
      <c r="A8" s="7"/>
      <c r="B8" s="758" t="s">
        <v>279</v>
      </c>
      <c r="C8" s="863"/>
      <c r="D8" s="863"/>
      <c r="E8" s="863"/>
      <c r="F8" s="863"/>
      <c r="G8" s="863"/>
      <c r="H8" s="864"/>
      <c r="I8" s="158"/>
      <c r="J8" s="8"/>
      <c r="K8" s="8"/>
      <c r="L8" s="8"/>
      <c r="M8" s="9"/>
    </row>
    <row r="9" spans="1:13" ht="14.65" thickBot="1">
      <c r="A9" s="7"/>
      <c r="B9" s="865" t="s">
        <v>280</v>
      </c>
      <c r="C9" s="866"/>
      <c r="D9" s="866"/>
      <c r="E9" s="866"/>
      <c r="F9" s="866"/>
      <c r="G9" s="866"/>
      <c r="H9" s="867"/>
      <c r="I9" s="24"/>
      <c r="J9" s="8"/>
      <c r="K9" s="8"/>
      <c r="L9" s="8"/>
      <c r="M9" s="9"/>
    </row>
    <row r="10" spans="1:13" s="3" customFormat="1" ht="9.75" customHeight="1">
      <c r="A10" s="114"/>
      <c r="B10" s="127"/>
      <c r="C10" s="127"/>
      <c r="D10" s="127"/>
      <c r="E10" s="127"/>
      <c r="F10" s="127"/>
      <c r="G10" s="128"/>
      <c r="H10" s="128"/>
      <c r="I10" s="128"/>
      <c r="J10" s="128"/>
      <c r="K10" s="128"/>
      <c r="L10" s="128"/>
      <c r="M10" s="148"/>
    </row>
    <row r="11" spans="1:13" ht="47.25" customHeight="1">
      <c r="A11" s="868" t="s">
        <v>501</v>
      </c>
      <c r="B11" s="733"/>
      <c r="C11" s="733"/>
      <c r="D11" s="733"/>
      <c r="E11" s="733"/>
      <c r="F11" s="733"/>
      <c r="G11" s="733"/>
      <c r="H11" s="733"/>
      <c r="I11" s="733"/>
      <c r="J11" s="733"/>
      <c r="K11" s="733"/>
      <c r="L11" s="733"/>
      <c r="M11" s="734"/>
    </row>
    <row r="12" spans="1:13" ht="9" customHeight="1">
      <c r="A12" s="152"/>
      <c r="B12" s="186"/>
      <c r="C12" s="186"/>
      <c r="D12" s="186"/>
      <c r="E12" s="186"/>
      <c r="F12" s="186"/>
      <c r="G12" s="186"/>
      <c r="H12" s="186"/>
      <c r="I12" s="186"/>
      <c r="J12" s="186"/>
      <c r="K12" s="186"/>
      <c r="L12" s="186"/>
      <c r="M12" s="9"/>
    </row>
    <row r="13" spans="1:13" ht="15" customHeight="1">
      <c r="A13" s="46" t="s">
        <v>187</v>
      </c>
      <c r="B13" s="159"/>
      <c r="C13" s="159"/>
      <c r="D13" s="159"/>
      <c r="E13" s="159"/>
      <c r="F13" s="159"/>
      <c r="G13" s="160"/>
      <c r="H13" s="126"/>
      <c r="I13" s="126"/>
      <c r="J13" s="8"/>
      <c r="K13" s="8"/>
      <c r="L13" s="8"/>
      <c r="M13" s="9"/>
    </row>
    <row r="14" spans="1:13">
      <c r="A14" s="46" t="s">
        <v>186</v>
      </c>
      <c r="B14" s="159"/>
      <c r="C14" s="159"/>
      <c r="D14" s="159"/>
      <c r="E14" s="159"/>
      <c r="F14" s="159"/>
      <c r="G14" s="160"/>
      <c r="H14" s="126"/>
      <c r="I14" s="126"/>
      <c r="J14" s="8"/>
      <c r="K14" s="8"/>
      <c r="L14" s="8"/>
      <c r="M14" s="9"/>
    </row>
    <row r="15" spans="1:13" ht="11.25" customHeight="1">
      <c r="A15" s="7"/>
      <c r="B15" s="128"/>
      <c r="C15" s="128"/>
      <c r="D15" s="128"/>
      <c r="E15" s="128"/>
      <c r="F15" s="128"/>
      <c r="G15" s="128"/>
      <c r="H15" s="8"/>
      <c r="I15" s="8"/>
      <c r="J15" s="8"/>
      <c r="K15" s="8"/>
      <c r="L15" s="8"/>
      <c r="M15" s="9"/>
    </row>
    <row r="16" spans="1:13" ht="15.75">
      <c r="A16" s="50" t="s">
        <v>422</v>
      </c>
      <c r="B16" s="8"/>
      <c r="C16" s="8"/>
      <c r="D16" s="8"/>
      <c r="E16" s="8"/>
      <c r="F16" s="8"/>
      <c r="G16" s="8"/>
      <c r="H16" s="8"/>
      <c r="I16" s="8"/>
      <c r="J16" s="8"/>
      <c r="K16" s="8"/>
      <c r="L16" s="8"/>
      <c r="M16" s="9"/>
    </row>
    <row r="17" spans="1:13" ht="9.75" customHeight="1">
      <c r="A17" s="7"/>
      <c r="B17" s="8"/>
      <c r="C17" s="8"/>
      <c r="D17" s="8"/>
      <c r="E17" s="8"/>
      <c r="F17" s="8"/>
      <c r="G17" s="8"/>
      <c r="H17" s="8"/>
      <c r="I17" s="8"/>
      <c r="J17" s="8"/>
      <c r="K17" s="8"/>
      <c r="L17" s="8"/>
      <c r="M17" s="9"/>
    </row>
    <row r="18" spans="1:13" ht="45" customHeight="1">
      <c r="A18" s="51">
        <v>1</v>
      </c>
      <c r="B18" s="869" t="s">
        <v>500</v>
      </c>
      <c r="C18" s="869"/>
      <c r="D18" s="869"/>
      <c r="E18" s="869"/>
      <c r="F18" s="869"/>
      <c r="G18" s="869"/>
      <c r="H18" s="869"/>
      <c r="I18" s="869"/>
      <c r="J18" s="869"/>
      <c r="K18" s="869"/>
      <c r="L18" s="869"/>
      <c r="M18" s="9"/>
    </row>
    <row r="19" spans="1:13">
      <c r="A19" s="7"/>
      <c r="B19" s="8"/>
      <c r="C19" s="8"/>
      <c r="D19" s="8"/>
      <c r="E19" s="8"/>
      <c r="F19" s="8"/>
      <c r="G19" s="8"/>
      <c r="H19" s="8"/>
      <c r="I19" s="8"/>
      <c r="J19" s="8"/>
      <c r="K19" s="8"/>
      <c r="L19" s="8"/>
      <c r="M19" s="9"/>
    </row>
    <row r="20" spans="1:13" ht="28.5" customHeight="1">
      <c r="A20" s="7"/>
      <c r="B20" s="150" t="s">
        <v>188</v>
      </c>
      <c r="C20" s="677" t="s">
        <v>189</v>
      </c>
      <c r="D20" s="677"/>
      <c r="E20" s="677"/>
      <c r="F20" s="677"/>
      <c r="G20" s="677"/>
      <c r="H20" s="677"/>
      <c r="I20" s="677"/>
      <c r="J20" s="630" t="s">
        <v>331</v>
      </c>
      <c r="K20" s="630"/>
      <c r="L20" s="630"/>
      <c r="M20" s="631"/>
    </row>
    <row r="21" spans="1:13" ht="51.75" customHeight="1">
      <c r="A21" s="7"/>
      <c r="B21" s="300" t="s">
        <v>631</v>
      </c>
      <c r="C21" s="855" t="s">
        <v>305</v>
      </c>
      <c r="D21" s="855"/>
      <c r="E21" s="855"/>
      <c r="F21" s="855"/>
      <c r="G21" s="855"/>
      <c r="H21" s="855"/>
      <c r="I21" s="855"/>
      <c r="J21" s="573" t="s">
        <v>681</v>
      </c>
      <c r="K21" s="573"/>
      <c r="L21" s="573"/>
      <c r="M21" s="574"/>
    </row>
    <row r="22" spans="1:13" ht="63" customHeight="1">
      <c r="A22" s="7"/>
      <c r="B22" s="300"/>
      <c r="C22" s="554" t="s">
        <v>190</v>
      </c>
      <c r="D22" s="554"/>
      <c r="E22" s="554"/>
      <c r="F22" s="554"/>
      <c r="G22" s="554"/>
      <c r="H22" s="554"/>
      <c r="I22" s="554"/>
      <c r="J22" s="573"/>
      <c r="K22" s="573"/>
      <c r="L22" s="573"/>
      <c r="M22" s="574"/>
    </row>
    <row r="23" spans="1:13" ht="48" customHeight="1">
      <c r="A23" s="7"/>
      <c r="B23" s="300" t="s">
        <v>631</v>
      </c>
      <c r="C23" s="855" t="s">
        <v>306</v>
      </c>
      <c r="D23" s="855"/>
      <c r="E23" s="855"/>
      <c r="F23" s="855"/>
      <c r="G23" s="855"/>
      <c r="H23" s="855"/>
      <c r="I23" s="855"/>
      <c r="J23" s="870" t="s">
        <v>682</v>
      </c>
      <c r="K23" s="870"/>
      <c r="L23" s="870"/>
      <c r="M23" s="871"/>
    </row>
    <row r="24" spans="1:13">
      <c r="A24" s="7"/>
      <c r="B24" s="8"/>
      <c r="C24" s="8"/>
      <c r="D24" s="8"/>
      <c r="E24" s="8"/>
      <c r="F24" s="8"/>
      <c r="G24" s="8"/>
      <c r="H24" s="8"/>
      <c r="I24" s="8"/>
      <c r="J24" s="8"/>
      <c r="K24" s="8"/>
      <c r="L24" s="8"/>
      <c r="M24" s="9"/>
    </row>
    <row r="25" spans="1:13" ht="33.75" customHeight="1">
      <c r="A25" s="51">
        <v>2</v>
      </c>
      <c r="B25" s="559" t="s">
        <v>191</v>
      </c>
      <c r="C25" s="559"/>
      <c r="D25" s="559"/>
      <c r="E25" s="559"/>
      <c r="F25" s="559"/>
      <c r="G25" s="559"/>
      <c r="H25" s="559"/>
      <c r="I25" s="559"/>
      <c r="J25" s="559"/>
      <c r="K25" s="559"/>
      <c r="L25" s="559"/>
      <c r="M25" s="9"/>
    </row>
    <row r="26" spans="1:13">
      <c r="A26" s="114"/>
      <c r="B26" s="128"/>
      <c r="C26" s="128"/>
      <c r="D26" s="128"/>
      <c r="E26" s="128"/>
      <c r="F26" s="128"/>
      <c r="G26" s="128"/>
      <c r="H26" s="128"/>
      <c r="I26" s="128"/>
      <c r="J26" s="128"/>
      <c r="K26" s="128"/>
      <c r="L26" s="8"/>
      <c r="M26" s="9"/>
    </row>
    <row r="27" spans="1:13" ht="15" customHeight="1">
      <c r="A27" s="856" t="s">
        <v>145</v>
      </c>
      <c r="B27" s="857"/>
      <c r="C27" s="857"/>
      <c r="D27" s="857"/>
      <c r="E27" s="857"/>
      <c r="F27" s="833" t="s">
        <v>192</v>
      </c>
      <c r="G27" s="833"/>
      <c r="H27" s="833"/>
      <c r="I27" s="833"/>
      <c r="J27" s="833"/>
      <c r="K27" s="833"/>
      <c r="L27" s="833"/>
      <c r="M27" s="834"/>
    </row>
    <row r="28" spans="1:13" ht="61.5" customHeight="1">
      <c r="A28" s="213">
        <v>1</v>
      </c>
      <c r="B28" s="848" t="str">
        <f>measure1</f>
        <v>web enabled smart thermostat</v>
      </c>
      <c r="C28" s="849"/>
      <c r="D28" s="849"/>
      <c r="E28" s="850"/>
      <c r="F28" s="573" t="s">
        <v>731</v>
      </c>
      <c r="G28" s="573"/>
      <c r="H28" s="573"/>
      <c r="I28" s="573"/>
      <c r="J28" s="573"/>
      <c r="K28" s="573"/>
      <c r="L28" s="573"/>
      <c r="M28" s="574"/>
    </row>
    <row r="29" spans="1:13" ht="54.75" customHeight="1">
      <c r="A29" s="213">
        <v>2</v>
      </c>
      <c r="B29" s="851" t="str">
        <f>measure2</f>
        <v>addition of occupancy sensor control</v>
      </c>
      <c r="C29" s="852"/>
      <c r="D29" s="852"/>
      <c r="E29" s="853"/>
      <c r="F29" s="573" t="s">
        <v>732</v>
      </c>
      <c r="G29" s="573"/>
      <c r="H29" s="573"/>
      <c r="I29" s="573"/>
      <c r="J29" s="573"/>
      <c r="K29" s="573"/>
      <c r="L29" s="573"/>
      <c r="M29" s="574"/>
    </row>
    <row r="30" spans="1:13" ht="54.75" customHeight="1">
      <c r="A30" s="213">
        <v>3</v>
      </c>
      <c r="B30" s="851" t="str">
        <f>measure3</f>
        <v>addition of demand controlled ventilation system</v>
      </c>
      <c r="C30" s="852"/>
      <c r="D30" s="852"/>
      <c r="E30" s="853"/>
      <c r="F30" s="573" t="s">
        <v>733</v>
      </c>
      <c r="G30" s="573"/>
      <c r="H30" s="573"/>
      <c r="I30" s="573"/>
      <c r="J30" s="573"/>
      <c r="K30" s="573"/>
      <c r="L30" s="573"/>
      <c r="M30" s="574"/>
    </row>
    <row r="31" spans="1:13" ht="54.75" customHeight="1">
      <c r="A31" s="213">
        <v>4</v>
      </c>
      <c r="B31" s="854"/>
      <c r="C31" s="854"/>
      <c r="D31" s="854"/>
      <c r="E31" s="854"/>
      <c r="F31" s="573"/>
      <c r="G31" s="573"/>
      <c r="H31" s="573"/>
      <c r="I31" s="573"/>
      <c r="J31" s="573"/>
      <c r="K31" s="573"/>
      <c r="L31" s="573"/>
      <c r="M31" s="574"/>
    </row>
    <row r="32" spans="1:13">
      <c r="A32" s="114"/>
      <c r="B32" s="128"/>
      <c r="C32" s="128"/>
      <c r="D32" s="128"/>
      <c r="E32" s="128"/>
      <c r="F32" s="128"/>
      <c r="G32" s="128"/>
      <c r="H32" s="128"/>
      <c r="I32" s="128"/>
      <c r="J32" s="128"/>
      <c r="K32" s="128"/>
      <c r="L32" s="8"/>
      <c r="M32" s="9"/>
    </row>
    <row r="33" spans="1:13">
      <c r="A33" s="114"/>
      <c r="B33" s="128"/>
      <c r="C33" s="128"/>
      <c r="D33" s="128"/>
      <c r="E33" s="128"/>
      <c r="F33" s="128"/>
      <c r="G33" s="128"/>
      <c r="H33" s="128"/>
      <c r="I33" s="128"/>
      <c r="J33" s="128"/>
      <c r="K33" s="128"/>
      <c r="L33" s="8"/>
      <c r="M33" s="9"/>
    </row>
    <row r="34" spans="1:13" ht="65.25" customHeight="1">
      <c r="A34" s="197" t="s">
        <v>195</v>
      </c>
      <c r="B34" s="566" t="s">
        <v>217</v>
      </c>
      <c r="C34" s="566"/>
      <c r="D34" s="566"/>
      <c r="E34" s="566"/>
      <c r="F34" s="566"/>
      <c r="G34" s="566"/>
      <c r="H34" s="566"/>
      <c r="I34" s="566"/>
      <c r="J34" s="566"/>
      <c r="K34" s="566"/>
      <c r="L34" s="566"/>
      <c r="M34" s="9"/>
    </row>
    <row r="35" spans="1:13" ht="29.25" customHeight="1">
      <c r="A35" s="114"/>
      <c r="B35" s="847" t="s">
        <v>193</v>
      </c>
      <c r="C35" s="847"/>
      <c r="D35" s="847"/>
      <c r="E35" s="847"/>
      <c r="F35" s="847"/>
      <c r="G35" s="847"/>
      <c r="H35" s="847"/>
      <c r="I35" s="847"/>
      <c r="J35" s="847"/>
      <c r="K35" s="847"/>
      <c r="L35" s="847"/>
      <c r="M35" s="9"/>
    </row>
    <row r="36" spans="1:13">
      <c r="A36" s="114"/>
      <c r="B36" s="128"/>
      <c r="C36" s="128"/>
      <c r="D36" s="128"/>
      <c r="E36" s="128"/>
      <c r="F36" s="128"/>
      <c r="G36" s="128"/>
      <c r="H36" s="128"/>
      <c r="I36" s="128"/>
      <c r="J36" s="128"/>
      <c r="K36" s="128"/>
      <c r="L36" s="8"/>
      <c r="M36" s="9"/>
    </row>
    <row r="37" spans="1:13" ht="30" customHeight="1">
      <c r="A37" s="114"/>
      <c r="B37" s="566" t="s">
        <v>413</v>
      </c>
      <c r="C37" s="566"/>
      <c r="D37" s="566"/>
      <c r="E37" s="566"/>
      <c r="F37" s="566"/>
      <c r="G37" s="566"/>
      <c r="H37" s="566"/>
      <c r="I37" s="566"/>
      <c r="J37" s="566"/>
      <c r="K37" s="566"/>
      <c r="L37" s="566"/>
      <c r="M37" s="9"/>
    </row>
    <row r="38" spans="1:13">
      <c r="A38" s="114"/>
      <c r="B38" s="128"/>
      <c r="C38" s="128"/>
      <c r="D38" s="128"/>
      <c r="E38" s="128"/>
      <c r="F38" s="128"/>
      <c r="G38" s="128"/>
      <c r="H38" s="128"/>
      <c r="I38" s="128"/>
      <c r="J38" s="128"/>
      <c r="K38" s="128"/>
      <c r="L38" s="8"/>
      <c r="M38" s="9"/>
    </row>
    <row r="39" spans="1:13">
      <c r="A39" s="114"/>
      <c r="B39" s="128" t="s">
        <v>74</v>
      </c>
      <c r="C39" s="917" t="s">
        <v>631</v>
      </c>
      <c r="D39" s="128"/>
      <c r="E39" s="128"/>
      <c r="F39" s="128"/>
      <c r="G39" s="128"/>
      <c r="H39" s="128"/>
      <c r="I39" s="128"/>
      <c r="J39" s="128"/>
      <c r="K39" s="128"/>
      <c r="L39" s="8"/>
      <c r="M39" s="9"/>
    </row>
    <row r="40" spans="1:13">
      <c r="A40" s="114"/>
      <c r="B40" s="128" t="s">
        <v>79</v>
      </c>
      <c r="C40" s="298"/>
      <c r="D40" s="128" t="s">
        <v>194</v>
      </c>
      <c r="E40" s="128"/>
      <c r="F40" s="128"/>
      <c r="G40" s="128"/>
      <c r="H40" s="128"/>
      <c r="I40" s="128"/>
      <c r="J40" s="128"/>
      <c r="K40" s="128"/>
      <c r="L40" s="8"/>
      <c r="M40" s="9"/>
    </row>
    <row r="41" spans="1:13">
      <c r="A41" s="114"/>
      <c r="B41" s="128"/>
      <c r="C41" s="128"/>
      <c r="D41" s="128"/>
      <c r="E41" s="128"/>
      <c r="F41" s="128"/>
      <c r="G41" s="128"/>
      <c r="H41" s="128"/>
      <c r="I41" s="128"/>
      <c r="J41" s="128"/>
      <c r="K41" s="128"/>
      <c r="L41" s="8"/>
      <c r="M41" s="9"/>
    </row>
    <row r="42" spans="1:13">
      <c r="A42" s="214" t="s">
        <v>196</v>
      </c>
      <c r="B42" s="128" t="s">
        <v>415</v>
      </c>
      <c r="C42" s="128"/>
      <c r="D42" s="128"/>
      <c r="E42" s="128"/>
      <c r="F42" s="128"/>
      <c r="G42" s="128"/>
      <c r="H42" s="128"/>
      <c r="I42" s="128"/>
      <c r="J42" s="128"/>
      <c r="K42" s="128"/>
      <c r="L42" s="8"/>
      <c r="M42" s="9"/>
    </row>
    <row r="43" spans="1:13">
      <c r="A43" s="114"/>
      <c r="B43" s="128"/>
      <c r="C43" s="128"/>
      <c r="D43" s="128"/>
      <c r="E43" s="128"/>
      <c r="F43" s="128"/>
      <c r="G43" s="128"/>
      <c r="H43" s="128"/>
      <c r="I43" s="128"/>
      <c r="J43" s="128"/>
      <c r="K43" s="128"/>
      <c r="L43" s="8"/>
      <c r="M43" s="9"/>
    </row>
    <row r="44" spans="1:13">
      <c r="A44" s="114"/>
      <c r="B44" s="682"/>
      <c r="C44" s="682"/>
      <c r="D44" s="682"/>
      <c r="E44" s="682"/>
      <c r="F44" s="682"/>
      <c r="G44" s="682"/>
      <c r="H44" s="682"/>
      <c r="I44" s="682"/>
      <c r="J44" s="682"/>
      <c r="K44" s="682"/>
      <c r="L44" s="682"/>
      <c r="M44" s="9"/>
    </row>
    <row r="45" spans="1:13">
      <c r="A45" s="114"/>
      <c r="B45" s="128"/>
      <c r="C45" s="128"/>
      <c r="D45" s="128"/>
      <c r="E45" s="128"/>
      <c r="F45" s="128"/>
      <c r="G45" s="128"/>
      <c r="H45" s="128"/>
      <c r="I45" s="128"/>
      <c r="J45" s="128"/>
      <c r="K45" s="128"/>
      <c r="L45" s="8"/>
      <c r="M45" s="9"/>
    </row>
    <row r="46" spans="1:13" ht="16.899999999999999" customHeight="1">
      <c r="A46" s="197" t="s">
        <v>412</v>
      </c>
      <c r="B46" s="566" t="s">
        <v>197</v>
      </c>
      <c r="C46" s="566"/>
      <c r="D46" s="566"/>
      <c r="E46" s="566"/>
      <c r="F46" s="566"/>
      <c r="G46" s="566"/>
      <c r="H46" s="566"/>
      <c r="I46" s="566"/>
      <c r="J46" s="566"/>
      <c r="K46" s="566"/>
      <c r="L46" s="566"/>
      <c r="M46" s="9"/>
    </row>
    <row r="47" spans="1:13">
      <c r="A47" s="114"/>
      <c r="B47" s="128"/>
      <c r="C47" s="128"/>
      <c r="D47" s="128"/>
      <c r="E47" s="128"/>
      <c r="F47" s="128"/>
      <c r="G47" s="128"/>
      <c r="H47" s="128"/>
      <c r="I47" s="128"/>
      <c r="J47" s="128"/>
      <c r="K47" s="128"/>
      <c r="L47" s="8"/>
      <c r="M47" s="9"/>
    </row>
    <row r="48" spans="1:13">
      <c r="A48" s="114"/>
      <c r="B48" s="585"/>
      <c r="C48" s="586"/>
      <c r="D48" s="586"/>
      <c r="E48" s="586"/>
      <c r="F48" s="586"/>
      <c r="G48" s="586"/>
      <c r="H48" s="586"/>
      <c r="I48" s="586"/>
      <c r="J48" s="586"/>
      <c r="K48" s="586"/>
      <c r="L48" s="592"/>
      <c r="M48" s="9"/>
    </row>
    <row r="49" spans="1:13">
      <c r="A49" s="114"/>
      <c r="B49" s="588"/>
      <c r="C49" s="589"/>
      <c r="D49" s="589"/>
      <c r="E49" s="589"/>
      <c r="F49" s="589"/>
      <c r="G49" s="589"/>
      <c r="H49" s="589"/>
      <c r="I49" s="589"/>
      <c r="J49" s="589"/>
      <c r="K49" s="589"/>
      <c r="L49" s="593"/>
      <c r="M49" s="9"/>
    </row>
    <row r="50" spans="1:13" s="3" customFormat="1">
      <c r="A50" s="114"/>
      <c r="B50" s="188"/>
      <c r="C50" s="188"/>
      <c r="D50" s="188"/>
      <c r="E50" s="188"/>
      <c r="F50" s="188"/>
      <c r="G50" s="188"/>
      <c r="H50" s="188"/>
      <c r="I50" s="188"/>
      <c r="J50" s="188"/>
      <c r="K50" s="188"/>
      <c r="L50" s="188"/>
      <c r="M50" s="148"/>
    </row>
    <row r="51" spans="1:13" ht="34.5" customHeight="1">
      <c r="A51" s="87">
        <v>4</v>
      </c>
      <c r="B51" s="559" t="s">
        <v>414</v>
      </c>
      <c r="C51" s="559"/>
      <c r="D51" s="559"/>
      <c r="E51" s="559"/>
      <c r="F51" s="559"/>
      <c r="G51" s="559"/>
      <c r="H51" s="559"/>
      <c r="I51" s="559"/>
      <c r="J51" s="559"/>
      <c r="K51" s="559"/>
      <c r="L51" s="559"/>
      <c r="M51" s="9"/>
    </row>
    <row r="52" spans="1:13">
      <c r="A52" s="7"/>
      <c r="B52" s="872" t="s">
        <v>307</v>
      </c>
      <c r="C52" s="873"/>
      <c r="D52" s="873"/>
      <c r="E52" s="873"/>
      <c r="F52" s="873"/>
      <c r="G52" s="873"/>
      <c r="H52" s="873"/>
      <c r="I52" s="873"/>
      <c r="J52" s="874"/>
      <c r="K52" s="875" t="s">
        <v>83</v>
      </c>
      <c r="L52" s="876"/>
      <c r="M52" s="9"/>
    </row>
    <row r="53" spans="1:13">
      <c r="A53" s="7"/>
      <c r="B53" s="877" t="s">
        <v>449</v>
      </c>
      <c r="C53" s="878"/>
      <c r="D53" s="878"/>
      <c r="E53" s="878"/>
      <c r="F53" s="878"/>
      <c r="G53" s="878"/>
      <c r="H53" s="878"/>
      <c r="I53" s="878"/>
      <c r="J53" s="879"/>
      <c r="K53" s="858" t="s">
        <v>505</v>
      </c>
      <c r="L53" s="859"/>
      <c r="M53" s="9"/>
    </row>
    <row r="54" spans="1:13">
      <c r="A54" s="7"/>
      <c r="B54" s="877" t="s">
        <v>308</v>
      </c>
      <c r="C54" s="878"/>
      <c r="D54" s="878"/>
      <c r="E54" s="878"/>
      <c r="F54" s="878"/>
      <c r="G54" s="878"/>
      <c r="H54" s="878"/>
      <c r="I54" s="878"/>
      <c r="J54" s="879"/>
      <c r="K54" s="858" t="s">
        <v>74</v>
      </c>
      <c r="L54" s="859"/>
      <c r="M54" s="9"/>
    </row>
    <row r="55" spans="1:13">
      <c r="A55" s="7"/>
      <c r="B55" s="877" t="s">
        <v>309</v>
      </c>
      <c r="C55" s="878"/>
      <c r="D55" s="878"/>
      <c r="E55" s="878"/>
      <c r="F55" s="878"/>
      <c r="G55" s="878"/>
      <c r="H55" s="878"/>
      <c r="I55" s="878"/>
      <c r="J55" s="879"/>
      <c r="K55" s="858" t="s">
        <v>74</v>
      </c>
      <c r="L55" s="859"/>
      <c r="M55" s="9"/>
    </row>
    <row r="56" spans="1:13">
      <c r="A56" s="7"/>
      <c r="B56" s="877" t="s">
        <v>310</v>
      </c>
      <c r="C56" s="878"/>
      <c r="D56" s="878"/>
      <c r="E56" s="878"/>
      <c r="F56" s="878"/>
      <c r="G56" s="878"/>
      <c r="H56" s="878"/>
      <c r="I56" s="878"/>
      <c r="J56" s="879"/>
      <c r="K56" s="858" t="s">
        <v>74</v>
      </c>
      <c r="L56" s="859"/>
      <c r="M56" s="9"/>
    </row>
    <row r="57" spans="1:13">
      <c r="A57" s="7"/>
      <c r="B57" s="877" t="s">
        <v>311</v>
      </c>
      <c r="C57" s="878"/>
      <c r="D57" s="878"/>
      <c r="E57" s="878"/>
      <c r="F57" s="878"/>
      <c r="G57" s="878"/>
      <c r="H57" s="878"/>
      <c r="I57" s="878"/>
      <c r="J57" s="879"/>
      <c r="K57" s="858" t="s">
        <v>74</v>
      </c>
      <c r="L57" s="859"/>
      <c r="M57" s="9"/>
    </row>
    <row r="58" spans="1:13">
      <c r="A58" s="7"/>
      <c r="B58" s="877" t="s">
        <v>312</v>
      </c>
      <c r="C58" s="878"/>
      <c r="D58" s="878"/>
      <c r="E58" s="878"/>
      <c r="F58" s="878"/>
      <c r="G58" s="878"/>
      <c r="H58" s="878"/>
      <c r="I58" s="878"/>
      <c r="J58" s="879"/>
      <c r="K58" s="858" t="s">
        <v>74</v>
      </c>
      <c r="L58" s="859"/>
      <c r="M58" s="9"/>
    </row>
    <row r="59" spans="1:13">
      <c r="A59" s="7"/>
      <c r="B59" s="877" t="s">
        <v>313</v>
      </c>
      <c r="C59" s="878"/>
      <c r="D59" s="878"/>
      <c r="E59" s="878"/>
      <c r="F59" s="878"/>
      <c r="G59" s="878"/>
      <c r="H59" s="878"/>
      <c r="I59" s="878"/>
      <c r="J59" s="879"/>
      <c r="K59" s="858" t="s">
        <v>683</v>
      </c>
      <c r="L59" s="859"/>
      <c r="M59" s="9"/>
    </row>
    <row r="60" spans="1:13">
      <c r="A60" s="7"/>
      <c r="B60" s="877" t="s">
        <v>325</v>
      </c>
      <c r="C60" s="878"/>
      <c r="D60" s="878"/>
      <c r="E60" s="878"/>
      <c r="F60" s="878"/>
      <c r="G60" s="878"/>
      <c r="H60" s="878"/>
      <c r="I60" s="878"/>
      <c r="J60" s="879"/>
      <c r="K60" s="858" t="s">
        <v>683</v>
      </c>
      <c r="L60" s="859"/>
      <c r="M60" s="9"/>
    </row>
    <row r="61" spans="1:13">
      <c r="A61" s="7"/>
      <c r="B61" s="877" t="s">
        <v>314</v>
      </c>
      <c r="C61" s="878"/>
      <c r="D61" s="878"/>
      <c r="E61" s="878"/>
      <c r="F61" s="878"/>
      <c r="G61" s="878"/>
      <c r="H61" s="878"/>
      <c r="I61" s="878"/>
      <c r="J61" s="879"/>
      <c r="K61" s="858" t="s">
        <v>74</v>
      </c>
      <c r="L61" s="859"/>
      <c r="M61" s="9"/>
    </row>
    <row r="62" spans="1:13">
      <c r="A62" s="7"/>
      <c r="B62" s="877" t="s">
        <v>315</v>
      </c>
      <c r="C62" s="878"/>
      <c r="D62" s="878"/>
      <c r="E62" s="878"/>
      <c r="F62" s="878"/>
      <c r="G62" s="878"/>
      <c r="H62" s="878"/>
      <c r="I62" s="878"/>
      <c r="J62" s="879"/>
      <c r="K62" s="858" t="s">
        <v>683</v>
      </c>
      <c r="L62" s="859"/>
      <c r="M62" s="9"/>
    </row>
    <row r="63" spans="1:13">
      <c r="A63" s="7"/>
      <c r="B63" s="877" t="s">
        <v>316</v>
      </c>
      <c r="C63" s="878"/>
      <c r="D63" s="878"/>
      <c r="E63" s="878"/>
      <c r="F63" s="878"/>
      <c r="G63" s="878"/>
      <c r="H63" s="878"/>
      <c r="I63" s="878"/>
      <c r="J63" s="879"/>
      <c r="K63" s="858" t="s">
        <v>683</v>
      </c>
      <c r="L63" s="859"/>
      <c r="M63" s="9"/>
    </row>
    <row r="64" spans="1:13">
      <c r="A64" s="7"/>
      <c r="B64" s="860" t="s">
        <v>317</v>
      </c>
      <c r="C64" s="861"/>
      <c r="D64" s="861"/>
      <c r="E64" s="861"/>
      <c r="F64" s="861"/>
      <c r="G64" s="861"/>
      <c r="H64" s="861"/>
      <c r="I64" s="861"/>
      <c r="J64" s="862"/>
      <c r="K64" s="858"/>
      <c r="L64" s="859"/>
      <c r="M64" s="9"/>
    </row>
    <row r="65" spans="1:13">
      <c r="A65" s="7"/>
      <c r="B65" s="8"/>
      <c r="C65" s="8"/>
      <c r="D65" s="8"/>
      <c r="E65" s="8"/>
      <c r="F65" s="8"/>
      <c r="G65" s="8"/>
      <c r="H65" s="8"/>
      <c r="I65" s="8"/>
      <c r="J65" s="8"/>
      <c r="K65" s="8"/>
      <c r="L65" s="8"/>
      <c r="M65" s="9"/>
    </row>
    <row r="66" spans="1:13" ht="36.75" customHeight="1">
      <c r="A66" s="87">
        <v>5</v>
      </c>
      <c r="B66" s="559" t="s">
        <v>433</v>
      </c>
      <c r="C66" s="559"/>
      <c r="D66" s="559"/>
      <c r="E66" s="559"/>
      <c r="F66" s="559"/>
      <c r="G66" s="559"/>
      <c r="H66" s="559"/>
      <c r="I66" s="559"/>
      <c r="J66" s="559"/>
      <c r="K66" s="559"/>
      <c r="L66" s="559"/>
      <c r="M66" s="9"/>
    </row>
    <row r="67" spans="1:13" ht="14.65" thickBot="1">
      <c r="A67" s="10"/>
      <c r="B67" s="11"/>
      <c r="C67" s="11"/>
      <c r="D67" s="11"/>
      <c r="E67" s="11"/>
      <c r="F67" s="11"/>
      <c r="G67" s="11"/>
      <c r="H67" s="11"/>
      <c r="I67" s="11"/>
      <c r="J67" s="11"/>
      <c r="K67" s="11"/>
      <c r="L67" s="11"/>
      <c r="M67" s="12"/>
    </row>
  </sheetData>
  <mergeCells count="57">
    <mergeCell ref="B66:L66"/>
    <mergeCell ref="B56:J56"/>
    <mergeCell ref="B57:J57"/>
    <mergeCell ref="B58:J58"/>
    <mergeCell ref="B59:J59"/>
    <mergeCell ref="B60:J60"/>
    <mergeCell ref="K61:L61"/>
    <mergeCell ref="K62:L62"/>
    <mergeCell ref="K63:L63"/>
    <mergeCell ref="B61:J61"/>
    <mergeCell ref="B62:J62"/>
    <mergeCell ref="B63:J63"/>
    <mergeCell ref="B64:J64"/>
    <mergeCell ref="K56:L56"/>
    <mergeCell ref="K57:L57"/>
    <mergeCell ref="K58:L58"/>
    <mergeCell ref="K59:L59"/>
    <mergeCell ref="K60:L60"/>
    <mergeCell ref="B52:J52"/>
    <mergeCell ref="K52:L52"/>
    <mergeCell ref="K53:L53"/>
    <mergeCell ref="K54:L54"/>
    <mergeCell ref="K55:L55"/>
    <mergeCell ref="B53:J53"/>
    <mergeCell ref="B54:J54"/>
    <mergeCell ref="B55:J55"/>
    <mergeCell ref="K64:L64"/>
    <mergeCell ref="B8:H8"/>
    <mergeCell ref="B9:H9"/>
    <mergeCell ref="C21:I21"/>
    <mergeCell ref="C20:I20"/>
    <mergeCell ref="A11:M11"/>
    <mergeCell ref="J20:M20"/>
    <mergeCell ref="B18:L18"/>
    <mergeCell ref="F31:M31"/>
    <mergeCell ref="J21:M21"/>
    <mergeCell ref="J22:M22"/>
    <mergeCell ref="J23:M23"/>
    <mergeCell ref="C22:I22"/>
    <mergeCell ref="C23:I23"/>
    <mergeCell ref="A27:E27"/>
    <mergeCell ref="B25:L25"/>
    <mergeCell ref="F27:M27"/>
    <mergeCell ref="B28:E28"/>
    <mergeCell ref="B29:E29"/>
    <mergeCell ref="B30:E30"/>
    <mergeCell ref="B31:E31"/>
    <mergeCell ref="F28:M28"/>
    <mergeCell ref="F29:M29"/>
    <mergeCell ref="F30:M30"/>
    <mergeCell ref="B34:L34"/>
    <mergeCell ref="B37:L37"/>
    <mergeCell ref="B35:L35"/>
    <mergeCell ref="B51:L51"/>
    <mergeCell ref="B44:L44"/>
    <mergeCell ref="B46:L46"/>
    <mergeCell ref="B48:L49"/>
  </mergeCells>
  <pageMargins left="0.70866141732283472" right="0.70866141732283472" top="0.74803149606299213" bottom="0.74803149606299213" header="0.31496062992125984" footer="0.31496062992125984"/>
  <pageSetup scale="74" fitToHeight="0"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1"/>
  <sheetViews>
    <sheetView topLeftCell="A19" zoomScaleNormal="100" workbookViewId="0">
      <selection activeCell="B9" sqref="B9:M9"/>
    </sheetView>
  </sheetViews>
  <sheetFormatPr defaultRowHeight="14.25"/>
  <cols>
    <col min="3" max="3" width="46.265625" customWidth="1"/>
    <col min="4" max="4" width="8.73046875" customWidth="1"/>
    <col min="5" max="5" width="19" customWidth="1"/>
    <col min="8" max="8" width="4.73046875" customWidth="1"/>
  </cols>
  <sheetData>
    <row r="1" spans="1:10">
      <c r="A1" s="4"/>
      <c r="B1" s="5"/>
      <c r="C1" s="5"/>
      <c r="D1" s="5"/>
      <c r="E1" s="5"/>
      <c r="F1" s="5"/>
      <c r="G1" s="5"/>
      <c r="H1" s="6"/>
      <c r="I1" s="8"/>
      <c r="J1" s="8"/>
    </row>
    <row r="2" spans="1:10" s="1" customFormat="1" ht="21">
      <c r="A2" s="44">
        <v>16</v>
      </c>
      <c r="B2" s="45" t="s">
        <v>438</v>
      </c>
      <c r="C2" s="102"/>
      <c r="D2" s="102"/>
      <c r="E2" s="102"/>
      <c r="F2" s="102"/>
      <c r="G2" s="102"/>
      <c r="H2" s="103"/>
      <c r="I2" s="102"/>
      <c r="J2" s="102"/>
    </row>
    <row r="3" spans="1:10">
      <c r="A3" s="7"/>
      <c r="B3" s="8"/>
      <c r="C3" s="8"/>
      <c r="D3" s="8"/>
      <c r="E3" s="8"/>
      <c r="F3" s="8"/>
      <c r="G3" s="8"/>
      <c r="H3" s="9"/>
      <c r="I3" s="8"/>
      <c r="J3" s="8"/>
    </row>
    <row r="4" spans="1:10" s="1" customFormat="1" ht="14.65" thickBot="1">
      <c r="A4" s="101"/>
      <c r="B4" s="102"/>
      <c r="C4" s="102"/>
      <c r="D4" s="102"/>
      <c r="E4" s="102"/>
      <c r="F4" s="102"/>
      <c r="G4" s="102"/>
      <c r="H4" s="103"/>
    </row>
    <row r="5" spans="1:10" s="1" customFormat="1" ht="14.65" thickBot="1">
      <c r="A5" s="101"/>
      <c r="B5" s="29" t="s">
        <v>31</v>
      </c>
      <c r="C5" s="30"/>
      <c r="D5" s="26" t="s">
        <v>34</v>
      </c>
      <c r="E5" s="31"/>
      <c r="F5" s="102"/>
      <c r="G5" s="102"/>
      <c r="H5" s="103"/>
    </row>
    <row r="6" spans="1:10" s="1" customFormat="1" ht="14.65" thickBot="1">
      <c r="A6" s="101"/>
      <c r="B6" s="32"/>
      <c r="C6" s="33"/>
      <c r="D6" s="33"/>
      <c r="E6" s="34"/>
      <c r="F6" s="102"/>
      <c r="G6" s="102"/>
      <c r="H6" s="103"/>
    </row>
    <row r="7" spans="1:10" s="1" customFormat="1" ht="14.65" thickBot="1">
      <c r="A7" s="101"/>
      <c r="B7" s="35" t="s">
        <v>84</v>
      </c>
      <c r="C7" s="36"/>
      <c r="D7" s="138" t="s">
        <v>75</v>
      </c>
      <c r="E7" s="34"/>
      <c r="F7" s="102"/>
      <c r="G7" s="102"/>
      <c r="H7" s="103"/>
    </row>
    <row r="8" spans="1:10" s="1" customFormat="1">
      <c r="A8" s="101"/>
      <c r="B8" s="64" t="s">
        <v>122</v>
      </c>
      <c r="C8" s="33"/>
      <c r="D8" s="33"/>
      <c r="E8" s="34"/>
      <c r="F8" s="102"/>
      <c r="G8" s="102"/>
      <c r="H8" s="103"/>
    </row>
    <row r="9" spans="1:10" s="1" customFormat="1">
      <c r="A9" s="101"/>
      <c r="B9" s="32"/>
      <c r="C9" s="33"/>
      <c r="D9" s="33"/>
      <c r="E9" s="37" t="s">
        <v>83</v>
      </c>
      <c r="F9" s="102"/>
      <c r="G9" s="102"/>
      <c r="H9" s="103"/>
    </row>
    <row r="10" spans="1:10" s="1" customFormat="1" ht="30" customHeight="1" thickBot="1">
      <c r="A10" s="101"/>
      <c r="B10" s="905" t="s">
        <v>445</v>
      </c>
      <c r="C10" s="906"/>
      <c r="D10" s="907"/>
      <c r="E10" s="39"/>
      <c r="F10" s="102"/>
      <c r="G10" s="102"/>
      <c r="H10" s="103"/>
    </row>
    <row r="11" spans="1:10" s="1" customFormat="1">
      <c r="A11" s="101"/>
      <c r="B11" s="102"/>
      <c r="C11" s="102"/>
      <c r="D11" s="102"/>
      <c r="E11" s="102"/>
      <c r="F11" s="102"/>
      <c r="G11" s="102"/>
      <c r="H11" s="103"/>
    </row>
    <row r="12" spans="1:10" s="1" customFormat="1">
      <c r="A12" s="101"/>
      <c r="B12" s="102"/>
      <c r="C12" s="102"/>
      <c r="D12" s="102"/>
      <c r="E12" s="102"/>
      <c r="F12" s="102"/>
      <c r="G12" s="102"/>
      <c r="H12" s="103"/>
    </row>
    <row r="13" spans="1:10" s="1" customFormat="1" ht="15.75">
      <c r="A13" s="50" t="s">
        <v>443</v>
      </c>
      <c r="B13" s="102"/>
      <c r="C13" s="102"/>
      <c r="D13" s="102"/>
      <c r="E13" s="102"/>
      <c r="F13" s="102"/>
      <c r="G13" s="102"/>
      <c r="H13" s="103"/>
    </row>
    <row r="14" spans="1:10">
      <c r="A14" s="7"/>
      <c r="B14" s="8"/>
      <c r="C14" s="8"/>
      <c r="D14" s="8"/>
      <c r="E14" s="8"/>
      <c r="F14" s="8"/>
      <c r="G14" s="8"/>
      <c r="H14" s="9"/>
      <c r="I14" s="8"/>
      <c r="J14" s="8"/>
    </row>
    <row r="15" spans="1:10" ht="33" customHeight="1">
      <c r="A15" s="51">
        <v>1</v>
      </c>
      <c r="B15" s="559" t="s">
        <v>596</v>
      </c>
      <c r="C15" s="559"/>
      <c r="D15" s="559"/>
      <c r="E15" s="559"/>
      <c r="F15" s="559"/>
      <c r="G15" s="559"/>
      <c r="H15" s="9"/>
      <c r="I15" s="8"/>
      <c r="J15" s="8"/>
    </row>
    <row r="16" spans="1:10" ht="48" customHeight="1">
      <c r="A16" s="7"/>
      <c r="B16" s="642" t="s">
        <v>444</v>
      </c>
      <c r="C16" s="642"/>
      <c r="D16" s="642"/>
      <c r="E16" s="642"/>
      <c r="F16" s="642"/>
      <c r="G16" s="642"/>
      <c r="H16" s="9"/>
      <c r="I16" s="8"/>
      <c r="J16" s="8"/>
    </row>
    <row r="17" spans="1:10">
      <c r="A17" s="7"/>
      <c r="B17" s="8"/>
      <c r="C17" s="8"/>
      <c r="D17" s="8"/>
      <c r="E17" s="8"/>
      <c r="F17" s="8"/>
      <c r="G17" s="8"/>
      <c r="H17" s="9"/>
      <c r="I17" s="8"/>
      <c r="J17" s="8"/>
    </row>
    <row r="18" spans="1:10">
      <c r="A18" s="7"/>
      <c r="B18" s="585"/>
      <c r="C18" s="586"/>
      <c r="D18" s="586"/>
      <c r="E18" s="586"/>
      <c r="F18" s="586"/>
      <c r="G18" s="592"/>
      <c r="H18" s="9"/>
      <c r="I18" s="8"/>
      <c r="J18" s="8"/>
    </row>
    <row r="19" spans="1:10">
      <c r="A19" s="7"/>
      <c r="B19" s="588"/>
      <c r="C19" s="589"/>
      <c r="D19" s="589"/>
      <c r="E19" s="589"/>
      <c r="F19" s="589"/>
      <c r="G19" s="593"/>
      <c r="H19" s="9"/>
      <c r="I19" s="8"/>
      <c r="J19" s="8"/>
    </row>
    <row r="20" spans="1:10">
      <c r="A20" s="7"/>
      <c r="B20" s="588"/>
      <c r="C20" s="589"/>
      <c r="D20" s="589"/>
      <c r="E20" s="589"/>
      <c r="F20" s="589"/>
      <c r="G20" s="593"/>
      <c r="H20" s="9"/>
      <c r="I20" s="8"/>
      <c r="J20" s="8"/>
    </row>
    <row r="21" spans="1:10" ht="14.65" thickBot="1">
      <c r="A21" s="10"/>
      <c r="B21" s="11"/>
      <c r="C21" s="11"/>
      <c r="D21" s="11"/>
      <c r="E21" s="11"/>
      <c r="F21" s="11"/>
      <c r="G21" s="11"/>
      <c r="H21" s="12"/>
    </row>
  </sheetData>
  <mergeCells count="4">
    <mergeCell ref="B10:D10"/>
    <mergeCell ref="B15:G15"/>
    <mergeCell ref="B16:G16"/>
    <mergeCell ref="B18:G20"/>
  </mergeCells>
  <pageMargins left="0.70866141732283472" right="0.70866141732283472" top="0.74803149606299213" bottom="0.74803149606299213" header="0.31496062992125984" footer="0.31496062992125984"/>
  <pageSetup scale="78"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8"/>
  <sheetViews>
    <sheetView zoomScaleNormal="100" workbookViewId="0">
      <selection activeCell="B18" sqref="B18:D18"/>
    </sheetView>
  </sheetViews>
  <sheetFormatPr defaultRowHeight="14.25"/>
  <cols>
    <col min="4" max="4" width="11.59765625" customWidth="1"/>
    <col min="8" max="8" width="11.59765625" customWidth="1"/>
  </cols>
  <sheetData>
    <row r="1" spans="1:12">
      <c r="A1" s="4"/>
      <c r="B1" s="5"/>
      <c r="C1" s="5"/>
      <c r="D1" s="5"/>
      <c r="E1" s="5"/>
      <c r="F1" s="5"/>
      <c r="G1" s="5"/>
      <c r="H1" s="5"/>
      <c r="I1" s="5"/>
      <c r="J1" s="5"/>
      <c r="K1" s="5"/>
      <c r="L1" s="6"/>
    </row>
    <row r="2" spans="1:12" ht="21">
      <c r="A2" s="44">
        <v>13</v>
      </c>
      <c r="B2" s="45" t="s">
        <v>108</v>
      </c>
      <c r="C2" s="8"/>
      <c r="D2" s="8"/>
      <c r="E2" s="8"/>
      <c r="F2" s="8"/>
      <c r="G2" s="8"/>
      <c r="H2" s="8"/>
      <c r="I2" s="8"/>
      <c r="J2" s="8"/>
      <c r="K2" s="8"/>
      <c r="L2" s="9"/>
    </row>
    <row r="3" spans="1:12" ht="14.65" thickBot="1">
      <c r="A3" s="7"/>
      <c r="B3" s="8"/>
      <c r="C3" s="8"/>
      <c r="D3" s="8"/>
      <c r="E3" s="8"/>
      <c r="F3" s="8"/>
      <c r="G3" s="8"/>
      <c r="H3" s="8"/>
      <c r="I3" s="8"/>
      <c r="J3" s="8"/>
      <c r="K3" s="8"/>
      <c r="L3" s="9"/>
    </row>
    <row r="4" spans="1:12" ht="14.65" thickBot="1">
      <c r="A4" s="7"/>
      <c r="B4" s="18" t="s">
        <v>31</v>
      </c>
      <c r="C4" s="19"/>
      <c r="D4" s="26" t="s">
        <v>34</v>
      </c>
      <c r="E4" s="13"/>
      <c r="F4" s="13"/>
      <c r="G4" s="13"/>
      <c r="H4" s="14"/>
      <c r="I4" s="8"/>
      <c r="J4" s="8"/>
      <c r="K4" s="8"/>
      <c r="L4" s="9"/>
    </row>
    <row r="5" spans="1:12" ht="14.65" thickBot="1">
      <c r="A5" s="7"/>
      <c r="B5" s="15"/>
      <c r="C5" s="16"/>
      <c r="D5" s="16"/>
      <c r="E5" s="16"/>
      <c r="F5" s="16"/>
      <c r="G5" s="16"/>
      <c r="H5" s="17"/>
      <c r="I5" s="8"/>
      <c r="J5" s="8"/>
      <c r="K5" s="8"/>
      <c r="L5" s="9"/>
    </row>
    <row r="6" spans="1:12" ht="14.65" thickBot="1">
      <c r="A6" s="7"/>
      <c r="B6" s="22" t="s">
        <v>84</v>
      </c>
      <c r="C6" s="20"/>
      <c r="D6" s="20"/>
      <c r="E6" s="52" t="s">
        <v>75</v>
      </c>
      <c r="F6" s="16"/>
      <c r="G6" s="16"/>
      <c r="H6" s="17"/>
      <c r="I6" s="8"/>
      <c r="J6" s="8"/>
      <c r="K6" s="8"/>
      <c r="L6" s="9"/>
    </row>
    <row r="7" spans="1:12">
      <c r="A7" s="7"/>
      <c r="B7" s="64" t="s">
        <v>121</v>
      </c>
      <c r="C7" s="16"/>
      <c r="D7" s="16"/>
      <c r="E7" s="16"/>
      <c r="F7" s="89"/>
      <c r="G7" s="16"/>
      <c r="H7" s="17"/>
      <c r="I7" s="8"/>
      <c r="J7" s="8"/>
      <c r="K7" s="8"/>
      <c r="L7" s="9"/>
    </row>
    <row r="8" spans="1:12">
      <c r="A8" s="7"/>
      <c r="B8" s="15"/>
      <c r="C8" s="16"/>
      <c r="D8" s="16"/>
      <c r="E8" s="16"/>
      <c r="F8" s="16"/>
      <c r="G8" s="16"/>
      <c r="H8" s="25" t="s">
        <v>83</v>
      </c>
      <c r="I8" s="8"/>
      <c r="J8" s="8"/>
      <c r="K8" s="8"/>
      <c r="L8" s="9"/>
    </row>
    <row r="9" spans="1:12">
      <c r="A9" s="7"/>
      <c r="B9" s="634" t="s">
        <v>281</v>
      </c>
      <c r="C9" s="635"/>
      <c r="D9" s="635"/>
      <c r="E9" s="635"/>
      <c r="F9" s="635"/>
      <c r="G9" s="636"/>
      <c r="H9" s="23"/>
      <c r="I9" s="8"/>
      <c r="J9" s="8"/>
      <c r="K9" s="8"/>
      <c r="L9" s="9"/>
    </row>
    <row r="10" spans="1:12" ht="14.65" thickBot="1">
      <c r="A10" s="7"/>
      <c r="B10" s="637" t="s">
        <v>613</v>
      </c>
      <c r="C10" s="638"/>
      <c r="D10" s="638"/>
      <c r="E10" s="638"/>
      <c r="F10" s="638"/>
      <c r="G10" s="880"/>
      <c r="H10" s="24"/>
      <c r="I10" s="8"/>
      <c r="J10" s="8"/>
      <c r="K10" s="8"/>
      <c r="L10" s="9"/>
    </row>
    <row r="11" spans="1:12">
      <c r="A11" s="7"/>
      <c r="B11" s="8"/>
      <c r="C11" s="8"/>
      <c r="D11" s="8"/>
      <c r="E11" s="8"/>
      <c r="F11" s="8"/>
      <c r="G11" s="8"/>
      <c r="H11" s="8"/>
      <c r="I11" s="8"/>
      <c r="J11" s="8"/>
      <c r="K11" s="8"/>
      <c r="L11" s="9"/>
    </row>
    <row r="12" spans="1:12">
      <c r="A12" s="46"/>
      <c r="B12" s="8"/>
      <c r="C12" s="8"/>
      <c r="D12" s="8"/>
      <c r="E12" s="8"/>
      <c r="F12" s="8"/>
      <c r="G12" s="8"/>
      <c r="H12" s="8"/>
      <c r="I12" s="8"/>
      <c r="J12" s="8"/>
      <c r="K12" s="8"/>
      <c r="L12" s="9"/>
    </row>
    <row r="13" spans="1:12" ht="15.75">
      <c r="A13" s="50" t="s">
        <v>109</v>
      </c>
      <c r="B13" s="8"/>
      <c r="C13" s="8"/>
      <c r="D13" s="8"/>
      <c r="E13" s="8"/>
      <c r="F13" s="8"/>
      <c r="G13" s="8"/>
      <c r="H13" s="8"/>
      <c r="I13" s="8"/>
      <c r="J13" s="8"/>
      <c r="K13" s="8"/>
      <c r="L13" s="9"/>
    </row>
    <row r="14" spans="1:12" ht="15.75">
      <c r="A14" s="50"/>
      <c r="B14" s="8"/>
      <c r="C14" s="8"/>
      <c r="D14" s="8"/>
      <c r="E14" s="8"/>
      <c r="F14" s="8"/>
      <c r="G14" s="8"/>
      <c r="H14" s="8"/>
      <c r="I14" s="8"/>
      <c r="J14" s="8"/>
      <c r="K14" s="8"/>
      <c r="L14" s="9"/>
    </row>
    <row r="15" spans="1:12" ht="65.25" customHeight="1">
      <c r="A15" s="51">
        <v>1</v>
      </c>
      <c r="B15" s="881" t="s">
        <v>218</v>
      </c>
      <c r="C15" s="881"/>
      <c r="D15" s="881"/>
      <c r="E15" s="881"/>
      <c r="F15" s="881"/>
      <c r="G15" s="881"/>
      <c r="H15" s="881"/>
      <c r="I15" s="881"/>
      <c r="J15" s="881"/>
      <c r="K15" s="881"/>
      <c r="L15" s="882"/>
    </row>
    <row r="16" spans="1:12" ht="30.75" customHeight="1">
      <c r="A16" s="50"/>
      <c r="B16" s="642" t="s">
        <v>615</v>
      </c>
      <c r="C16" s="642"/>
      <c r="D16" s="642"/>
      <c r="E16" s="642"/>
      <c r="F16" s="642"/>
      <c r="G16" s="642"/>
      <c r="H16" s="642"/>
      <c r="I16" s="642"/>
      <c r="J16" s="642"/>
      <c r="K16" s="642"/>
      <c r="L16" s="643"/>
    </row>
    <row r="17" spans="1:15">
      <c r="A17" s="7"/>
      <c r="B17" s="8"/>
      <c r="C17" s="8"/>
      <c r="D17" s="8"/>
      <c r="E17" s="8"/>
      <c r="F17" s="8"/>
      <c r="G17" s="8"/>
      <c r="H17" s="8"/>
      <c r="I17" s="8"/>
      <c r="J17" s="8"/>
      <c r="K17" s="8"/>
      <c r="L17" s="9"/>
    </row>
    <row r="18" spans="1:15" s="247" customFormat="1" ht="33.75" customHeight="1">
      <c r="A18" s="51"/>
      <c r="B18" s="840" t="s">
        <v>371</v>
      </c>
      <c r="C18" s="841"/>
      <c r="D18" s="842"/>
      <c r="E18" s="242"/>
      <c r="F18" s="242"/>
      <c r="G18" s="242"/>
      <c r="H18" s="242"/>
      <c r="I18" s="242"/>
      <c r="J18" s="242"/>
      <c r="K18" s="242"/>
      <c r="L18" s="243"/>
      <c r="M18" s="8"/>
      <c r="N18" s="8"/>
      <c r="O18" s="8"/>
    </row>
    <row r="19" spans="1:15">
      <c r="A19" s="7"/>
      <c r="B19" s="8"/>
      <c r="C19" s="8"/>
      <c r="D19" s="8"/>
      <c r="E19" s="8"/>
      <c r="F19" s="8"/>
      <c r="G19" s="8"/>
      <c r="H19" s="8"/>
      <c r="I19" s="8"/>
      <c r="J19" s="8"/>
      <c r="K19" s="8"/>
      <c r="L19" s="9"/>
    </row>
    <row r="20" spans="1:15">
      <c r="A20" s="7"/>
      <c r="B20" s="8"/>
      <c r="C20" s="8"/>
      <c r="D20" s="8"/>
      <c r="E20" s="8"/>
      <c r="F20" s="8"/>
      <c r="G20" s="8"/>
      <c r="H20" s="8"/>
      <c r="I20" s="8"/>
      <c r="J20" s="8"/>
      <c r="K20" s="8"/>
      <c r="L20" s="9"/>
    </row>
    <row r="21" spans="1:15">
      <c r="A21" s="7"/>
      <c r="B21" s="8"/>
      <c r="C21" s="8"/>
      <c r="D21" s="8"/>
      <c r="E21" s="8"/>
      <c r="F21" s="8"/>
      <c r="G21" s="8"/>
      <c r="H21" s="8"/>
      <c r="I21" s="8"/>
      <c r="J21" s="8"/>
      <c r="K21" s="8"/>
      <c r="L21" s="9"/>
    </row>
    <row r="22" spans="1:15">
      <c r="A22" s="7"/>
      <c r="B22" s="8"/>
      <c r="C22" s="8"/>
      <c r="D22" s="8"/>
      <c r="E22" s="8"/>
      <c r="F22" s="8"/>
      <c r="G22" s="8"/>
      <c r="H22" s="8"/>
      <c r="I22" s="8"/>
      <c r="J22" s="8"/>
      <c r="K22" s="8"/>
      <c r="L22" s="9"/>
    </row>
    <row r="23" spans="1:15">
      <c r="A23" s="7"/>
      <c r="B23" s="8"/>
      <c r="C23" s="8"/>
      <c r="D23" s="8"/>
      <c r="E23" s="8"/>
      <c r="F23" s="8"/>
      <c r="G23" s="8"/>
      <c r="H23" s="8"/>
      <c r="I23" s="8"/>
      <c r="J23" s="8"/>
      <c r="K23" s="8"/>
      <c r="L23" s="9"/>
    </row>
    <row r="24" spans="1:15">
      <c r="A24" s="7"/>
      <c r="B24" s="8"/>
      <c r="C24" s="8"/>
      <c r="D24" s="8"/>
      <c r="E24" s="8"/>
      <c r="F24" s="8"/>
      <c r="G24" s="8"/>
      <c r="H24" s="8"/>
      <c r="I24" s="8"/>
      <c r="J24" s="8"/>
      <c r="K24" s="8"/>
      <c r="L24" s="9"/>
    </row>
    <row r="25" spans="1:15">
      <c r="A25" s="7"/>
      <c r="B25" s="8"/>
      <c r="C25" s="8"/>
      <c r="D25" s="8"/>
      <c r="E25" s="8"/>
      <c r="F25" s="8"/>
      <c r="G25" s="8"/>
      <c r="H25" s="8"/>
      <c r="I25" s="8"/>
      <c r="J25" s="8"/>
      <c r="K25" s="8"/>
      <c r="L25" s="9"/>
    </row>
    <row r="26" spans="1:15">
      <c r="A26" s="7"/>
      <c r="B26" s="8"/>
      <c r="C26" s="8"/>
      <c r="D26" s="8"/>
      <c r="E26" s="8"/>
      <c r="F26" s="8"/>
      <c r="G26" s="8"/>
      <c r="H26" s="8"/>
      <c r="I26" s="8"/>
      <c r="J26" s="8"/>
      <c r="K26" s="8"/>
      <c r="L26" s="9"/>
    </row>
    <row r="27" spans="1:15">
      <c r="A27" s="7"/>
      <c r="B27" s="8"/>
      <c r="C27" s="8"/>
      <c r="D27" s="8"/>
      <c r="E27" s="8"/>
      <c r="F27" s="8"/>
      <c r="G27" s="8"/>
      <c r="H27" s="8"/>
      <c r="I27" s="8"/>
      <c r="J27" s="8"/>
      <c r="K27" s="8"/>
      <c r="L27" s="9"/>
    </row>
    <row r="28" spans="1:15" ht="14.65" thickBot="1">
      <c r="A28" s="10"/>
      <c r="B28" s="11"/>
      <c r="C28" s="11"/>
      <c r="D28" s="11"/>
      <c r="E28" s="11"/>
      <c r="F28" s="11"/>
      <c r="G28" s="11"/>
      <c r="H28" s="11"/>
      <c r="I28" s="11"/>
      <c r="J28" s="11"/>
      <c r="K28" s="11"/>
      <c r="L28" s="12"/>
    </row>
  </sheetData>
  <mergeCells count="5">
    <mergeCell ref="B9:G9"/>
    <mergeCell ref="B10:G10"/>
    <mergeCell ref="B15:L15"/>
    <mergeCell ref="B18:D18"/>
    <mergeCell ref="B16:L16"/>
  </mergeCells>
  <pageMargins left="0.7" right="0.7" top="0.75" bottom="0.75" header="0.3" footer="0.3"/>
  <pageSetup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71"/>
  <sheetViews>
    <sheetView zoomScaleNormal="100" workbookViewId="0">
      <selection activeCell="N11" sqref="N11"/>
    </sheetView>
  </sheetViews>
  <sheetFormatPr defaultRowHeight="14.25"/>
  <cols>
    <col min="1" max="1" width="6.73046875" customWidth="1"/>
    <col min="4" max="4" width="11.73046875" customWidth="1"/>
    <col min="7" max="7" width="22.3984375" customWidth="1"/>
    <col min="8" max="8" width="11.73046875" customWidth="1"/>
    <col min="10" max="10" width="11.3984375" customWidth="1"/>
    <col min="11" max="11" width="11.73046875" customWidth="1"/>
  </cols>
  <sheetData>
    <row r="1" spans="1:11" ht="10.5" customHeight="1">
      <c r="A1" s="4"/>
      <c r="B1" s="5"/>
      <c r="C1" s="5"/>
      <c r="D1" s="5"/>
      <c r="E1" s="5"/>
      <c r="F1" s="5"/>
      <c r="G1" s="5"/>
      <c r="H1" s="5"/>
      <c r="I1" s="5"/>
      <c r="J1" s="5"/>
      <c r="K1" s="6"/>
    </row>
    <row r="2" spans="1:11" ht="46.5" customHeight="1">
      <c r="A2" s="246">
        <v>14</v>
      </c>
      <c r="B2" s="899" t="s">
        <v>416</v>
      </c>
      <c r="C2" s="899"/>
      <c r="D2" s="899"/>
      <c r="E2" s="899"/>
      <c r="F2" s="899"/>
      <c r="G2" s="899"/>
      <c r="H2" s="899"/>
      <c r="I2" s="899"/>
      <c r="J2" s="899"/>
      <c r="K2" s="9"/>
    </row>
    <row r="3" spans="1:11" ht="12" customHeight="1" thickBot="1">
      <c r="A3" s="7"/>
      <c r="B3" s="8"/>
      <c r="C3" s="8"/>
      <c r="D3" s="8"/>
      <c r="E3" s="8"/>
      <c r="F3" s="8"/>
      <c r="G3" s="8"/>
      <c r="H3" s="8"/>
      <c r="I3" s="8"/>
      <c r="J3" s="8"/>
      <c r="K3" s="9"/>
    </row>
    <row r="4" spans="1:11" ht="14.65" thickBot="1">
      <c r="A4" s="7"/>
      <c r="B4" s="18" t="s">
        <v>31</v>
      </c>
      <c r="C4" s="19"/>
      <c r="D4" s="26" t="s">
        <v>34</v>
      </c>
      <c r="E4" s="13"/>
      <c r="F4" s="13"/>
      <c r="G4" s="13"/>
      <c r="H4" s="14"/>
      <c r="I4" s="8"/>
      <c r="J4" s="8"/>
      <c r="K4" s="9"/>
    </row>
    <row r="5" spans="1:11" ht="14.65" thickBot="1">
      <c r="A5" s="7"/>
      <c r="B5" s="15"/>
      <c r="C5" s="16"/>
      <c r="D5" s="16"/>
      <c r="E5" s="16"/>
      <c r="F5" s="16"/>
      <c r="G5" s="16"/>
      <c r="H5" s="17"/>
      <c r="I5" s="8"/>
      <c r="J5" s="8"/>
      <c r="K5" s="9"/>
    </row>
    <row r="6" spans="1:11" ht="14.65" thickBot="1">
      <c r="A6" s="7"/>
      <c r="B6" s="22" t="s">
        <v>84</v>
      </c>
      <c r="C6" s="20"/>
      <c r="D6" s="20"/>
      <c r="E6" s="52" t="s">
        <v>75</v>
      </c>
      <c r="F6" s="16"/>
      <c r="G6" s="16"/>
      <c r="H6" s="17"/>
      <c r="I6" s="8"/>
      <c r="J6" s="8"/>
      <c r="K6" s="9"/>
    </row>
    <row r="7" spans="1:11">
      <c r="A7" s="7"/>
      <c r="B7" s="64" t="s">
        <v>363</v>
      </c>
      <c r="C7" s="16"/>
      <c r="D7" s="16"/>
      <c r="E7" s="16"/>
      <c r="F7" s="89"/>
      <c r="G7" s="16"/>
      <c r="H7" s="17"/>
      <c r="I7" s="8"/>
      <c r="J7" s="8"/>
      <c r="K7" s="9"/>
    </row>
    <row r="8" spans="1:11">
      <c r="A8" s="7"/>
      <c r="B8" s="15"/>
      <c r="C8" s="16"/>
      <c r="D8" s="16"/>
      <c r="E8" s="16"/>
      <c r="F8" s="16"/>
      <c r="G8" s="16"/>
      <c r="H8" s="25" t="s">
        <v>83</v>
      </c>
      <c r="I8" s="8"/>
      <c r="J8" s="8"/>
      <c r="K8" s="9"/>
    </row>
    <row r="9" spans="1:11" ht="30.75" customHeight="1">
      <c r="A9" s="7"/>
      <c r="B9" s="792" t="s">
        <v>360</v>
      </c>
      <c r="C9" s="793"/>
      <c r="D9" s="793"/>
      <c r="E9" s="793"/>
      <c r="F9" s="793"/>
      <c r="G9" s="794"/>
      <c r="H9" s="23"/>
      <c r="I9" s="8"/>
      <c r="J9" s="8"/>
      <c r="K9" s="9"/>
    </row>
    <row r="10" spans="1:11" s="247" customFormat="1" ht="16.5" customHeight="1">
      <c r="A10" s="7"/>
      <c r="B10" s="892" t="s">
        <v>357</v>
      </c>
      <c r="C10" s="893"/>
      <c r="D10" s="893"/>
      <c r="E10" s="893"/>
      <c r="F10" s="893"/>
      <c r="G10" s="893"/>
      <c r="H10" s="23"/>
      <c r="I10" s="8"/>
      <c r="J10" s="8"/>
      <c r="K10" s="9"/>
    </row>
    <row r="11" spans="1:11" ht="30" customHeight="1">
      <c r="A11" s="7"/>
      <c r="B11" s="892" t="s">
        <v>364</v>
      </c>
      <c r="C11" s="893"/>
      <c r="D11" s="893"/>
      <c r="E11" s="893"/>
      <c r="F11" s="893"/>
      <c r="G11" s="893"/>
      <c r="H11" s="23"/>
      <c r="I11" s="8"/>
      <c r="J11" s="8"/>
      <c r="K11" s="9"/>
    </row>
    <row r="12" spans="1:11">
      <c r="A12" s="7"/>
      <c r="B12" s="8"/>
      <c r="C12" s="8"/>
      <c r="D12" s="8"/>
      <c r="E12" s="8"/>
      <c r="F12" s="8"/>
      <c r="G12" s="8"/>
      <c r="H12" s="8"/>
      <c r="I12" s="8"/>
      <c r="J12" s="8"/>
      <c r="K12" s="9"/>
    </row>
    <row r="13" spans="1:11" ht="15.75">
      <c r="A13" s="50" t="s">
        <v>100</v>
      </c>
      <c r="B13" s="8"/>
      <c r="C13" s="8"/>
      <c r="D13" s="8"/>
      <c r="E13" s="8"/>
      <c r="F13" s="8"/>
      <c r="G13" s="8"/>
      <c r="H13" s="8"/>
      <c r="I13" s="8"/>
      <c r="J13" s="8"/>
      <c r="K13" s="9"/>
    </row>
    <row r="14" spans="1:11" ht="11.25" customHeight="1">
      <c r="A14" s="7"/>
      <c r="B14" s="8"/>
      <c r="C14" s="8"/>
      <c r="D14" s="8"/>
      <c r="E14" s="8"/>
      <c r="F14" s="8"/>
      <c r="G14" s="8"/>
      <c r="H14" s="8"/>
      <c r="I14" s="8"/>
      <c r="J14" s="8"/>
      <c r="K14" s="9"/>
    </row>
    <row r="15" spans="1:11">
      <c r="A15" s="56">
        <v>1</v>
      </c>
      <c r="B15" s="559" t="s">
        <v>361</v>
      </c>
      <c r="C15" s="559"/>
      <c r="D15" s="559"/>
      <c r="E15" s="559"/>
      <c r="F15" s="559"/>
      <c r="G15" s="559"/>
      <c r="H15" s="559"/>
      <c r="I15" s="559"/>
      <c r="J15" s="559"/>
      <c r="K15" s="9"/>
    </row>
    <row r="16" spans="1:11" ht="16.5" customHeight="1">
      <c r="A16" s="7"/>
      <c r="B16" s="559"/>
      <c r="C16" s="559"/>
      <c r="D16" s="559"/>
      <c r="E16" s="559"/>
      <c r="F16" s="559"/>
      <c r="G16" s="559"/>
      <c r="H16" s="559"/>
      <c r="I16" s="559"/>
      <c r="J16" s="559"/>
      <c r="K16" s="9"/>
    </row>
    <row r="17" spans="1:11" ht="9.75" customHeight="1" thickBot="1">
      <c r="A17" s="7"/>
      <c r="B17" s="8"/>
      <c r="C17" s="8"/>
      <c r="D17" s="8"/>
      <c r="E17" s="8"/>
      <c r="F17" s="8"/>
      <c r="G17" s="8"/>
      <c r="H17" s="8"/>
      <c r="I17" s="8"/>
      <c r="J17" s="8"/>
      <c r="K17" s="9"/>
    </row>
    <row r="18" spans="1:11" ht="30.75" customHeight="1" thickBot="1">
      <c r="A18" s="7"/>
      <c r="B18" s="8"/>
      <c r="C18" s="8"/>
      <c r="D18" s="8"/>
      <c r="E18" s="8"/>
      <c r="F18" s="883" t="s">
        <v>107</v>
      </c>
      <c r="G18" s="884"/>
      <c r="H18" s="884"/>
      <c r="I18" s="884"/>
      <c r="J18" s="895" t="s">
        <v>464</v>
      </c>
      <c r="K18" s="896"/>
    </row>
    <row r="19" spans="1:11">
      <c r="A19" s="7"/>
      <c r="B19" s="660" t="s">
        <v>101</v>
      </c>
      <c r="C19" s="660"/>
      <c r="D19" s="660"/>
      <c r="E19" s="660"/>
      <c r="F19" s="885"/>
      <c r="G19" s="885"/>
      <c r="H19" s="885"/>
      <c r="I19" s="885"/>
      <c r="J19" s="897"/>
      <c r="K19" s="898"/>
    </row>
    <row r="20" spans="1:11">
      <c r="A20" s="7"/>
      <c r="B20" s="660" t="s">
        <v>102</v>
      </c>
      <c r="C20" s="660"/>
      <c r="D20" s="660"/>
      <c r="E20" s="660"/>
      <c r="F20" s="573"/>
      <c r="G20" s="573"/>
      <c r="H20" s="573"/>
      <c r="I20" s="573"/>
      <c r="J20" s="682"/>
      <c r="K20" s="889"/>
    </row>
    <row r="21" spans="1:11">
      <c r="A21" s="7"/>
      <c r="B21" s="743" t="s">
        <v>134</v>
      </c>
      <c r="C21" s="743"/>
      <c r="D21" s="743"/>
      <c r="E21" s="743"/>
      <c r="F21" s="573"/>
      <c r="G21" s="573"/>
      <c r="H21" s="573"/>
      <c r="I21" s="573"/>
      <c r="J21" s="682"/>
      <c r="K21" s="889"/>
    </row>
    <row r="22" spans="1:11">
      <c r="A22" s="7"/>
      <c r="B22" s="660" t="s">
        <v>103</v>
      </c>
      <c r="C22" s="660"/>
      <c r="D22" s="660"/>
      <c r="E22" s="660"/>
      <c r="F22" s="573"/>
      <c r="G22" s="573"/>
      <c r="H22" s="573"/>
      <c r="I22" s="573"/>
      <c r="J22" s="682"/>
      <c r="K22" s="889"/>
    </row>
    <row r="23" spans="1:11">
      <c r="A23" s="7"/>
      <c r="B23" s="660" t="s">
        <v>104</v>
      </c>
      <c r="C23" s="660"/>
      <c r="D23" s="660"/>
      <c r="E23" s="660"/>
      <c r="F23" s="888"/>
      <c r="G23" s="888"/>
      <c r="H23" s="888"/>
      <c r="I23" s="888"/>
      <c r="J23" s="682"/>
      <c r="K23" s="889"/>
    </row>
    <row r="24" spans="1:11">
      <c r="A24" s="7"/>
      <c r="B24" s="660" t="s">
        <v>105</v>
      </c>
      <c r="C24" s="660"/>
      <c r="D24" s="660"/>
      <c r="E24" s="660"/>
      <c r="F24" s="573"/>
      <c r="G24" s="573"/>
      <c r="H24" s="573"/>
      <c r="I24" s="573"/>
      <c r="J24" s="682"/>
      <c r="K24" s="889"/>
    </row>
    <row r="25" spans="1:11">
      <c r="A25" s="7"/>
      <c r="B25" s="660" t="s">
        <v>106</v>
      </c>
      <c r="C25" s="660"/>
      <c r="D25" s="660"/>
      <c r="E25" s="660"/>
      <c r="F25" s="573"/>
      <c r="G25" s="573"/>
      <c r="H25" s="573"/>
      <c r="I25" s="573"/>
      <c r="J25" s="682"/>
      <c r="K25" s="889"/>
    </row>
    <row r="26" spans="1:11">
      <c r="A26" s="7"/>
      <c r="B26" s="900" t="s">
        <v>110</v>
      </c>
      <c r="C26" s="901"/>
      <c r="D26" s="901"/>
      <c r="E26" s="902"/>
      <c r="F26" s="573"/>
      <c r="G26" s="573"/>
      <c r="H26" s="573"/>
      <c r="I26" s="573"/>
      <c r="J26" s="682"/>
      <c r="K26" s="889"/>
    </row>
    <row r="27" spans="1:11">
      <c r="A27" s="7"/>
      <c r="B27" s="900" t="s">
        <v>110</v>
      </c>
      <c r="C27" s="901"/>
      <c r="D27" s="901"/>
      <c r="E27" s="902"/>
      <c r="F27" s="573"/>
      <c r="G27" s="573"/>
      <c r="H27" s="573"/>
      <c r="I27" s="573"/>
      <c r="J27" s="682"/>
      <c r="K27" s="889"/>
    </row>
    <row r="28" spans="1:11">
      <c r="A28" s="7"/>
      <c r="B28" s="900" t="s">
        <v>110</v>
      </c>
      <c r="C28" s="901"/>
      <c r="D28" s="901"/>
      <c r="E28" s="902"/>
      <c r="F28" s="573"/>
      <c r="G28" s="573"/>
      <c r="H28" s="573"/>
      <c r="I28" s="573"/>
      <c r="J28" s="682"/>
      <c r="K28" s="889"/>
    </row>
    <row r="29" spans="1:11">
      <c r="A29" s="7"/>
      <c r="B29" s="900" t="s">
        <v>110</v>
      </c>
      <c r="C29" s="901"/>
      <c r="D29" s="901"/>
      <c r="E29" s="902"/>
      <c r="F29" s="573"/>
      <c r="G29" s="573"/>
      <c r="H29" s="573"/>
      <c r="I29" s="573"/>
      <c r="J29" s="682"/>
      <c r="K29" s="889"/>
    </row>
    <row r="30" spans="1:11">
      <c r="A30" s="7"/>
      <c r="B30" s="86" t="s">
        <v>111</v>
      </c>
      <c r="C30" s="8"/>
      <c r="D30" s="8"/>
      <c r="E30" s="8"/>
      <c r="F30" s="8"/>
      <c r="G30" s="8"/>
      <c r="H30" s="8"/>
      <c r="I30" s="8"/>
      <c r="J30" s="886"/>
      <c r="K30" s="887"/>
    </row>
    <row r="31" spans="1:11">
      <c r="A31" s="7"/>
      <c r="B31" s="86"/>
      <c r="C31" s="8"/>
      <c r="D31" s="8"/>
      <c r="E31" s="8"/>
      <c r="F31" s="8"/>
      <c r="G31" s="8"/>
      <c r="H31" s="8"/>
      <c r="I31" s="8"/>
      <c r="J31" s="230"/>
      <c r="K31" s="231"/>
    </row>
    <row r="32" spans="1:11" ht="18.75" customHeight="1">
      <c r="A32" s="7"/>
      <c r="B32" s="890" t="s">
        <v>362</v>
      </c>
      <c r="C32" s="890"/>
      <c r="D32" s="890"/>
      <c r="E32" s="890"/>
      <c r="F32" s="890"/>
      <c r="G32" s="890"/>
      <c r="H32" s="890"/>
      <c r="I32" s="890"/>
      <c r="J32" s="890"/>
      <c r="K32" s="891"/>
    </row>
    <row r="33" spans="1:15">
      <c r="A33" s="7"/>
      <c r="B33" s="201"/>
      <c r="C33" s="8"/>
      <c r="D33" s="8"/>
      <c r="E33" s="8"/>
      <c r="F33" s="8"/>
      <c r="G33" s="8"/>
      <c r="H33" s="8"/>
      <c r="I33" s="8"/>
      <c r="J33" s="230"/>
      <c r="K33" s="231"/>
    </row>
    <row r="34" spans="1:15" ht="30" customHeight="1">
      <c r="A34" s="51">
        <v>2</v>
      </c>
      <c r="B34" s="733" t="s">
        <v>367</v>
      </c>
      <c r="C34" s="733"/>
      <c r="D34" s="733"/>
      <c r="E34" s="733"/>
      <c r="F34" s="733"/>
      <c r="G34" s="733"/>
      <c r="H34" s="733"/>
      <c r="I34" s="733"/>
      <c r="J34" s="733"/>
      <c r="K34" s="145"/>
      <c r="L34" s="144"/>
    </row>
    <row r="35" spans="1:15">
      <c r="A35" s="51"/>
      <c r="B35" s="228"/>
      <c r="C35" s="228"/>
      <c r="D35" s="228"/>
      <c r="E35" s="228"/>
      <c r="F35" s="228"/>
      <c r="G35" s="228"/>
      <c r="H35" s="228"/>
      <c r="I35" s="228"/>
      <c r="J35" s="228"/>
      <c r="K35" s="145"/>
      <c r="L35" s="144"/>
    </row>
    <row r="36" spans="1:15" ht="33.75" customHeight="1">
      <c r="A36" s="51"/>
      <c r="B36" s="840" t="s">
        <v>366</v>
      </c>
      <c r="C36" s="841"/>
      <c r="D36" s="842"/>
      <c r="E36" s="228"/>
      <c r="F36" s="228"/>
      <c r="G36" s="228"/>
      <c r="H36" s="228"/>
      <c r="I36" s="228"/>
      <c r="J36" s="228"/>
      <c r="K36" s="229"/>
      <c r="L36" s="228"/>
      <c r="M36" s="8"/>
      <c r="N36" s="8"/>
      <c r="O36" s="8"/>
    </row>
    <row r="37" spans="1:15">
      <c r="A37" s="7"/>
      <c r="B37" s="8"/>
      <c r="C37" s="8"/>
      <c r="D37" s="8"/>
      <c r="E37" s="8"/>
      <c r="F37" s="8"/>
      <c r="G37" s="8"/>
      <c r="H37" s="8"/>
      <c r="I37" s="8"/>
      <c r="J37" s="8"/>
      <c r="K37" s="9"/>
    </row>
    <row r="38" spans="1:15" ht="31.5" customHeight="1">
      <c r="A38" s="51">
        <v>3</v>
      </c>
      <c r="B38" s="733" t="s">
        <v>368</v>
      </c>
      <c r="C38" s="733"/>
      <c r="D38" s="733"/>
      <c r="E38" s="733"/>
      <c r="F38" s="733"/>
      <c r="G38" s="733"/>
      <c r="H38" s="733"/>
      <c r="I38" s="733"/>
      <c r="J38" s="733"/>
      <c r="K38" s="9"/>
    </row>
    <row r="39" spans="1:15">
      <c r="A39" s="51"/>
      <c r="B39" s="228"/>
      <c r="C39" s="228"/>
      <c r="D39" s="228"/>
      <c r="E39" s="228"/>
      <c r="F39" s="228"/>
      <c r="G39" s="228"/>
      <c r="H39" s="228"/>
      <c r="I39" s="228"/>
      <c r="J39" s="228"/>
      <c r="K39" s="9"/>
    </row>
    <row r="40" spans="1:15" ht="33.75" customHeight="1">
      <c r="A40" s="51"/>
      <c r="B40" s="840" t="s">
        <v>365</v>
      </c>
      <c r="C40" s="841"/>
      <c r="D40" s="842"/>
      <c r="E40" s="228"/>
      <c r="F40" s="228"/>
      <c r="G40" s="228"/>
      <c r="H40" s="228"/>
      <c r="I40" s="228"/>
      <c r="J40" s="228"/>
      <c r="K40" s="229"/>
      <c r="L40" s="228"/>
      <c r="M40" s="8"/>
      <c r="N40" s="8"/>
      <c r="O40" s="8"/>
    </row>
    <row r="41" spans="1:15">
      <c r="A41" s="7"/>
      <c r="B41" s="8"/>
      <c r="C41" s="8"/>
      <c r="D41" s="8"/>
      <c r="E41" s="8"/>
      <c r="F41" s="8"/>
      <c r="G41" s="8"/>
      <c r="H41" s="8"/>
      <c r="I41" s="8"/>
      <c r="J41" s="8"/>
      <c r="K41" s="9"/>
    </row>
    <row r="42" spans="1:15">
      <c r="A42" s="46" t="s">
        <v>68</v>
      </c>
      <c r="B42" s="8"/>
      <c r="C42" s="8"/>
      <c r="D42" s="8"/>
      <c r="E42" s="8"/>
      <c r="F42" s="8"/>
      <c r="G42" s="8"/>
      <c r="H42" s="8"/>
      <c r="I42" s="8"/>
      <c r="J42" s="8"/>
      <c r="K42" s="9"/>
    </row>
    <row r="43" spans="1:15" ht="62.25" customHeight="1">
      <c r="A43" s="894" t="s">
        <v>198</v>
      </c>
      <c r="B43" s="820"/>
      <c r="C43" s="820"/>
      <c r="D43" s="820"/>
      <c r="E43" s="820"/>
      <c r="F43" s="820"/>
      <c r="G43" s="820"/>
      <c r="H43" s="820"/>
      <c r="I43" s="820"/>
      <c r="J43" s="820"/>
      <c r="K43" s="821"/>
    </row>
    <row r="44" spans="1:15" ht="14.65" thickBot="1">
      <c r="A44" s="10"/>
      <c r="B44" s="11"/>
      <c r="C44" s="11"/>
      <c r="D44" s="11"/>
      <c r="E44" s="11"/>
      <c r="F44" s="11"/>
      <c r="G44" s="11"/>
      <c r="H44" s="11"/>
      <c r="I44" s="11"/>
      <c r="J44" s="11"/>
      <c r="K44" s="12"/>
    </row>
    <row r="45" spans="1:15">
      <c r="A45" s="8"/>
      <c r="B45" s="8"/>
      <c r="C45" s="8"/>
      <c r="D45" s="8"/>
      <c r="E45" s="8"/>
      <c r="F45" s="8"/>
      <c r="G45" s="8"/>
      <c r="H45" s="8"/>
      <c r="I45" s="8"/>
      <c r="J45" s="8"/>
      <c r="K45" s="8"/>
      <c r="L45" s="8"/>
      <c r="M45" s="8"/>
      <c r="N45" s="8"/>
    </row>
    <row r="46" spans="1:15">
      <c r="A46" s="8"/>
      <c r="B46" s="8"/>
      <c r="C46" s="8"/>
      <c r="D46" s="8"/>
      <c r="E46" s="8"/>
      <c r="F46" s="8"/>
      <c r="G46" s="8"/>
      <c r="H46" s="8"/>
      <c r="I46" s="8"/>
      <c r="J46" s="8"/>
      <c r="K46" s="8"/>
      <c r="L46" s="8"/>
      <c r="M46" s="8"/>
      <c r="N46" s="8"/>
    </row>
    <row r="47" spans="1:15">
      <c r="A47" s="8"/>
      <c r="B47" s="8"/>
      <c r="C47" s="8"/>
      <c r="D47" s="8"/>
      <c r="E47" s="8"/>
      <c r="F47" s="8"/>
      <c r="G47" s="8"/>
      <c r="H47" s="8"/>
      <c r="I47" s="8"/>
      <c r="J47" s="8"/>
      <c r="K47" s="8"/>
      <c r="L47" s="8"/>
      <c r="M47" s="8"/>
      <c r="N47" s="8"/>
    </row>
    <row r="48" spans="1:15">
      <c r="A48" s="8"/>
      <c r="B48" s="8"/>
      <c r="C48" s="8"/>
      <c r="D48" s="8"/>
      <c r="E48" s="8"/>
      <c r="F48" s="8"/>
      <c r="G48" s="8"/>
      <c r="H48" s="8"/>
      <c r="I48" s="8"/>
      <c r="J48" s="8"/>
      <c r="K48" s="8"/>
      <c r="L48" s="8"/>
      <c r="M48" s="8"/>
      <c r="N48" s="8"/>
    </row>
    <row r="49" spans="1:14">
      <c r="A49" s="8"/>
      <c r="B49" s="8"/>
      <c r="C49" s="8"/>
      <c r="D49" s="8"/>
      <c r="E49" s="8"/>
      <c r="F49" s="8"/>
      <c r="G49" s="8"/>
      <c r="H49" s="8"/>
      <c r="I49" s="8"/>
      <c r="J49" s="8"/>
      <c r="K49" s="8"/>
      <c r="L49" s="8"/>
      <c r="M49" s="8"/>
      <c r="N49" s="8"/>
    </row>
    <row r="50" spans="1:14">
      <c r="A50" s="8"/>
      <c r="B50" s="8"/>
      <c r="C50" s="8"/>
      <c r="D50" s="8"/>
      <c r="E50" s="8"/>
      <c r="F50" s="8"/>
      <c r="G50" s="8"/>
      <c r="H50" s="8"/>
      <c r="I50" s="8"/>
      <c r="J50" s="8"/>
      <c r="K50" s="8"/>
      <c r="L50" s="8"/>
      <c r="M50" s="8"/>
      <c r="N50" s="8"/>
    </row>
    <row r="51" spans="1:14">
      <c r="A51" s="8"/>
      <c r="B51" s="8"/>
      <c r="C51" s="8"/>
      <c r="D51" s="8"/>
      <c r="E51" s="8"/>
      <c r="F51" s="8"/>
      <c r="G51" s="8"/>
      <c r="H51" s="8"/>
      <c r="I51" s="8"/>
      <c r="J51" s="8"/>
      <c r="K51" s="8"/>
      <c r="L51" s="8"/>
      <c r="M51" s="8"/>
      <c r="N51" s="8"/>
    </row>
    <row r="52" spans="1:14">
      <c r="A52" s="8"/>
      <c r="B52" s="8"/>
      <c r="C52" s="8"/>
      <c r="D52" s="8"/>
      <c r="E52" s="8"/>
      <c r="F52" s="8"/>
      <c r="G52" s="8"/>
      <c r="H52" s="8"/>
      <c r="I52" s="8"/>
      <c r="J52" s="8"/>
      <c r="K52" s="8"/>
      <c r="L52" s="8"/>
      <c r="M52" s="8"/>
      <c r="N52" s="8"/>
    </row>
    <row r="53" spans="1:14">
      <c r="A53" s="8"/>
      <c r="B53" s="8"/>
      <c r="C53" s="8"/>
      <c r="D53" s="8"/>
      <c r="E53" s="8"/>
      <c r="F53" s="8"/>
      <c r="G53" s="8"/>
      <c r="H53" s="8"/>
      <c r="I53" s="8"/>
      <c r="J53" s="8"/>
      <c r="K53" s="8"/>
      <c r="L53" s="8"/>
      <c r="M53" s="8"/>
      <c r="N53" s="8"/>
    </row>
    <row r="54" spans="1:14">
      <c r="A54" s="8"/>
      <c r="B54" s="8"/>
      <c r="C54" s="8"/>
      <c r="D54" s="8"/>
      <c r="E54" s="8"/>
      <c r="F54" s="8"/>
      <c r="G54" s="8"/>
      <c r="H54" s="8"/>
      <c r="I54" s="8"/>
      <c r="J54" s="8"/>
      <c r="K54" s="8"/>
      <c r="L54" s="8"/>
      <c r="M54" s="8"/>
      <c r="N54" s="8"/>
    </row>
    <row r="55" spans="1:14">
      <c r="A55" s="8"/>
      <c r="B55" s="8"/>
      <c r="C55" s="8"/>
      <c r="D55" s="8"/>
      <c r="E55" s="8"/>
      <c r="F55" s="8"/>
      <c r="G55" s="8"/>
      <c r="H55" s="8"/>
      <c r="I55" s="8"/>
      <c r="J55" s="8"/>
      <c r="K55" s="8"/>
      <c r="L55" s="8"/>
      <c r="M55" s="8"/>
      <c r="N55" s="8"/>
    </row>
    <row r="56" spans="1:14">
      <c r="A56" s="8"/>
      <c r="B56" s="8"/>
      <c r="C56" s="8"/>
      <c r="D56" s="8"/>
      <c r="E56" s="8"/>
      <c r="F56" s="8"/>
      <c r="G56" s="8"/>
      <c r="H56" s="8"/>
      <c r="I56" s="8"/>
      <c r="J56" s="8"/>
      <c r="K56" s="8"/>
      <c r="L56" s="8"/>
      <c r="M56" s="8"/>
      <c r="N56" s="8"/>
    </row>
    <row r="57" spans="1:14">
      <c r="A57" s="8"/>
      <c r="B57" s="8"/>
      <c r="C57" s="8"/>
      <c r="D57" s="8"/>
      <c r="E57" s="8"/>
      <c r="F57" s="8"/>
      <c r="G57" s="8"/>
      <c r="H57" s="8"/>
      <c r="I57" s="8"/>
      <c r="J57" s="8"/>
      <c r="K57" s="8"/>
      <c r="L57" s="8"/>
      <c r="M57" s="8"/>
      <c r="N57" s="8"/>
    </row>
    <row r="58" spans="1:14">
      <c r="A58" s="8"/>
      <c r="B58" s="8"/>
      <c r="C58" s="8"/>
      <c r="D58" s="8"/>
      <c r="E58" s="8"/>
      <c r="F58" s="8"/>
      <c r="G58" s="8"/>
      <c r="H58" s="8"/>
      <c r="I58" s="8"/>
      <c r="J58" s="8"/>
      <c r="K58" s="8"/>
      <c r="L58" s="8"/>
      <c r="M58" s="8"/>
      <c r="N58" s="8"/>
    </row>
    <row r="59" spans="1:14">
      <c r="A59" s="8"/>
      <c r="B59" s="8"/>
      <c r="C59" s="8"/>
      <c r="D59" s="8"/>
      <c r="E59" s="8"/>
      <c r="F59" s="8"/>
      <c r="G59" s="8"/>
      <c r="H59" s="8"/>
      <c r="I59" s="8"/>
      <c r="J59" s="8"/>
      <c r="K59" s="8"/>
      <c r="L59" s="8"/>
      <c r="M59" s="8"/>
      <c r="N59" s="8"/>
    </row>
    <row r="60" spans="1:14">
      <c r="A60" s="8"/>
      <c r="B60" s="8"/>
      <c r="C60" s="8"/>
      <c r="D60" s="8"/>
      <c r="E60" s="8"/>
      <c r="F60" s="8"/>
      <c r="G60" s="8"/>
      <c r="H60" s="8"/>
      <c r="I60" s="8"/>
      <c r="J60" s="8"/>
      <c r="K60" s="8"/>
      <c r="L60" s="8"/>
      <c r="M60" s="8"/>
      <c r="N60" s="8"/>
    </row>
    <row r="61" spans="1:14">
      <c r="A61" s="8"/>
      <c r="B61" s="8"/>
      <c r="C61" s="8"/>
      <c r="D61" s="8"/>
      <c r="E61" s="8"/>
      <c r="F61" s="8"/>
      <c r="G61" s="8"/>
      <c r="H61" s="8"/>
      <c r="I61" s="8"/>
      <c r="J61" s="8"/>
      <c r="K61" s="8"/>
      <c r="L61" s="8"/>
      <c r="M61" s="8"/>
      <c r="N61" s="8"/>
    </row>
    <row r="62" spans="1:14">
      <c r="A62" s="8"/>
      <c r="B62" s="8"/>
      <c r="C62" s="8"/>
      <c r="D62" s="8"/>
      <c r="E62" s="8"/>
      <c r="F62" s="8"/>
      <c r="G62" s="8"/>
      <c r="H62" s="8"/>
      <c r="I62" s="8"/>
      <c r="J62" s="8"/>
      <c r="K62" s="8"/>
      <c r="L62" s="8"/>
      <c r="M62" s="8"/>
      <c r="N62" s="8"/>
    </row>
    <row r="63" spans="1:14">
      <c r="A63" s="8"/>
      <c r="B63" s="8"/>
      <c r="C63" s="8"/>
      <c r="D63" s="8"/>
      <c r="E63" s="8"/>
      <c r="F63" s="8"/>
      <c r="G63" s="8"/>
      <c r="H63" s="8"/>
      <c r="I63" s="8"/>
      <c r="J63" s="8"/>
      <c r="K63" s="8"/>
      <c r="L63" s="8"/>
      <c r="M63" s="8"/>
      <c r="N63" s="8"/>
    </row>
    <row r="64" spans="1:14">
      <c r="A64" s="8"/>
      <c r="B64" s="8"/>
      <c r="C64" s="8"/>
      <c r="D64" s="8"/>
      <c r="E64" s="8"/>
      <c r="F64" s="8"/>
      <c r="G64" s="8"/>
      <c r="H64" s="8"/>
      <c r="I64" s="8"/>
      <c r="J64" s="8"/>
      <c r="K64" s="8"/>
      <c r="L64" s="8"/>
      <c r="M64" s="8"/>
      <c r="N64" s="8"/>
    </row>
    <row r="65" spans="1:14">
      <c r="A65" s="8"/>
      <c r="B65" s="8"/>
      <c r="C65" s="8"/>
      <c r="D65" s="8"/>
      <c r="E65" s="8"/>
      <c r="F65" s="8"/>
      <c r="G65" s="8"/>
      <c r="H65" s="8"/>
      <c r="I65" s="8"/>
      <c r="J65" s="8"/>
      <c r="K65" s="8"/>
      <c r="L65" s="8"/>
      <c r="M65" s="8"/>
      <c r="N65" s="8"/>
    </row>
    <row r="66" spans="1:14">
      <c r="A66" s="8"/>
      <c r="B66" s="8"/>
      <c r="C66" s="8"/>
      <c r="D66" s="8"/>
      <c r="E66" s="8"/>
      <c r="F66" s="8"/>
      <c r="G66" s="8"/>
      <c r="H66" s="8"/>
      <c r="I66" s="8"/>
      <c r="J66" s="8"/>
      <c r="K66" s="8"/>
      <c r="L66" s="8"/>
      <c r="M66" s="8"/>
      <c r="N66" s="8"/>
    </row>
    <row r="67" spans="1:14">
      <c r="A67" s="8"/>
      <c r="B67" s="8"/>
      <c r="C67" s="8"/>
      <c r="D67" s="8"/>
      <c r="E67" s="8"/>
      <c r="F67" s="8"/>
      <c r="G67" s="8"/>
      <c r="H67" s="8"/>
      <c r="I67" s="8"/>
      <c r="J67" s="8"/>
      <c r="K67" s="8"/>
      <c r="L67" s="8"/>
      <c r="M67" s="8"/>
      <c r="N67" s="8"/>
    </row>
    <row r="68" spans="1:14">
      <c r="A68" s="8"/>
      <c r="B68" s="8"/>
      <c r="C68" s="8"/>
      <c r="D68" s="8"/>
      <c r="E68" s="8"/>
      <c r="F68" s="8"/>
      <c r="G68" s="8"/>
      <c r="H68" s="8"/>
      <c r="I68" s="8"/>
      <c r="J68" s="8"/>
      <c r="K68" s="8"/>
      <c r="L68" s="8"/>
      <c r="M68" s="8"/>
      <c r="N68" s="8"/>
    </row>
    <row r="69" spans="1:14">
      <c r="A69" s="8"/>
      <c r="B69" s="8"/>
      <c r="C69" s="8"/>
      <c r="D69" s="8"/>
      <c r="E69" s="8"/>
      <c r="F69" s="8"/>
      <c r="G69" s="8"/>
      <c r="H69" s="8"/>
      <c r="I69" s="8"/>
      <c r="J69" s="8"/>
      <c r="K69" s="8"/>
      <c r="L69" s="8"/>
      <c r="M69" s="8"/>
      <c r="N69" s="8"/>
    </row>
    <row r="70" spans="1:14">
      <c r="A70" s="8"/>
      <c r="B70" s="8"/>
      <c r="C70" s="8"/>
      <c r="D70" s="8"/>
      <c r="E70" s="8"/>
      <c r="F70" s="8"/>
      <c r="G70" s="8"/>
      <c r="H70" s="8"/>
      <c r="I70" s="8"/>
      <c r="J70" s="8"/>
      <c r="K70" s="8"/>
      <c r="L70" s="8"/>
      <c r="M70" s="8"/>
      <c r="N70" s="8"/>
    </row>
    <row r="71" spans="1:14">
      <c r="A71" s="8"/>
      <c r="B71" s="8"/>
      <c r="C71" s="8"/>
      <c r="D71" s="8"/>
      <c r="E71" s="8"/>
      <c r="F71" s="8"/>
      <c r="G71" s="8"/>
      <c r="H71" s="8"/>
      <c r="I71" s="8"/>
      <c r="J71" s="8"/>
      <c r="K71" s="8"/>
      <c r="L71" s="8"/>
      <c r="M71" s="8"/>
      <c r="N71" s="8"/>
    </row>
  </sheetData>
  <mergeCells count="47">
    <mergeCell ref="B9:G9"/>
    <mergeCell ref="B23:E23"/>
    <mergeCell ref="B2:J2"/>
    <mergeCell ref="B40:D40"/>
    <mergeCell ref="B28:E28"/>
    <mergeCell ref="F28:I28"/>
    <mergeCell ref="J28:K28"/>
    <mergeCell ref="B27:E27"/>
    <mergeCell ref="F27:I27"/>
    <mergeCell ref="J27:K27"/>
    <mergeCell ref="B34:J34"/>
    <mergeCell ref="B38:J38"/>
    <mergeCell ref="J24:K24"/>
    <mergeCell ref="B24:E24"/>
    <mergeCell ref="B26:E26"/>
    <mergeCell ref="B29:E29"/>
    <mergeCell ref="B36:D36"/>
    <mergeCell ref="B32:K32"/>
    <mergeCell ref="B10:G10"/>
    <mergeCell ref="A43:K43"/>
    <mergeCell ref="B15:J16"/>
    <mergeCell ref="B11:G11"/>
    <mergeCell ref="B25:E25"/>
    <mergeCell ref="J18:K18"/>
    <mergeCell ref="J19:K19"/>
    <mergeCell ref="J20:K20"/>
    <mergeCell ref="J22:K22"/>
    <mergeCell ref="J21:K21"/>
    <mergeCell ref="J23:K23"/>
    <mergeCell ref="B19:E19"/>
    <mergeCell ref="B20:E20"/>
    <mergeCell ref="B21:E21"/>
    <mergeCell ref="B22:E22"/>
    <mergeCell ref="J30:K30"/>
    <mergeCell ref="F23:I23"/>
    <mergeCell ref="F25:I25"/>
    <mergeCell ref="F29:I29"/>
    <mergeCell ref="J29:K29"/>
    <mergeCell ref="F26:I26"/>
    <mergeCell ref="J26:K26"/>
    <mergeCell ref="J25:K25"/>
    <mergeCell ref="F24:I24"/>
    <mergeCell ref="F18:I18"/>
    <mergeCell ref="F19:I19"/>
    <mergeCell ref="F20:I20"/>
    <mergeCell ref="F21:I21"/>
    <mergeCell ref="F22:I22"/>
  </mergeCells>
  <pageMargins left="0.70866141732283472" right="0.70866141732283472" top="0.74803149606299213" bottom="0.74803149606299213" header="0.31496062992125984" footer="0.31496062992125984"/>
  <pageSetup scale="7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3"/>
  <sheetViews>
    <sheetView zoomScaleNormal="100" workbookViewId="0">
      <selection activeCell="A2" sqref="A2"/>
    </sheetView>
  </sheetViews>
  <sheetFormatPr defaultRowHeight="14.25"/>
  <cols>
    <col min="2" max="2" width="12.59765625" customWidth="1"/>
    <col min="3" max="3" width="11.1328125" customWidth="1"/>
    <col min="8" max="8" width="14.86328125" customWidth="1"/>
    <col min="9" max="9" width="5.3984375" customWidth="1"/>
  </cols>
  <sheetData>
    <row r="1" spans="1:14" ht="6" customHeight="1">
      <c r="A1" s="4"/>
      <c r="B1" s="5"/>
      <c r="C1" s="5"/>
      <c r="D1" s="5"/>
      <c r="E1" s="5"/>
      <c r="F1" s="5"/>
      <c r="G1" s="5"/>
      <c r="H1" s="5"/>
      <c r="I1" s="6"/>
    </row>
    <row r="2" spans="1:14" s="247" customFormat="1" ht="21">
      <c r="A2" s="44"/>
      <c r="B2" s="45" t="s">
        <v>374</v>
      </c>
      <c r="C2" s="8"/>
      <c r="D2" s="8"/>
      <c r="E2" s="8"/>
      <c r="F2" s="8"/>
      <c r="G2" s="8"/>
      <c r="H2" s="8"/>
      <c r="I2" s="9"/>
      <c r="J2" s="8"/>
      <c r="K2" s="8"/>
      <c r="L2" s="8"/>
      <c r="M2" s="8"/>
      <c r="N2" s="8"/>
    </row>
    <row r="3" spans="1:14">
      <c r="A3" s="7"/>
      <c r="B3" s="8"/>
      <c r="C3" s="8"/>
      <c r="D3" s="8"/>
      <c r="E3" s="8"/>
      <c r="F3" s="8"/>
      <c r="G3" s="8"/>
      <c r="H3" s="8"/>
      <c r="I3" s="9"/>
    </row>
    <row r="4" spans="1:14" ht="18">
      <c r="A4" s="7"/>
      <c r="B4" s="264" t="s">
        <v>373</v>
      </c>
      <c r="C4" s="8"/>
      <c r="D4" s="8"/>
      <c r="E4" s="8"/>
      <c r="F4" s="8"/>
      <c r="G4" s="8"/>
      <c r="H4" s="8"/>
      <c r="I4" s="9"/>
    </row>
    <row r="5" spans="1:14">
      <c r="A5" s="7"/>
      <c r="B5" s="8"/>
      <c r="C5" s="8"/>
      <c r="D5" s="8"/>
      <c r="E5" s="8"/>
      <c r="F5" s="8"/>
      <c r="G5" s="8"/>
      <c r="H5" s="8"/>
      <c r="I5" s="9"/>
    </row>
    <row r="6" spans="1:14" ht="48" customHeight="1">
      <c r="A6" s="7"/>
      <c r="B6" s="549" t="s">
        <v>489</v>
      </c>
      <c r="C6" s="549"/>
      <c r="D6" s="549"/>
      <c r="E6" s="549"/>
      <c r="F6" s="549"/>
      <c r="G6" s="549"/>
      <c r="H6" s="549"/>
      <c r="I6" s="550"/>
    </row>
    <row r="7" spans="1:14">
      <c r="A7" s="7"/>
      <c r="B7" s="8"/>
      <c r="C7" s="8"/>
      <c r="D7" s="8"/>
      <c r="E7" s="8"/>
      <c r="F7" s="8"/>
      <c r="G7" s="8"/>
      <c r="H7" s="8"/>
      <c r="I7" s="9"/>
    </row>
    <row r="8" spans="1:14">
      <c r="A8" s="7"/>
      <c r="B8" s="553" t="s">
        <v>375</v>
      </c>
      <c r="C8" s="553"/>
      <c r="D8" s="553" t="s">
        <v>380</v>
      </c>
      <c r="E8" s="553"/>
      <c r="F8" s="553"/>
      <c r="G8" s="553"/>
      <c r="H8" s="553"/>
      <c r="I8" s="9"/>
    </row>
    <row r="9" spans="1:14">
      <c r="A9" s="7"/>
      <c r="B9" s="553" t="s">
        <v>376</v>
      </c>
      <c r="C9" s="553"/>
      <c r="D9" s="553" t="s">
        <v>381</v>
      </c>
      <c r="E9" s="553"/>
      <c r="F9" s="553"/>
      <c r="G9" s="553"/>
      <c r="H9" s="553"/>
      <c r="I9" s="9"/>
    </row>
    <row r="10" spans="1:14">
      <c r="A10" s="7"/>
      <c r="B10" s="553" t="s">
        <v>377</v>
      </c>
      <c r="C10" s="553"/>
      <c r="D10" s="553" t="s">
        <v>382</v>
      </c>
      <c r="E10" s="553"/>
      <c r="F10" s="553"/>
      <c r="G10" s="553"/>
      <c r="H10" s="553"/>
      <c r="I10" s="9"/>
    </row>
    <row r="11" spans="1:14">
      <c r="A11" s="7"/>
      <c r="B11" s="553" t="s">
        <v>516</v>
      </c>
      <c r="C11" s="553"/>
      <c r="D11" s="553" t="s">
        <v>383</v>
      </c>
      <c r="E11" s="553"/>
      <c r="F11" s="553"/>
      <c r="G11" s="553"/>
      <c r="H11" s="553"/>
      <c r="I11" s="9"/>
    </row>
    <row r="12" spans="1:14" s="247" customFormat="1">
      <c r="A12" s="7"/>
      <c r="B12" s="553" t="s">
        <v>429</v>
      </c>
      <c r="C12" s="553"/>
      <c r="D12" s="553" t="s">
        <v>442</v>
      </c>
      <c r="E12" s="553"/>
      <c r="F12" s="553"/>
      <c r="G12" s="553"/>
      <c r="H12" s="553"/>
      <c r="I12" s="9"/>
    </row>
    <row r="13" spans="1:14" s="247" customFormat="1">
      <c r="A13" s="7"/>
      <c r="B13" s="553" t="s">
        <v>459</v>
      </c>
      <c r="C13" s="553"/>
      <c r="D13" s="553" t="s">
        <v>460</v>
      </c>
      <c r="E13" s="553"/>
      <c r="F13" s="553"/>
      <c r="G13" s="553"/>
      <c r="H13" s="553"/>
      <c r="I13" s="9"/>
    </row>
    <row r="14" spans="1:14" s="247" customFormat="1">
      <c r="A14" s="7"/>
      <c r="B14" s="553" t="s">
        <v>603</v>
      </c>
      <c r="C14" s="553"/>
      <c r="D14" s="553" t="s">
        <v>604</v>
      </c>
      <c r="E14" s="553"/>
      <c r="F14" s="553"/>
      <c r="G14" s="553"/>
      <c r="H14" s="553"/>
      <c r="I14" s="9"/>
    </row>
    <row r="15" spans="1:14" s="247" customFormat="1">
      <c r="A15" s="7"/>
      <c r="B15" s="558" t="s">
        <v>478</v>
      </c>
      <c r="C15" s="558"/>
      <c r="D15" s="558" t="s">
        <v>514</v>
      </c>
      <c r="E15" s="558"/>
      <c r="F15" s="558"/>
      <c r="G15" s="558"/>
      <c r="H15" s="558"/>
      <c r="I15" s="9"/>
    </row>
    <row r="16" spans="1:14" s="247" customFormat="1">
      <c r="A16" s="7"/>
      <c r="B16" s="558" t="s">
        <v>520</v>
      </c>
      <c r="C16" s="558"/>
      <c r="D16" s="558" t="s">
        <v>521</v>
      </c>
      <c r="E16" s="558"/>
      <c r="F16" s="558"/>
      <c r="G16" s="558"/>
      <c r="H16" s="558"/>
      <c r="I16" s="9"/>
    </row>
    <row r="17" spans="1:9" s="247" customFormat="1">
      <c r="A17" s="7"/>
      <c r="B17" s="558" t="s">
        <v>479</v>
      </c>
      <c r="C17" s="558"/>
      <c r="D17" s="558" t="s">
        <v>480</v>
      </c>
      <c r="E17" s="558"/>
      <c r="F17" s="558"/>
      <c r="G17" s="558"/>
      <c r="H17" s="558"/>
      <c r="I17" s="9"/>
    </row>
    <row r="18" spans="1:9" s="247" customFormat="1">
      <c r="A18" s="7"/>
      <c r="B18" s="558" t="s">
        <v>481</v>
      </c>
      <c r="C18" s="558"/>
      <c r="D18" s="558" t="s">
        <v>519</v>
      </c>
      <c r="E18" s="558"/>
      <c r="F18" s="558"/>
      <c r="G18" s="558"/>
      <c r="H18" s="558"/>
      <c r="I18" s="9"/>
    </row>
    <row r="19" spans="1:9" s="247" customFormat="1">
      <c r="A19" s="7"/>
      <c r="B19" s="554" t="s">
        <v>378</v>
      </c>
      <c r="C19" s="554"/>
      <c r="D19" s="554" t="s">
        <v>421</v>
      </c>
      <c r="E19" s="554"/>
      <c r="F19" s="554"/>
      <c r="G19" s="554"/>
      <c r="H19" s="554"/>
      <c r="I19" s="9"/>
    </row>
    <row r="20" spans="1:9">
      <c r="A20" s="7"/>
      <c r="B20" s="554" t="s">
        <v>379</v>
      </c>
      <c r="C20" s="554"/>
      <c r="D20" s="554" t="s">
        <v>417</v>
      </c>
      <c r="E20" s="554"/>
      <c r="F20" s="554"/>
      <c r="G20" s="554"/>
      <c r="H20" s="554"/>
      <c r="I20" s="9"/>
    </row>
    <row r="21" spans="1:9" s="247" customFormat="1">
      <c r="A21" s="7"/>
      <c r="B21" s="555" t="s">
        <v>458</v>
      </c>
      <c r="C21" s="555"/>
      <c r="D21" s="555" t="s">
        <v>456</v>
      </c>
      <c r="E21" s="555"/>
      <c r="F21" s="555"/>
      <c r="G21" s="555"/>
      <c r="H21" s="555"/>
      <c r="I21" s="9"/>
    </row>
    <row r="22" spans="1:9" s="247" customFormat="1">
      <c r="A22" s="7"/>
      <c r="B22" s="555" t="s">
        <v>510</v>
      </c>
      <c r="C22" s="555"/>
      <c r="D22" s="555" t="s">
        <v>509</v>
      </c>
      <c r="E22" s="555"/>
      <c r="F22" s="555"/>
      <c r="G22" s="555"/>
      <c r="H22" s="555"/>
      <c r="I22" s="9"/>
    </row>
    <row r="23" spans="1:9" s="247" customFormat="1">
      <c r="A23" s="7"/>
      <c r="B23" s="555" t="s">
        <v>597</v>
      </c>
      <c r="C23" s="555"/>
      <c r="D23" s="555" t="s">
        <v>598</v>
      </c>
      <c r="E23" s="555"/>
      <c r="F23" s="555"/>
      <c r="G23" s="555"/>
      <c r="H23" s="555"/>
      <c r="I23" s="9"/>
    </row>
    <row r="24" spans="1:9">
      <c r="A24" s="7"/>
      <c r="B24" s="8"/>
      <c r="C24" s="8"/>
      <c r="D24" s="8"/>
      <c r="E24" s="8"/>
      <c r="F24" s="8"/>
      <c r="G24" s="8"/>
      <c r="H24" s="8"/>
      <c r="I24" s="9"/>
    </row>
    <row r="25" spans="1:9" ht="39.75" customHeight="1">
      <c r="A25" s="7"/>
      <c r="B25" s="551" t="s">
        <v>384</v>
      </c>
      <c r="C25" s="551"/>
      <c r="D25" s="551"/>
      <c r="E25" s="551"/>
      <c r="F25" s="551"/>
      <c r="G25" s="551"/>
      <c r="H25" s="551"/>
      <c r="I25" s="552"/>
    </row>
    <row r="26" spans="1:9" ht="15.75" customHeight="1">
      <c r="A26" s="7"/>
      <c r="B26" s="8"/>
      <c r="C26" s="8"/>
      <c r="D26" s="8"/>
      <c r="E26" s="8"/>
      <c r="F26" s="8"/>
      <c r="G26" s="8"/>
      <c r="H26" s="8"/>
      <c r="I26" s="9"/>
    </row>
    <row r="27" spans="1:9">
      <c r="A27" s="7"/>
      <c r="B27" s="249" t="s">
        <v>385</v>
      </c>
      <c r="C27" s="554" t="s">
        <v>1</v>
      </c>
      <c r="D27" s="554"/>
      <c r="E27" s="554"/>
      <c r="F27" s="554"/>
      <c r="G27" s="554"/>
      <c r="H27" s="554"/>
      <c r="I27" s="9"/>
    </row>
    <row r="28" spans="1:9">
      <c r="A28" s="7"/>
      <c r="B28" s="249" t="s">
        <v>386</v>
      </c>
      <c r="C28" s="554" t="s">
        <v>13</v>
      </c>
      <c r="D28" s="554"/>
      <c r="E28" s="554"/>
      <c r="F28" s="554"/>
      <c r="G28" s="554"/>
      <c r="H28" s="554"/>
      <c r="I28" s="9"/>
    </row>
    <row r="29" spans="1:9">
      <c r="A29" s="7"/>
      <c r="B29" s="249" t="s">
        <v>387</v>
      </c>
      <c r="C29" s="554" t="s">
        <v>2</v>
      </c>
      <c r="D29" s="554"/>
      <c r="E29" s="554"/>
      <c r="F29" s="554"/>
      <c r="G29" s="554"/>
      <c r="H29" s="554"/>
      <c r="I29" s="9"/>
    </row>
    <row r="30" spans="1:9">
      <c r="A30" s="7"/>
      <c r="B30" s="249" t="s">
        <v>388</v>
      </c>
      <c r="C30" s="554" t="s">
        <v>3</v>
      </c>
      <c r="D30" s="554"/>
      <c r="E30" s="554"/>
      <c r="F30" s="554"/>
      <c r="G30" s="554"/>
      <c r="H30" s="554"/>
      <c r="I30" s="9"/>
    </row>
    <row r="31" spans="1:9">
      <c r="A31" s="7"/>
      <c r="B31" s="249" t="s">
        <v>389</v>
      </c>
      <c r="C31" s="554" t="s">
        <v>418</v>
      </c>
      <c r="D31" s="554"/>
      <c r="E31" s="554"/>
      <c r="F31" s="554"/>
      <c r="G31" s="554"/>
      <c r="H31" s="554"/>
      <c r="I31" s="9"/>
    </row>
    <row r="32" spans="1:9">
      <c r="A32" s="7"/>
      <c r="B32" s="249" t="s">
        <v>390</v>
      </c>
      <c r="C32" s="554" t="s">
        <v>419</v>
      </c>
      <c r="D32" s="554"/>
      <c r="E32" s="554"/>
      <c r="F32" s="554"/>
      <c r="G32" s="554"/>
      <c r="H32" s="554"/>
      <c r="I32" s="9"/>
    </row>
    <row r="33" spans="1:9">
      <c r="A33" s="7"/>
      <c r="B33" s="249" t="s">
        <v>391</v>
      </c>
      <c r="C33" s="554" t="s">
        <v>513</v>
      </c>
      <c r="D33" s="554"/>
      <c r="E33" s="554"/>
      <c r="F33" s="554"/>
      <c r="G33" s="554"/>
      <c r="H33" s="554"/>
      <c r="I33" s="9"/>
    </row>
    <row r="34" spans="1:9">
      <c r="A34" s="7"/>
      <c r="B34" s="288" t="s">
        <v>392</v>
      </c>
      <c r="C34" s="554" t="s">
        <v>605</v>
      </c>
      <c r="D34" s="554"/>
      <c r="E34" s="554"/>
      <c r="F34" s="554"/>
      <c r="G34" s="554"/>
      <c r="H34" s="554"/>
      <c r="I34" s="9"/>
    </row>
    <row r="35" spans="1:9" s="247" customFormat="1">
      <c r="A35" s="7"/>
      <c r="B35" s="288" t="s">
        <v>606</v>
      </c>
      <c r="C35" s="554" t="s">
        <v>607</v>
      </c>
      <c r="D35" s="554"/>
      <c r="E35" s="554"/>
      <c r="F35" s="554"/>
      <c r="G35" s="554"/>
      <c r="H35" s="554"/>
      <c r="I35" s="9"/>
    </row>
    <row r="36" spans="1:9">
      <c r="A36" s="7"/>
      <c r="B36" s="249" t="s">
        <v>393</v>
      </c>
      <c r="C36" s="554" t="s">
        <v>515</v>
      </c>
      <c r="D36" s="554"/>
      <c r="E36" s="554"/>
      <c r="F36" s="554"/>
      <c r="G36" s="554"/>
      <c r="H36" s="554"/>
      <c r="I36" s="9"/>
    </row>
    <row r="37" spans="1:9">
      <c r="A37" s="7"/>
      <c r="B37" s="249" t="s">
        <v>394</v>
      </c>
      <c r="C37" s="554" t="s">
        <v>461</v>
      </c>
      <c r="D37" s="554"/>
      <c r="E37" s="554"/>
      <c r="F37" s="554"/>
      <c r="G37" s="554"/>
      <c r="H37" s="554"/>
      <c r="I37" s="9"/>
    </row>
    <row r="38" spans="1:9">
      <c r="A38" s="7"/>
      <c r="B38" s="249" t="s">
        <v>395</v>
      </c>
      <c r="C38" s="554" t="s">
        <v>436</v>
      </c>
      <c r="D38" s="554"/>
      <c r="E38" s="554"/>
      <c r="F38" s="554"/>
      <c r="G38" s="554"/>
      <c r="H38" s="554"/>
      <c r="I38" s="9"/>
    </row>
    <row r="39" spans="1:9">
      <c r="A39" s="7"/>
      <c r="B39" s="249" t="s">
        <v>396</v>
      </c>
      <c r="C39" s="554" t="s">
        <v>8</v>
      </c>
      <c r="D39" s="554"/>
      <c r="E39" s="554"/>
      <c r="F39" s="554"/>
      <c r="G39" s="554"/>
      <c r="H39" s="554"/>
      <c r="I39" s="9"/>
    </row>
    <row r="40" spans="1:9">
      <c r="A40" s="7"/>
      <c r="B40" s="249" t="s">
        <v>397</v>
      </c>
      <c r="C40" s="556" t="s">
        <v>457</v>
      </c>
      <c r="D40" s="556"/>
      <c r="E40" s="556"/>
      <c r="F40" s="556"/>
      <c r="G40" s="556"/>
      <c r="H40" s="556"/>
      <c r="I40" s="9"/>
    </row>
    <row r="41" spans="1:9">
      <c r="A41" s="7"/>
      <c r="B41" s="249" t="s">
        <v>398</v>
      </c>
      <c r="C41" s="554" t="s">
        <v>9</v>
      </c>
      <c r="D41" s="554"/>
      <c r="E41" s="554"/>
      <c r="F41" s="554"/>
      <c r="G41" s="554"/>
      <c r="H41" s="554"/>
      <c r="I41" s="9"/>
    </row>
    <row r="42" spans="1:9" s="247" customFormat="1">
      <c r="A42" s="7"/>
      <c r="B42" s="249" t="s">
        <v>511</v>
      </c>
      <c r="C42" s="554" t="s">
        <v>586</v>
      </c>
      <c r="D42" s="554"/>
      <c r="E42" s="554"/>
      <c r="F42" s="554"/>
      <c r="G42" s="554"/>
      <c r="H42" s="554"/>
      <c r="I42" s="9"/>
    </row>
    <row r="43" spans="1:9" s="247" customFormat="1" ht="14.65" thickBot="1">
      <c r="A43" s="10"/>
      <c r="B43" s="284" t="s">
        <v>512</v>
      </c>
      <c r="C43" s="557" t="s">
        <v>585</v>
      </c>
      <c r="D43" s="557"/>
      <c r="E43" s="557"/>
      <c r="F43" s="557"/>
      <c r="G43" s="557"/>
      <c r="H43" s="557"/>
      <c r="I43" s="12"/>
    </row>
  </sheetData>
  <mergeCells count="51">
    <mergeCell ref="B14:C14"/>
    <mergeCell ref="D14:H14"/>
    <mergeCell ref="C35:H35"/>
    <mergeCell ref="C27:H27"/>
    <mergeCell ref="C28:H28"/>
    <mergeCell ref="B22:C22"/>
    <mergeCell ref="D22:H22"/>
    <mergeCell ref="C42:H42"/>
    <mergeCell ref="C43:H43"/>
    <mergeCell ref="D15:H15"/>
    <mergeCell ref="B12:C12"/>
    <mergeCell ref="D12:H12"/>
    <mergeCell ref="B21:C21"/>
    <mergeCell ref="D21:H21"/>
    <mergeCell ref="B17:C17"/>
    <mergeCell ref="D17:H17"/>
    <mergeCell ref="B18:C18"/>
    <mergeCell ref="D18:H18"/>
    <mergeCell ref="D19:H19"/>
    <mergeCell ref="D13:H13"/>
    <mergeCell ref="B15:C15"/>
    <mergeCell ref="B16:C16"/>
    <mergeCell ref="D16:H16"/>
    <mergeCell ref="C41:H41"/>
    <mergeCell ref="C29:H29"/>
    <mergeCell ref="C30:H30"/>
    <mergeCell ref="C31:H31"/>
    <mergeCell ref="C32:H32"/>
    <mergeCell ref="C33:H33"/>
    <mergeCell ref="C34:H34"/>
    <mergeCell ref="C36:H36"/>
    <mergeCell ref="C37:H37"/>
    <mergeCell ref="C38:H38"/>
    <mergeCell ref="C39:H39"/>
    <mergeCell ref="C40:H40"/>
    <mergeCell ref="B6:I6"/>
    <mergeCell ref="B25:I25"/>
    <mergeCell ref="B8:C8"/>
    <mergeCell ref="B9:C9"/>
    <mergeCell ref="B10:C10"/>
    <mergeCell ref="B11:C11"/>
    <mergeCell ref="B20:C20"/>
    <mergeCell ref="D20:H20"/>
    <mergeCell ref="D8:H8"/>
    <mergeCell ref="D9:H9"/>
    <mergeCell ref="D10:H10"/>
    <mergeCell ref="D11:H11"/>
    <mergeCell ref="B19:C19"/>
    <mergeCell ref="B13:C13"/>
    <mergeCell ref="B23:C23"/>
    <mergeCell ref="D23:H23"/>
  </mergeCells>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7"/>
  <sheetViews>
    <sheetView zoomScaleNormal="100" workbookViewId="0">
      <selection activeCell="F18" sqref="F18"/>
    </sheetView>
  </sheetViews>
  <sheetFormatPr defaultColWidth="9.1328125" defaultRowHeight="14.25"/>
  <cols>
    <col min="1" max="1" width="5.1328125" style="1" customWidth="1"/>
    <col min="2" max="2" width="20.1328125" style="1" customWidth="1"/>
    <col min="3" max="3" width="36.3984375" style="1" customWidth="1"/>
    <col min="4" max="4" width="26.3984375" style="1" customWidth="1"/>
    <col min="5" max="5" width="11.73046875" style="1" customWidth="1"/>
    <col min="6" max="6" width="12.265625" style="1" customWidth="1"/>
    <col min="7" max="16384" width="9.1328125" style="1"/>
  </cols>
  <sheetData>
    <row r="1" spans="1:7">
      <c r="A1" s="98"/>
      <c r="B1" s="99"/>
      <c r="C1" s="99"/>
      <c r="D1" s="99"/>
      <c r="E1" s="99"/>
      <c r="F1" s="99"/>
      <c r="G1" s="100"/>
    </row>
    <row r="2" spans="1:7" ht="21">
      <c r="A2" s="44">
        <v>15</v>
      </c>
      <c r="B2" s="45" t="s">
        <v>37</v>
      </c>
      <c r="C2" s="102"/>
      <c r="D2" s="102"/>
      <c r="E2" s="102"/>
      <c r="F2" s="102"/>
      <c r="G2" s="103"/>
    </row>
    <row r="3" spans="1:7" ht="14.65" thickBot="1">
      <c r="A3" s="101"/>
      <c r="B3" s="102"/>
      <c r="C3" s="102"/>
      <c r="D3" s="102"/>
      <c r="E3" s="102"/>
      <c r="F3" s="102"/>
      <c r="G3" s="103"/>
    </row>
    <row r="4" spans="1:7" ht="14.65" thickBot="1">
      <c r="A4" s="101"/>
      <c r="B4" s="29" t="s">
        <v>31</v>
      </c>
      <c r="C4" s="30"/>
      <c r="D4" s="26" t="s">
        <v>34</v>
      </c>
      <c r="E4" s="31"/>
      <c r="F4" s="102"/>
      <c r="G4" s="103"/>
    </row>
    <row r="5" spans="1:7" ht="14.65" thickBot="1">
      <c r="A5" s="101"/>
      <c r="B5" s="32"/>
      <c r="C5" s="33"/>
      <c r="D5" s="33"/>
      <c r="E5" s="34"/>
      <c r="F5" s="102"/>
      <c r="G5" s="103"/>
    </row>
    <row r="6" spans="1:7" ht="14.65" thickBot="1">
      <c r="A6" s="101"/>
      <c r="B6" s="35" t="s">
        <v>84</v>
      </c>
      <c r="C6" s="36"/>
      <c r="D6" s="138" t="s">
        <v>75</v>
      </c>
      <c r="E6" s="34"/>
      <c r="F6" s="102"/>
      <c r="G6" s="103"/>
    </row>
    <row r="7" spans="1:7">
      <c r="A7" s="101"/>
      <c r="B7" s="64" t="s">
        <v>122</v>
      </c>
      <c r="C7" s="33"/>
      <c r="D7" s="33"/>
      <c r="E7" s="34"/>
      <c r="F7" s="102"/>
      <c r="G7" s="103"/>
    </row>
    <row r="8" spans="1:7">
      <c r="A8" s="101"/>
      <c r="B8" s="32"/>
      <c r="C8" s="33"/>
      <c r="D8" s="33"/>
      <c r="E8" s="37" t="s">
        <v>83</v>
      </c>
      <c r="F8" s="102"/>
      <c r="G8" s="103"/>
    </row>
    <row r="9" spans="1:7" ht="14.65" thickBot="1">
      <c r="A9" s="101"/>
      <c r="B9" s="38" t="s">
        <v>324</v>
      </c>
      <c r="C9" s="217"/>
      <c r="D9" s="217"/>
      <c r="E9" s="39"/>
      <c r="F9" s="102"/>
      <c r="G9" s="103"/>
    </row>
    <row r="10" spans="1:7">
      <c r="A10" s="101"/>
      <c r="B10" s="102"/>
      <c r="C10" s="102"/>
      <c r="D10" s="102"/>
      <c r="E10" s="102"/>
      <c r="F10" s="102"/>
      <c r="G10" s="103"/>
    </row>
    <row r="11" spans="1:7">
      <c r="A11" s="101"/>
      <c r="B11" s="102"/>
      <c r="C11" s="102"/>
      <c r="D11" s="102"/>
      <c r="E11" s="102"/>
      <c r="F11" s="102"/>
      <c r="G11" s="103"/>
    </row>
    <row r="12" spans="1:7">
      <c r="A12" s="101"/>
      <c r="B12" s="102"/>
      <c r="C12" s="102"/>
      <c r="D12" s="102"/>
      <c r="E12" s="102"/>
      <c r="F12" s="102"/>
      <c r="G12" s="103"/>
    </row>
    <row r="13" spans="1:7" ht="15.75">
      <c r="A13" s="50" t="s">
        <v>38</v>
      </c>
      <c r="B13" s="102"/>
      <c r="C13" s="102"/>
      <c r="D13" s="102"/>
      <c r="E13" s="102"/>
      <c r="F13" s="102"/>
      <c r="G13" s="103"/>
    </row>
    <row r="14" spans="1:7">
      <c r="A14" s="101"/>
      <c r="B14" s="102"/>
      <c r="C14" s="102"/>
      <c r="D14" s="102"/>
      <c r="E14" s="102"/>
      <c r="F14" s="102"/>
      <c r="G14" s="103"/>
    </row>
    <row r="15" spans="1:7">
      <c r="A15" s="56">
        <v>1</v>
      </c>
      <c r="B15" s="102" t="s">
        <v>57</v>
      </c>
      <c r="C15" s="102"/>
      <c r="D15" s="102"/>
      <c r="E15" s="102"/>
      <c r="F15" s="102"/>
      <c r="G15" s="103"/>
    </row>
    <row r="16" spans="1:7">
      <c r="A16" s="101"/>
      <c r="B16" s="102"/>
      <c r="C16" s="102"/>
      <c r="D16" s="102"/>
      <c r="E16" s="102"/>
      <c r="F16" s="102"/>
      <c r="G16" s="103"/>
    </row>
    <row r="17" spans="1:7" ht="54">
      <c r="A17" s="101"/>
      <c r="B17" s="27" t="s">
        <v>39</v>
      </c>
      <c r="C17" s="40" t="s">
        <v>58</v>
      </c>
      <c r="D17" s="40" t="s">
        <v>59</v>
      </c>
      <c r="E17" s="102"/>
      <c r="F17" s="102"/>
      <c r="G17" s="103"/>
    </row>
    <row r="18" spans="1:7">
      <c r="A18" s="101"/>
      <c r="B18" s="41"/>
      <c r="C18" s="301"/>
      <c r="D18" s="301"/>
      <c r="E18" s="102"/>
      <c r="F18" s="102"/>
      <c r="G18" s="103"/>
    </row>
    <row r="19" spans="1:7">
      <c r="A19" s="101"/>
      <c r="B19" s="41"/>
      <c r="C19" s="301"/>
      <c r="D19" s="301"/>
      <c r="E19" s="102"/>
      <c r="F19" s="102"/>
      <c r="G19" s="103"/>
    </row>
    <row r="20" spans="1:7">
      <c r="A20" s="101"/>
      <c r="B20" s="41"/>
      <c r="C20" s="301"/>
      <c r="D20" s="301"/>
      <c r="E20" s="102"/>
      <c r="F20" s="102"/>
      <c r="G20" s="103"/>
    </row>
    <row r="21" spans="1:7">
      <c r="A21" s="101"/>
      <c r="B21" s="41"/>
      <c r="C21" s="301"/>
      <c r="D21" s="301"/>
      <c r="E21" s="102"/>
      <c r="F21" s="102"/>
      <c r="G21" s="103"/>
    </row>
    <row r="22" spans="1:7">
      <c r="A22" s="101"/>
      <c r="B22" s="28" t="s">
        <v>40</v>
      </c>
      <c r="C22" s="301"/>
      <c r="D22" s="301"/>
      <c r="E22" s="102"/>
      <c r="F22" s="102"/>
      <c r="G22" s="103"/>
    </row>
    <row r="23" spans="1:7">
      <c r="A23" s="101"/>
      <c r="B23" s="28"/>
      <c r="C23" s="301"/>
      <c r="D23" s="301"/>
      <c r="E23" s="102"/>
      <c r="F23" s="102"/>
      <c r="G23" s="103"/>
    </row>
    <row r="24" spans="1:7">
      <c r="A24" s="101"/>
      <c r="B24" s="28"/>
      <c r="C24" s="301"/>
      <c r="D24" s="301"/>
      <c r="E24" s="102"/>
      <c r="F24" s="102"/>
      <c r="G24" s="103"/>
    </row>
    <row r="25" spans="1:7">
      <c r="A25" s="101"/>
      <c r="B25" s="28"/>
      <c r="C25" s="301"/>
      <c r="D25" s="301"/>
      <c r="E25" s="102"/>
      <c r="F25" s="102"/>
      <c r="G25" s="103"/>
    </row>
    <row r="26" spans="1:7">
      <c r="A26" s="101"/>
      <c r="B26" s="28"/>
      <c r="C26" s="301"/>
      <c r="D26" s="301"/>
      <c r="E26" s="102"/>
      <c r="F26" s="102"/>
      <c r="G26" s="103"/>
    </row>
    <row r="27" spans="1:7">
      <c r="A27" s="101"/>
      <c r="B27" s="28" t="s">
        <v>41</v>
      </c>
      <c r="C27" s="301"/>
      <c r="D27" s="301"/>
      <c r="E27" s="102"/>
      <c r="F27" s="102"/>
      <c r="G27" s="103"/>
    </row>
    <row r="28" spans="1:7">
      <c r="A28" s="101"/>
      <c r="B28" s="28" t="s">
        <v>42</v>
      </c>
      <c r="C28" s="301"/>
      <c r="D28" s="301"/>
      <c r="E28" s="102"/>
      <c r="F28" s="102"/>
      <c r="G28" s="103"/>
    </row>
    <row r="29" spans="1:7">
      <c r="A29" s="101"/>
      <c r="B29" s="102"/>
      <c r="C29" s="102"/>
      <c r="D29" s="102"/>
      <c r="E29" s="102"/>
      <c r="F29" s="102"/>
      <c r="G29" s="103"/>
    </row>
    <row r="30" spans="1:7">
      <c r="A30" s="101"/>
      <c r="B30" s="102"/>
      <c r="C30" s="102"/>
      <c r="D30" s="102"/>
      <c r="E30" s="102"/>
      <c r="F30" s="102"/>
      <c r="G30" s="103"/>
    </row>
    <row r="31" spans="1:7">
      <c r="A31" s="101"/>
      <c r="B31" s="102"/>
      <c r="C31" s="102"/>
      <c r="D31" s="102"/>
      <c r="E31" s="102"/>
      <c r="F31" s="102"/>
      <c r="G31" s="103"/>
    </row>
    <row r="32" spans="1:7">
      <c r="A32" s="101"/>
      <c r="B32" s="102"/>
      <c r="C32" s="102"/>
      <c r="D32" s="102"/>
      <c r="E32" s="102"/>
      <c r="F32" s="102"/>
      <c r="G32" s="103"/>
    </row>
    <row r="33" spans="1:7">
      <c r="A33" s="101"/>
      <c r="B33" s="121" t="s">
        <v>43</v>
      </c>
      <c r="C33" s="102"/>
      <c r="D33" s="102"/>
      <c r="E33" s="102"/>
      <c r="F33" s="102"/>
      <c r="G33" s="103"/>
    </row>
    <row r="34" spans="1:7">
      <c r="A34" s="101"/>
      <c r="B34" s="122" t="s">
        <v>44</v>
      </c>
      <c r="C34" s="102"/>
      <c r="D34" s="102"/>
      <c r="E34" s="102"/>
      <c r="F34" s="102"/>
      <c r="G34" s="103"/>
    </row>
    <row r="35" spans="1:7">
      <c r="A35" s="101"/>
      <c r="B35" s="122" t="s">
        <v>45</v>
      </c>
      <c r="C35" s="102"/>
      <c r="D35" s="102"/>
      <c r="E35" s="102"/>
      <c r="F35" s="102"/>
      <c r="G35" s="103"/>
    </row>
    <row r="36" spans="1:7">
      <c r="A36" s="101"/>
      <c r="B36" s="122" t="s">
        <v>46</v>
      </c>
      <c r="C36" s="102"/>
      <c r="D36" s="102"/>
      <c r="E36" s="102"/>
      <c r="F36" s="102"/>
      <c r="G36" s="103"/>
    </row>
    <row r="37" spans="1:7">
      <c r="A37" s="101"/>
      <c r="B37" s="122" t="s">
        <v>47</v>
      </c>
      <c r="C37" s="102"/>
      <c r="D37" s="102"/>
      <c r="E37" s="102"/>
      <c r="F37" s="102"/>
      <c r="G37" s="103"/>
    </row>
    <row r="38" spans="1:7" ht="27" customHeight="1">
      <c r="A38" s="101"/>
      <c r="B38" s="847" t="s">
        <v>65</v>
      </c>
      <c r="C38" s="847"/>
      <c r="D38" s="847"/>
      <c r="E38" s="847"/>
      <c r="F38" s="102"/>
      <c r="G38" s="103"/>
    </row>
    <row r="39" spans="1:7">
      <c r="A39" s="101"/>
      <c r="B39" s="122" t="s">
        <v>97</v>
      </c>
      <c r="C39" s="102"/>
      <c r="D39" s="102"/>
      <c r="E39" s="102"/>
      <c r="F39" s="102"/>
      <c r="G39" s="103"/>
    </row>
    <row r="40" spans="1:7">
      <c r="A40" s="101"/>
      <c r="B40" s="123"/>
      <c r="C40" s="102"/>
      <c r="D40" s="102"/>
      <c r="E40" s="102"/>
      <c r="F40" s="102"/>
      <c r="G40" s="103"/>
    </row>
    <row r="41" spans="1:7" ht="31.5" customHeight="1">
      <c r="A41" s="101"/>
      <c r="B41" s="847" t="s">
        <v>48</v>
      </c>
      <c r="C41" s="847"/>
      <c r="D41" s="847"/>
      <c r="E41" s="102"/>
      <c r="F41" s="102"/>
      <c r="G41" s="103"/>
    </row>
    <row r="42" spans="1:7">
      <c r="A42" s="101"/>
      <c r="B42" s="123"/>
      <c r="C42" s="102"/>
      <c r="D42" s="102"/>
      <c r="E42" s="102"/>
      <c r="F42" s="102"/>
      <c r="G42" s="103"/>
    </row>
    <row r="43" spans="1:7">
      <c r="A43" s="101"/>
      <c r="B43" s="121" t="s">
        <v>49</v>
      </c>
      <c r="C43" s="102"/>
      <c r="D43" s="102"/>
      <c r="E43" s="102"/>
      <c r="F43" s="102"/>
      <c r="G43" s="103"/>
    </row>
    <row r="44" spans="1:7">
      <c r="A44" s="101"/>
      <c r="B44" s="904" t="s">
        <v>60</v>
      </c>
      <c r="C44" s="904"/>
      <c r="D44" s="102"/>
      <c r="E44" s="102"/>
      <c r="F44" s="102"/>
      <c r="G44" s="103"/>
    </row>
    <row r="45" spans="1:7">
      <c r="A45" s="101"/>
      <c r="B45" s="904" t="s">
        <v>61</v>
      </c>
      <c r="C45" s="904"/>
      <c r="D45" s="102"/>
      <c r="E45" s="102"/>
      <c r="F45" s="102"/>
      <c r="G45" s="103"/>
    </row>
    <row r="46" spans="1:7">
      <c r="A46" s="101"/>
      <c r="B46" s="124" t="s">
        <v>62</v>
      </c>
      <c r="C46" s="124"/>
      <c r="D46" s="102"/>
      <c r="E46" s="102"/>
      <c r="F46" s="102"/>
      <c r="G46" s="103"/>
    </row>
    <row r="47" spans="1:7">
      <c r="A47" s="101"/>
      <c r="B47" s="124" t="s">
        <v>63</v>
      </c>
      <c r="C47" s="124"/>
      <c r="D47" s="102"/>
      <c r="E47" s="102"/>
      <c r="F47" s="102"/>
      <c r="G47" s="103"/>
    </row>
    <row r="48" spans="1:7">
      <c r="A48" s="101"/>
      <c r="B48" s="124" t="s">
        <v>64</v>
      </c>
      <c r="C48" s="124"/>
      <c r="D48" s="102"/>
      <c r="E48" s="102"/>
      <c r="F48" s="102"/>
      <c r="G48" s="103"/>
    </row>
    <row r="49" spans="1:7">
      <c r="A49" s="101"/>
      <c r="B49" s="302" t="s">
        <v>98</v>
      </c>
      <c r="C49" s="124"/>
      <c r="D49" s="124"/>
      <c r="E49" s="102"/>
      <c r="F49" s="102"/>
      <c r="G49" s="103"/>
    </row>
    <row r="50" spans="1:7">
      <c r="A50" s="101"/>
      <c r="B50" s="123"/>
      <c r="C50" s="102"/>
      <c r="D50" s="102"/>
      <c r="E50" s="102"/>
      <c r="F50" s="102"/>
      <c r="G50" s="103"/>
    </row>
    <row r="51" spans="1:7">
      <c r="A51" s="101"/>
      <c r="B51" s="123" t="s">
        <v>50</v>
      </c>
      <c r="C51" s="102"/>
      <c r="D51" s="102"/>
      <c r="E51" s="102"/>
      <c r="F51" s="102"/>
      <c r="G51" s="103"/>
    </row>
    <row r="52" spans="1:7">
      <c r="A52" s="101"/>
      <c r="B52" s="269" t="s">
        <v>502</v>
      </c>
      <c r="C52" s="102"/>
      <c r="D52" s="102"/>
      <c r="E52" s="102"/>
      <c r="F52" s="102"/>
      <c r="G52" s="103"/>
    </row>
    <row r="53" spans="1:7" ht="25.5" customHeight="1">
      <c r="A53" s="101"/>
      <c r="B53" s="903" t="s">
        <v>51</v>
      </c>
      <c r="C53" s="903"/>
      <c r="D53" s="903"/>
      <c r="E53" s="903"/>
      <c r="F53" s="903"/>
      <c r="G53" s="103"/>
    </row>
    <row r="54" spans="1:7" ht="14.65" thickBot="1">
      <c r="A54" s="101"/>
      <c r="B54" s="123"/>
      <c r="C54" s="102"/>
      <c r="D54" s="102"/>
      <c r="E54" s="102"/>
      <c r="F54" s="102"/>
      <c r="G54" s="103"/>
    </row>
    <row r="55" spans="1:7" ht="93" customHeight="1" thickBot="1">
      <c r="A55" s="101"/>
      <c r="B55" s="42" t="s">
        <v>52</v>
      </c>
      <c r="C55" s="43" t="s">
        <v>53</v>
      </c>
      <c r="D55" s="43" t="s">
        <v>54</v>
      </c>
      <c r="E55" s="43" t="s">
        <v>55</v>
      </c>
      <c r="F55" s="43" t="s">
        <v>56</v>
      </c>
      <c r="G55" s="103"/>
    </row>
    <row r="56" spans="1:7">
      <c r="A56" s="101"/>
      <c r="B56" s="123"/>
      <c r="C56" s="102"/>
      <c r="D56" s="102"/>
      <c r="E56" s="102"/>
      <c r="F56" s="102"/>
      <c r="G56" s="103"/>
    </row>
    <row r="57" spans="1:7" ht="14.65" thickBot="1">
      <c r="A57" s="110"/>
      <c r="B57" s="125" t="s">
        <v>99</v>
      </c>
      <c r="C57" s="111"/>
      <c r="D57" s="111"/>
      <c r="E57" s="111"/>
      <c r="F57" s="111"/>
      <c r="G57" s="112"/>
    </row>
  </sheetData>
  <mergeCells count="5">
    <mergeCell ref="B53:F53"/>
    <mergeCell ref="B38:E38"/>
    <mergeCell ref="B41:D41"/>
    <mergeCell ref="B44:C44"/>
    <mergeCell ref="B45:C45"/>
  </mergeCells>
  <pageMargins left="0.7" right="0.7" top="0.75" bottom="0.75" header="0.3" footer="0.3"/>
  <pageSetup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1"/>
  <sheetViews>
    <sheetView topLeftCell="A7" zoomScaleNormal="100" workbookViewId="0">
      <selection activeCell="A12" sqref="A12"/>
    </sheetView>
  </sheetViews>
  <sheetFormatPr defaultRowHeight="14.25"/>
  <cols>
    <col min="2" max="2" width="12.3984375" customWidth="1"/>
    <col min="3" max="3" width="18.3984375" customWidth="1"/>
    <col min="4" max="4" width="29.265625" customWidth="1"/>
    <col min="5" max="5" width="11" customWidth="1"/>
    <col min="9" max="9" width="11" customWidth="1"/>
  </cols>
  <sheetData>
    <row r="1" spans="1:14">
      <c r="A1" s="4"/>
      <c r="B1" s="5"/>
      <c r="C1" s="5"/>
      <c r="D1" s="5"/>
      <c r="E1" s="5"/>
      <c r="F1" s="5"/>
      <c r="G1" s="5"/>
      <c r="H1" s="5"/>
      <c r="I1" s="6"/>
    </row>
    <row r="2" spans="1:14" s="247" customFormat="1" ht="21">
      <c r="A2" s="44">
        <v>17</v>
      </c>
      <c r="B2" s="45" t="s">
        <v>612</v>
      </c>
      <c r="C2" s="8"/>
      <c r="D2" s="8"/>
      <c r="E2" s="8"/>
      <c r="F2" s="8"/>
      <c r="G2" s="8"/>
      <c r="H2" s="8"/>
      <c r="I2" s="9"/>
      <c r="J2" s="8"/>
      <c r="K2" s="8"/>
      <c r="L2" s="8"/>
      <c r="M2" s="8"/>
      <c r="N2" s="8"/>
    </row>
    <row r="3" spans="1:14" ht="18">
      <c r="A3" s="7"/>
      <c r="B3" s="286"/>
      <c r="C3" s="8"/>
      <c r="D3" s="8"/>
      <c r="E3" s="8"/>
      <c r="F3" s="8"/>
      <c r="G3" s="8"/>
      <c r="H3" s="8"/>
      <c r="I3" s="9"/>
    </row>
    <row r="4" spans="1:14" ht="14.65" thickBot="1">
      <c r="A4" s="101"/>
      <c r="B4" s="102"/>
      <c r="C4" s="102"/>
      <c r="D4" s="102"/>
      <c r="E4" s="102"/>
      <c r="F4" s="102"/>
      <c r="G4" s="102"/>
      <c r="H4" s="8"/>
      <c r="I4" s="9"/>
    </row>
    <row r="5" spans="1:14" ht="14.65" thickBot="1">
      <c r="A5" s="101"/>
      <c r="B5" s="29" t="s">
        <v>31</v>
      </c>
      <c r="C5" s="30"/>
      <c r="D5" s="26" t="s">
        <v>34</v>
      </c>
      <c r="E5" s="31"/>
      <c r="F5" s="102"/>
      <c r="G5" s="102"/>
      <c r="H5" s="8"/>
      <c r="I5" s="9"/>
    </row>
    <row r="6" spans="1:14" ht="14.65" thickBot="1">
      <c r="A6" s="101"/>
      <c r="B6" s="32"/>
      <c r="C6" s="33"/>
      <c r="D6" s="33"/>
      <c r="E6" s="34"/>
      <c r="F6" s="102"/>
      <c r="G6" s="102"/>
      <c r="H6" s="8"/>
      <c r="I6" s="9"/>
    </row>
    <row r="7" spans="1:14" ht="14.65" thickBot="1">
      <c r="A7" s="101"/>
      <c r="B7" s="35" t="s">
        <v>84</v>
      </c>
      <c r="C7" s="36"/>
      <c r="D7" s="138" t="s">
        <v>75</v>
      </c>
      <c r="E7" s="34"/>
      <c r="F7" s="102"/>
      <c r="G7" s="102"/>
      <c r="H7" s="8"/>
      <c r="I7" s="9"/>
    </row>
    <row r="8" spans="1:14">
      <c r="A8" s="101"/>
      <c r="B8" s="64" t="s">
        <v>602</v>
      </c>
      <c r="C8" s="33"/>
      <c r="D8" s="33"/>
      <c r="E8" s="34"/>
      <c r="F8" s="102"/>
      <c r="G8" s="102"/>
      <c r="H8" s="8"/>
      <c r="I8" s="9"/>
    </row>
    <row r="9" spans="1:14">
      <c r="A9" s="101"/>
      <c r="B9" s="32"/>
      <c r="C9" s="33"/>
      <c r="D9" s="33"/>
      <c r="E9" s="37" t="s">
        <v>83</v>
      </c>
      <c r="F9" s="102"/>
      <c r="G9" s="102"/>
      <c r="H9" s="8"/>
      <c r="I9" s="9"/>
    </row>
    <row r="10" spans="1:14" ht="14.65" thickBot="1">
      <c r="A10" s="101"/>
      <c r="B10" s="905" t="s">
        <v>619</v>
      </c>
      <c r="C10" s="906"/>
      <c r="D10" s="907"/>
      <c r="E10" s="287" t="s">
        <v>75</v>
      </c>
      <c r="F10" s="102"/>
      <c r="G10" s="102"/>
      <c r="H10" s="8"/>
      <c r="I10" s="9"/>
    </row>
    <row r="11" spans="1:14">
      <c r="A11" s="101"/>
      <c r="B11" s="102"/>
      <c r="C11" s="102"/>
      <c r="D11" s="102"/>
      <c r="E11" s="102"/>
      <c r="F11" s="102"/>
      <c r="G11" s="102"/>
      <c r="H11" s="8"/>
      <c r="I11" s="9"/>
    </row>
    <row r="12" spans="1:14">
      <c r="A12" s="101"/>
      <c r="B12" s="102"/>
      <c r="C12" s="102"/>
      <c r="D12" s="102"/>
      <c r="E12" s="102"/>
      <c r="F12" s="102"/>
      <c r="G12" s="102"/>
      <c r="H12" s="8"/>
      <c r="I12" s="9"/>
    </row>
    <row r="13" spans="1:14" ht="15.75">
      <c r="A13" s="50" t="s">
        <v>601</v>
      </c>
      <c r="B13" s="102"/>
      <c r="C13" s="102"/>
      <c r="D13" s="102"/>
      <c r="E13" s="102"/>
      <c r="F13" s="102"/>
      <c r="G13" s="102"/>
      <c r="H13" s="8"/>
      <c r="I13" s="9"/>
    </row>
    <row r="14" spans="1:14">
      <c r="A14" s="7"/>
      <c r="B14" s="8"/>
      <c r="C14" s="8"/>
      <c r="D14" s="8"/>
      <c r="E14" s="8"/>
      <c r="F14" s="8"/>
      <c r="G14" s="8"/>
      <c r="H14" s="8"/>
      <c r="I14" s="9"/>
    </row>
    <row r="15" spans="1:14" ht="49.5" customHeight="1">
      <c r="A15" s="51">
        <v>1</v>
      </c>
      <c r="B15" s="559" t="s">
        <v>608</v>
      </c>
      <c r="C15" s="559"/>
      <c r="D15" s="559"/>
      <c r="E15" s="559"/>
      <c r="F15" s="559"/>
      <c r="G15" s="559"/>
      <c r="H15" s="559"/>
      <c r="I15" s="560"/>
    </row>
    <row r="16" spans="1:14">
      <c r="A16" s="7"/>
      <c r="B16" s="8"/>
      <c r="C16" s="8"/>
      <c r="D16" s="8"/>
      <c r="E16" s="8"/>
      <c r="F16" s="8"/>
      <c r="G16" s="8"/>
      <c r="H16" s="8"/>
      <c r="I16" s="9"/>
    </row>
    <row r="17" spans="1:9">
      <c r="A17" s="7"/>
      <c r="B17" s="585"/>
      <c r="C17" s="586"/>
      <c r="D17" s="586"/>
      <c r="E17" s="586"/>
      <c r="F17" s="586"/>
      <c r="G17" s="586"/>
      <c r="H17" s="586"/>
      <c r="I17" s="587"/>
    </row>
    <row r="18" spans="1:9">
      <c r="A18" s="7"/>
      <c r="B18" s="588"/>
      <c r="C18" s="589"/>
      <c r="D18" s="589"/>
      <c r="E18" s="589"/>
      <c r="F18" s="589"/>
      <c r="G18" s="589"/>
      <c r="H18" s="589"/>
      <c r="I18" s="590"/>
    </row>
    <row r="19" spans="1:9">
      <c r="A19" s="7"/>
      <c r="B19" s="588"/>
      <c r="C19" s="589"/>
      <c r="D19" s="589"/>
      <c r="E19" s="589"/>
      <c r="F19" s="589"/>
      <c r="G19" s="589"/>
      <c r="H19" s="589"/>
      <c r="I19" s="590"/>
    </row>
    <row r="20" spans="1:9">
      <c r="A20" s="7"/>
      <c r="B20" s="588"/>
      <c r="C20" s="589"/>
      <c r="D20" s="589"/>
      <c r="E20" s="589"/>
      <c r="F20" s="589"/>
      <c r="G20" s="589"/>
      <c r="H20" s="589"/>
      <c r="I20" s="590"/>
    </row>
    <row r="21" spans="1:9">
      <c r="A21" s="7"/>
      <c r="B21" s="588"/>
      <c r="C21" s="589"/>
      <c r="D21" s="589"/>
      <c r="E21" s="589"/>
      <c r="F21" s="589"/>
      <c r="G21" s="589"/>
      <c r="H21" s="589"/>
      <c r="I21" s="590"/>
    </row>
    <row r="22" spans="1:9">
      <c r="A22" s="7"/>
      <c r="B22" s="588"/>
      <c r="C22" s="589"/>
      <c r="D22" s="589"/>
      <c r="E22" s="589"/>
      <c r="F22" s="589"/>
      <c r="G22" s="589"/>
      <c r="H22" s="589"/>
      <c r="I22" s="590"/>
    </row>
    <row r="23" spans="1:9">
      <c r="A23" s="7"/>
      <c r="B23" s="588"/>
      <c r="C23" s="589"/>
      <c r="D23" s="589"/>
      <c r="E23" s="589"/>
      <c r="F23" s="589"/>
      <c r="G23" s="589"/>
      <c r="H23" s="589"/>
      <c r="I23" s="590"/>
    </row>
    <row r="24" spans="1:9">
      <c r="A24" s="7"/>
      <c r="B24" s="588"/>
      <c r="C24" s="589"/>
      <c r="D24" s="589"/>
      <c r="E24" s="589"/>
      <c r="F24" s="589"/>
      <c r="G24" s="589"/>
      <c r="H24" s="589"/>
      <c r="I24" s="590"/>
    </row>
    <row r="25" spans="1:9">
      <c r="A25" s="7"/>
      <c r="B25" s="588"/>
      <c r="C25" s="589"/>
      <c r="D25" s="589"/>
      <c r="E25" s="589"/>
      <c r="F25" s="589"/>
      <c r="G25" s="589"/>
      <c r="H25" s="589"/>
      <c r="I25" s="590"/>
    </row>
    <row r="26" spans="1:9">
      <c r="A26" s="7"/>
      <c r="B26" s="588"/>
      <c r="C26" s="589"/>
      <c r="D26" s="589"/>
      <c r="E26" s="589"/>
      <c r="F26" s="589"/>
      <c r="G26" s="589"/>
      <c r="H26" s="589"/>
      <c r="I26" s="590"/>
    </row>
    <row r="27" spans="1:9">
      <c r="A27" s="7"/>
      <c r="B27" s="588"/>
      <c r="C27" s="589"/>
      <c r="D27" s="589"/>
      <c r="E27" s="589"/>
      <c r="F27" s="589"/>
      <c r="G27" s="589"/>
      <c r="H27" s="589"/>
      <c r="I27" s="590"/>
    </row>
    <row r="28" spans="1:9">
      <c r="A28" s="7"/>
      <c r="B28" s="588"/>
      <c r="C28" s="589"/>
      <c r="D28" s="589"/>
      <c r="E28" s="589"/>
      <c r="F28" s="589"/>
      <c r="G28" s="589"/>
      <c r="H28" s="589"/>
      <c r="I28" s="590"/>
    </row>
    <row r="29" spans="1:9">
      <c r="A29" s="7"/>
      <c r="B29" s="588"/>
      <c r="C29" s="589"/>
      <c r="D29" s="589"/>
      <c r="E29" s="589"/>
      <c r="F29" s="589"/>
      <c r="G29" s="589"/>
      <c r="H29" s="589"/>
      <c r="I29" s="590"/>
    </row>
    <row r="30" spans="1:9">
      <c r="A30" s="7"/>
      <c r="B30" s="594"/>
      <c r="C30" s="595"/>
      <c r="D30" s="595"/>
      <c r="E30" s="595"/>
      <c r="F30" s="595"/>
      <c r="G30" s="595"/>
      <c r="H30" s="595"/>
      <c r="I30" s="663"/>
    </row>
    <row r="31" spans="1:9" s="8" customFormat="1" ht="14.65" thickBot="1">
      <c r="A31" s="10"/>
      <c r="B31" s="11"/>
      <c r="C31" s="11"/>
      <c r="D31" s="11"/>
      <c r="E31" s="11"/>
      <c r="F31" s="11"/>
      <c r="G31" s="11"/>
      <c r="H31" s="11"/>
      <c r="I31" s="12"/>
    </row>
    <row r="32" spans="1:9" s="8" customFormat="1"/>
    <row r="33" s="8" customFormat="1"/>
    <row r="34" s="8" customFormat="1"/>
    <row r="35" s="8" customFormat="1"/>
    <row r="36" s="8" customFormat="1"/>
    <row r="37" s="8" customFormat="1"/>
    <row r="38" s="8" customFormat="1"/>
    <row r="39" s="8" customFormat="1"/>
    <row r="40" s="8" customFormat="1"/>
    <row r="41" s="8" customFormat="1"/>
    <row r="42" s="8" customFormat="1"/>
    <row r="43" s="8" customFormat="1"/>
    <row r="44" s="8" customFormat="1"/>
    <row r="45" s="8" customFormat="1"/>
    <row r="46" s="8" customFormat="1"/>
    <row r="47" s="8" customFormat="1"/>
    <row r="48" s="8" customFormat="1"/>
    <row r="49" s="8" customFormat="1"/>
    <row r="50" s="8" customFormat="1"/>
    <row r="51" s="8" customFormat="1"/>
  </sheetData>
  <mergeCells count="3">
    <mergeCell ref="B10:D10"/>
    <mergeCell ref="B15:I15"/>
    <mergeCell ref="B17:I30"/>
  </mergeCells>
  <pageMargins left="0.7" right="0.7" top="0.75" bottom="0.75" header="0.3" footer="0.3"/>
  <pageSetup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zoomScaleNormal="100" workbookViewId="0"/>
  </sheetViews>
  <sheetFormatPr defaultRowHeight="14.25"/>
  <cols>
    <col min="1" max="1" width="4.59765625" customWidth="1"/>
    <col min="13" max="13" width="16.86328125" customWidth="1"/>
  </cols>
  <sheetData>
    <row r="1" spans="1:13">
      <c r="A1" s="4"/>
      <c r="B1" s="5"/>
      <c r="C1" s="5"/>
      <c r="D1" s="5"/>
      <c r="E1" s="5"/>
      <c r="F1" s="5"/>
      <c r="G1" s="5"/>
      <c r="H1" s="5"/>
      <c r="I1" s="5"/>
      <c r="J1" s="5"/>
      <c r="K1" s="5"/>
      <c r="L1" s="5"/>
      <c r="M1" s="6"/>
    </row>
    <row r="2" spans="1:13" ht="21">
      <c r="A2" s="44">
        <v>18</v>
      </c>
      <c r="B2" s="45" t="s">
        <v>96</v>
      </c>
      <c r="C2" s="8"/>
      <c r="D2" s="8"/>
      <c r="E2" s="8"/>
      <c r="F2" s="8"/>
      <c r="G2" s="8"/>
      <c r="H2" s="8"/>
      <c r="I2" s="8"/>
      <c r="J2" s="8"/>
      <c r="K2" s="8"/>
      <c r="L2" s="8"/>
      <c r="M2" s="9"/>
    </row>
    <row r="3" spans="1:13">
      <c r="A3" s="7"/>
      <c r="B3" s="8"/>
      <c r="C3" s="8"/>
      <c r="D3" s="8"/>
      <c r="E3" s="8"/>
      <c r="F3" s="8"/>
      <c r="G3" s="8"/>
      <c r="H3" s="8"/>
      <c r="I3" s="8"/>
      <c r="J3" s="8"/>
      <c r="K3" s="8"/>
      <c r="L3" s="8"/>
      <c r="M3" s="9"/>
    </row>
    <row r="4" spans="1:13" s="247" customFormat="1" ht="18">
      <c r="A4" s="7"/>
      <c r="B4" s="179" t="s">
        <v>517</v>
      </c>
      <c r="C4" s="8"/>
      <c r="D4" s="8"/>
      <c r="E4" s="8"/>
      <c r="F4" s="8"/>
      <c r="G4" s="8"/>
      <c r="H4" s="8"/>
      <c r="I4" s="8"/>
      <c r="J4" s="8"/>
      <c r="K4" s="8"/>
      <c r="L4" s="8"/>
      <c r="M4" s="9"/>
    </row>
    <row r="5" spans="1:13" s="247" customFormat="1">
      <c r="A5" s="7"/>
      <c r="B5" s="8"/>
      <c r="C5" s="8"/>
      <c r="D5" s="8"/>
      <c r="E5" s="8"/>
      <c r="F5" s="8"/>
      <c r="G5" s="8"/>
      <c r="H5" s="8"/>
      <c r="I5" s="8"/>
      <c r="J5" s="8"/>
      <c r="K5" s="8"/>
      <c r="L5" s="8"/>
      <c r="M5" s="9"/>
    </row>
    <row r="6" spans="1:13" s="247" customFormat="1" ht="27.75" customHeight="1">
      <c r="A6" s="7"/>
      <c r="B6" s="705" t="s">
        <v>525</v>
      </c>
      <c r="C6" s="705"/>
      <c r="D6" s="705"/>
      <c r="E6" s="705" t="s">
        <v>526</v>
      </c>
      <c r="F6" s="705"/>
      <c r="G6" s="705"/>
      <c r="H6" s="705"/>
      <c r="I6" s="705" t="s">
        <v>527</v>
      </c>
      <c r="J6" s="705"/>
      <c r="K6" s="705"/>
      <c r="L6" s="705"/>
      <c r="M6" s="706"/>
    </row>
    <row r="7" spans="1:13" s="247" customFormat="1" ht="29.25" customHeight="1">
      <c r="A7" s="280">
        <v>1</v>
      </c>
      <c r="B7" s="554" t="s">
        <v>548</v>
      </c>
      <c r="C7" s="554"/>
      <c r="D7" s="554"/>
      <c r="E7" s="554" t="s">
        <v>562</v>
      </c>
      <c r="F7" s="554"/>
      <c r="G7" s="554"/>
      <c r="H7" s="554"/>
      <c r="I7" s="554" t="s">
        <v>549</v>
      </c>
      <c r="J7" s="554"/>
      <c r="K7" s="554"/>
      <c r="L7" s="554"/>
      <c r="M7" s="908"/>
    </row>
    <row r="8" spans="1:13" s="247" customFormat="1" ht="45.75" customHeight="1">
      <c r="A8" s="280">
        <v>2</v>
      </c>
      <c r="B8" s="555" t="s">
        <v>552</v>
      </c>
      <c r="C8" s="555"/>
      <c r="D8" s="555"/>
      <c r="E8" s="554" t="s">
        <v>563</v>
      </c>
      <c r="F8" s="554"/>
      <c r="G8" s="554"/>
      <c r="H8" s="554"/>
      <c r="I8" s="554" t="s">
        <v>553</v>
      </c>
      <c r="J8" s="554"/>
      <c r="K8" s="554"/>
      <c r="L8" s="554"/>
      <c r="M8" s="908"/>
    </row>
    <row r="9" spans="1:13" s="247" customFormat="1" ht="45.75" customHeight="1">
      <c r="A9" s="280">
        <v>3</v>
      </c>
      <c r="B9" s="555" t="s">
        <v>539</v>
      </c>
      <c r="C9" s="555"/>
      <c r="D9" s="555"/>
      <c r="E9" s="911" t="s">
        <v>538</v>
      </c>
      <c r="F9" s="911"/>
      <c r="G9" s="911"/>
      <c r="H9" s="911"/>
      <c r="I9" s="554" t="s">
        <v>550</v>
      </c>
      <c r="J9" s="554"/>
      <c r="K9" s="554"/>
      <c r="L9" s="554"/>
      <c r="M9" s="908"/>
    </row>
    <row r="10" spans="1:13" s="247" customFormat="1" ht="48" customHeight="1">
      <c r="A10" s="280">
        <v>4</v>
      </c>
      <c r="B10" s="555" t="s">
        <v>529</v>
      </c>
      <c r="C10" s="555"/>
      <c r="D10" s="555"/>
      <c r="E10" s="554" t="s">
        <v>564</v>
      </c>
      <c r="F10" s="554"/>
      <c r="G10" s="554"/>
      <c r="H10" s="554"/>
      <c r="I10" s="554" t="s">
        <v>551</v>
      </c>
      <c r="J10" s="554"/>
      <c r="K10" s="554"/>
      <c r="L10" s="554"/>
      <c r="M10" s="908"/>
    </row>
    <row r="11" spans="1:13" s="247" customFormat="1" ht="45" customHeight="1">
      <c r="A11" s="280">
        <v>5</v>
      </c>
      <c r="B11" s="555" t="s">
        <v>554</v>
      </c>
      <c r="C11" s="555"/>
      <c r="D11" s="555"/>
      <c r="E11" s="909" t="s">
        <v>540</v>
      </c>
      <c r="F11" s="909"/>
      <c r="G11" s="909"/>
      <c r="H11" s="909"/>
      <c r="I11" s="554" t="s">
        <v>555</v>
      </c>
      <c r="J11" s="554"/>
      <c r="K11" s="554"/>
      <c r="L11" s="554"/>
      <c r="M11" s="908"/>
    </row>
    <row r="12" spans="1:13" s="247" customFormat="1" ht="153.75" customHeight="1">
      <c r="A12" s="280">
        <v>6</v>
      </c>
      <c r="B12" s="555" t="s">
        <v>556</v>
      </c>
      <c r="C12" s="555"/>
      <c r="D12" s="555"/>
      <c r="E12" s="909" t="s">
        <v>617</v>
      </c>
      <c r="F12" s="909"/>
      <c r="G12" s="909"/>
      <c r="H12" s="909"/>
      <c r="I12" s="555" t="s">
        <v>620</v>
      </c>
      <c r="J12" s="555"/>
      <c r="K12" s="555"/>
      <c r="L12" s="555"/>
      <c r="M12" s="910"/>
    </row>
    <row r="13" spans="1:13" s="247" customFormat="1" ht="46.5" customHeight="1">
      <c r="A13" s="280">
        <v>7</v>
      </c>
      <c r="B13" s="555" t="s">
        <v>559</v>
      </c>
      <c r="C13" s="555"/>
      <c r="D13" s="555"/>
      <c r="E13" s="909" t="s">
        <v>541</v>
      </c>
      <c r="F13" s="909"/>
      <c r="G13" s="909"/>
      <c r="H13" s="909"/>
      <c r="I13" s="555" t="s">
        <v>558</v>
      </c>
      <c r="J13" s="555"/>
      <c r="K13" s="555"/>
      <c r="L13" s="555"/>
      <c r="M13" s="910"/>
    </row>
    <row r="14" spans="1:13" s="247" customFormat="1" ht="49.5" customHeight="1">
      <c r="A14" s="280">
        <v>8</v>
      </c>
      <c r="B14" s="555" t="s">
        <v>523</v>
      </c>
      <c r="C14" s="555"/>
      <c r="D14" s="555"/>
      <c r="E14" s="909" t="s">
        <v>541</v>
      </c>
      <c r="F14" s="909"/>
      <c r="G14" s="909"/>
      <c r="H14" s="909"/>
      <c r="I14" s="554" t="s">
        <v>560</v>
      </c>
      <c r="J14" s="554"/>
      <c r="K14" s="554"/>
      <c r="L14" s="554"/>
      <c r="M14" s="908"/>
    </row>
    <row r="15" spans="1:13" s="247" customFormat="1" ht="33" customHeight="1">
      <c r="A15" s="280">
        <v>9</v>
      </c>
      <c r="B15" s="555" t="s">
        <v>545</v>
      </c>
      <c r="C15" s="555"/>
      <c r="D15" s="555"/>
      <c r="E15" s="909" t="s">
        <v>544</v>
      </c>
      <c r="F15" s="909"/>
      <c r="G15" s="909"/>
      <c r="H15" s="909"/>
      <c r="I15" s="554" t="s">
        <v>557</v>
      </c>
      <c r="J15" s="554"/>
      <c r="K15" s="554"/>
      <c r="L15" s="554"/>
      <c r="M15" s="908"/>
    </row>
    <row r="16" spans="1:13" s="247" customFormat="1" ht="31.5" customHeight="1">
      <c r="A16" s="280">
        <v>10</v>
      </c>
      <c r="B16" s="555" t="s">
        <v>546</v>
      </c>
      <c r="C16" s="555"/>
      <c r="D16" s="555"/>
      <c r="E16" s="909" t="s">
        <v>542</v>
      </c>
      <c r="F16" s="909"/>
      <c r="G16" s="909"/>
      <c r="H16" s="909"/>
      <c r="I16" s="554"/>
      <c r="J16" s="554"/>
      <c r="K16" s="554"/>
      <c r="L16" s="554"/>
      <c r="M16" s="908"/>
    </row>
    <row r="17" spans="1:13" s="247" customFormat="1" ht="30" customHeight="1">
      <c r="A17" s="280">
        <v>11</v>
      </c>
      <c r="B17" s="555" t="s">
        <v>547</v>
      </c>
      <c r="C17" s="555"/>
      <c r="D17" s="555"/>
      <c r="E17" s="909" t="s">
        <v>543</v>
      </c>
      <c r="F17" s="909"/>
      <c r="G17" s="909"/>
      <c r="H17" s="909"/>
      <c r="I17" s="554"/>
      <c r="J17" s="554"/>
      <c r="K17" s="554"/>
      <c r="L17" s="554"/>
      <c r="M17" s="908"/>
    </row>
    <row r="18" spans="1:13" s="247" customFormat="1">
      <c r="A18" s="7"/>
      <c r="B18" s="128"/>
      <c r="C18" s="8"/>
      <c r="D18" s="8"/>
      <c r="E18" s="128"/>
      <c r="F18" s="8"/>
      <c r="G18" s="8"/>
      <c r="H18" s="8"/>
      <c r="I18" s="8"/>
      <c r="J18" s="8"/>
      <c r="K18" s="8"/>
      <c r="L18" s="8"/>
      <c r="M18" s="9"/>
    </row>
    <row r="19" spans="1:13" s="247" customFormat="1" ht="18">
      <c r="A19" s="7"/>
      <c r="B19" s="179" t="s">
        <v>524</v>
      </c>
      <c r="C19" s="8"/>
      <c r="D19" s="8"/>
      <c r="E19" s="128"/>
      <c r="F19" s="8"/>
      <c r="G19" s="8"/>
      <c r="H19" s="8"/>
      <c r="I19" s="8"/>
      <c r="J19" s="8"/>
      <c r="K19" s="8"/>
      <c r="L19" s="8"/>
      <c r="M19" s="9"/>
    </row>
    <row r="20" spans="1:13" s="247" customFormat="1">
      <c r="A20" s="7"/>
      <c r="B20" s="128"/>
      <c r="C20" s="8"/>
      <c r="D20" s="8"/>
      <c r="E20" s="128"/>
      <c r="F20" s="8"/>
      <c r="G20" s="8"/>
      <c r="H20" s="8"/>
      <c r="I20" s="8"/>
      <c r="J20" s="8"/>
      <c r="K20" s="8"/>
      <c r="L20" s="8"/>
      <c r="M20" s="9"/>
    </row>
    <row r="21" spans="1:13" s="247" customFormat="1" ht="25.5" customHeight="1">
      <c r="A21" s="7"/>
      <c r="B21" s="705" t="s">
        <v>525</v>
      </c>
      <c r="C21" s="705"/>
      <c r="D21" s="705"/>
      <c r="E21" s="705" t="s">
        <v>526</v>
      </c>
      <c r="F21" s="705"/>
      <c r="G21" s="705"/>
      <c r="H21" s="705"/>
      <c r="I21" s="705" t="s">
        <v>527</v>
      </c>
      <c r="J21" s="705"/>
      <c r="K21" s="705"/>
      <c r="L21" s="705"/>
      <c r="M21" s="706"/>
    </row>
    <row r="22" spans="1:13" s="247" customFormat="1" ht="48" customHeight="1">
      <c r="A22" s="280">
        <v>12</v>
      </c>
      <c r="B22" s="555" t="s">
        <v>578</v>
      </c>
      <c r="C22" s="555"/>
      <c r="D22" s="555"/>
      <c r="E22" s="909" t="s">
        <v>534</v>
      </c>
      <c r="F22" s="909"/>
      <c r="G22" s="909"/>
      <c r="H22" s="909"/>
      <c r="I22" s="554" t="s">
        <v>579</v>
      </c>
      <c r="J22" s="554"/>
      <c r="K22" s="554"/>
      <c r="L22" s="554"/>
      <c r="M22" s="908"/>
    </row>
    <row r="23" spans="1:13" s="247" customFormat="1" ht="81" customHeight="1">
      <c r="A23" s="280">
        <v>13</v>
      </c>
      <c r="B23" s="555" t="s">
        <v>567</v>
      </c>
      <c r="C23" s="555"/>
      <c r="D23" s="555"/>
      <c r="E23" s="555" t="s">
        <v>580</v>
      </c>
      <c r="F23" s="555"/>
      <c r="G23" s="555"/>
      <c r="H23" s="555"/>
      <c r="I23" s="554" t="s">
        <v>566</v>
      </c>
      <c r="J23" s="554"/>
      <c r="K23" s="554"/>
      <c r="L23" s="554"/>
      <c r="M23" s="908"/>
    </row>
    <row r="24" spans="1:13" s="247" customFormat="1" ht="77.25" customHeight="1">
      <c r="A24" s="280">
        <v>14</v>
      </c>
      <c r="B24" s="555" t="s">
        <v>577</v>
      </c>
      <c r="C24" s="555"/>
      <c r="D24" s="555"/>
      <c r="E24" s="555" t="s">
        <v>583</v>
      </c>
      <c r="F24" s="555"/>
      <c r="G24" s="555"/>
      <c r="H24" s="555"/>
      <c r="I24" s="554" t="s">
        <v>576</v>
      </c>
      <c r="J24" s="554"/>
      <c r="K24" s="554"/>
      <c r="L24" s="554"/>
      <c r="M24" s="908"/>
    </row>
    <row r="25" spans="1:13" s="247" customFormat="1" ht="64.5" customHeight="1">
      <c r="A25" s="280">
        <v>15</v>
      </c>
      <c r="B25" s="555" t="s">
        <v>573</v>
      </c>
      <c r="C25" s="555"/>
      <c r="D25" s="555"/>
      <c r="E25" s="909" t="s">
        <v>572</v>
      </c>
      <c r="F25" s="555"/>
      <c r="G25" s="555"/>
      <c r="H25" s="555"/>
      <c r="I25" s="554" t="s">
        <v>575</v>
      </c>
      <c r="J25" s="554"/>
      <c r="K25" s="554"/>
      <c r="L25" s="554"/>
      <c r="M25" s="908"/>
    </row>
    <row r="26" spans="1:13" s="247" customFormat="1" ht="92.25" customHeight="1">
      <c r="A26" s="280">
        <v>16</v>
      </c>
      <c r="B26" s="555" t="s">
        <v>536</v>
      </c>
      <c r="C26" s="555"/>
      <c r="D26" s="555"/>
      <c r="E26" s="909" t="s">
        <v>535</v>
      </c>
      <c r="F26" s="909"/>
      <c r="G26" s="909"/>
      <c r="H26" s="909"/>
      <c r="I26" s="554" t="s">
        <v>574</v>
      </c>
      <c r="J26" s="554"/>
      <c r="K26" s="554"/>
      <c r="L26" s="554"/>
      <c r="M26" s="908"/>
    </row>
    <row r="27" spans="1:13" s="247" customFormat="1" ht="48.75" customHeight="1">
      <c r="A27" s="280">
        <v>17</v>
      </c>
      <c r="B27" s="555" t="s">
        <v>537</v>
      </c>
      <c r="C27" s="555"/>
      <c r="D27" s="555"/>
      <c r="E27" s="555" t="s">
        <v>565</v>
      </c>
      <c r="F27" s="555"/>
      <c r="G27" s="555"/>
      <c r="H27" s="555"/>
      <c r="I27" s="554" t="s">
        <v>561</v>
      </c>
      <c r="J27" s="554"/>
      <c r="K27" s="554"/>
      <c r="L27" s="554"/>
      <c r="M27" s="908"/>
    </row>
    <row r="28" spans="1:13" s="247" customFormat="1">
      <c r="A28" s="7"/>
      <c r="B28" s="8"/>
      <c r="C28" s="8"/>
      <c r="D28" s="8"/>
      <c r="E28" s="8"/>
      <c r="F28" s="8"/>
      <c r="G28" s="8"/>
      <c r="H28" s="8"/>
      <c r="I28" s="8"/>
      <c r="J28" s="8"/>
      <c r="K28" s="8"/>
      <c r="L28" s="8"/>
      <c r="M28" s="9"/>
    </row>
    <row r="29" spans="1:13" s="247" customFormat="1" ht="18">
      <c r="A29" s="7"/>
      <c r="B29" s="179" t="s">
        <v>528</v>
      </c>
      <c r="C29" s="8"/>
      <c r="D29" s="8"/>
      <c r="E29" s="8"/>
      <c r="F29" s="8"/>
      <c r="G29" s="8"/>
      <c r="H29" s="8"/>
      <c r="I29" s="8"/>
      <c r="J29" s="8"/>
      <c r="K29" s="8"/>
      <c r="L29" s="8"/>
      <c r="M29" s="9"/>
    </row>
    <row r="30" spans="1:13" s="247" customFormat="1">
      <c r="A30" s="7"/>
      <c r="B30" s="8"/>
      <c r="C30" s="8"/>
      <c r="D30" s="8"/>
      <c r="E30" s="8"/>
      <c r="F30" s="8"/>
      <c r="G30" s="8"/>
      <c r="H30" s="8"/>
      <c r="I30" s="8"/>
      <c r="J30" s="8"/>
      <c r="K30" s="8"/>
      <c r="L30" s="8"/>
      <c r="M30" s="9"/>
    </row>
    <row r="31" spans="1:13" s="247" customFormat="1" ht="29.25" customHeight="1">
      <c r="A31" s="7"/>
      <c r="B31" s="705" t="s">
        <v>525</v>
      </c>
      <c r="C31" s="705"/>
      <c r="D31" s="705"/>
      <c r="E31" s="705" t="s">
        <v>526</v>
      </c>
      <c r="F31" s="705"/>
      <c r="G31" s="705"/>
      <c r="H31" s="705"/>
      <c r="I31" s="705" t="s">
        <v>527</v>
      </c>
      <c r="J31" s="705"/>
      <c r="K31" s="705"/>
      <c r="L31" s="705"/>
      <c r="M31" s="706"/>
    </row>
    <row r="32" spans="1:13" s="247" customFormat="1" ht="76.5" customHeight="1">
      <c r="A32" s="281">
        <v>18</v>
      </c>
      <c r="B32" s="555" t="s">
        <v>530</v>
      </c>
      <c r="C32" s="555"/>
      <c r="D32" s="555"/>
      <c r="E32" s="911" t="s">
        <v>533</v>
      </c>
      <c r="F32" s="911"/>
      <c r="G32" s="911"/>
      <c r="H32" s="911"/>
      <c r="I32" s="554" t="s">
        <v>570</v>
      </c>
      <c r="J32" s="554"/>
      <c r="K32" s="554"/>
      <c r="L32" s="554"/>
      <c r="M32" s="908"/>
    </row>
    <row r="33" spans="1:13" s="247" customFormat="1" ht="91.5" customHeight="1">
      <c r="A33" s="281">
        <v>19</v>
      </c>
      <c r="B33" s="555" t="s">
        <v>568</v>
      </c>
      <c r="C33" s="555"/>
      <c r="D33" s="555"/>
      <c r="E33" s="911" t="s">
        <v>435</v>
      </c>
      <c r="F33" s="911"/>
      <c r="G33" s="911"/>
      <c r="H33" s="911"/>
      <c r="I33" s="554" t="s">
        <v>569</v>
      </c>
      <c r="J33" s="554"/>
      <c r="K33" s="554"/>
      <c r="L33" s="554"/>
      <c r="M33" s="908"/>
    </row>
    <row r="34" spans="1:13" s="247" customFormat="1" ht="48.75" customHeight="1">
      <c r="A34" s="281">
        <v>20</v>
      </c>
      <c r="B34" s="555" t="s">
        <v>531</v>
      </c>
      <c r="C34" s="555"/>
      <c r="D34" s="555"/>
      <c r="E34" s="911" t="s">
        <v>532</v>
      </c>
      <c r="F34" s="911"/>
      <c r="G34" s="911"/>
      <c r="H34" s="911"/>
      <c r="I34" s="554" t="s">
        <v>571</v>
      </c>
      <c r="J34" s="554"/>
      <c r="K34" s="554"/>
      <c r="L34" s="554"/>
      <c r="M34" s="908"/>
    </row>
    <row r="35" spans="1:13" s="247" customFormat="1" ht="14.65" thickBot="1">
      <c r="A35" s="10"/>
      <c r="B35" s="11"/>
      <c r="C35" s="11"/>
      <c r="D35" s="11"/>
      <c r="E35" s="11"/>
      <c r="F35" s="11"/>
      <c r="G35" s="11"/>
      <c r="H35" s="11"/>
      <c r="I35" s="11"/>
      <c r="J35" s="11"/>
      <c r="K35" s="11"/>
      <c r="L35" s="11"/>
      <c r="M35" s="12"/>
    </row>
  </sheetData>
  <mergeCells count="67">
    <mergeCell ref="B34:D34"/>
    <mergeCell ref="E34:H34"/>
    <mergeCell ref="E33:H33"/>
    <mergeCell ref="E32:H32"/>
    <mergeCell ref="I32:M32"/>
    <mergeCell ref="I33:M33"/>
    <mergeCell ref="I34:M34"/>
    <mergeCell ref="B31:D31"/>
    <mergeCell ref="E31:H31"/>
    <mergeCell ref="I31:M31"/>
    <mergeCell ref="B32:D32"/>
    <mergeCell ref="B33:D33"/>
    <mergeCell ref="B14:D14"/>
    <mergeCell ref="B15:D15"/>
    <mergeCell ref="B16:D16"/>
    <mergeCell ref="B7:D7"/>
    <mergeCell ref="B8:D8"/>
    <mergeCell ref="B9:D9"/>
    <mergeCell ref="B10:D10"/>
    <mergeCell ref="B11:D11"/>
    <mergeCell ref="E11:H11"/>
    <mergeCell ref="I11:M11"/>
    <mergeCell ref="E12:H12"/>
    <mergeCell ref="B12:D12"/>
    <mergeCell ref="B13:D13"/>
    <mergeCell ref="E9:H9"/>
    <mergeCell ref="I9:M9"/>
    <mergeCell ref="E10:H10"/>
    <mergeCell ref="I10:M10"/>
    <mergeCell ref="E8:H8"/>
    <mergeCell ref="I8:M8"/>
    <mergeCell ref="B24:D24"/>
    <mergeCell ref="B25:D25"/>
    <mergeCell ref="B26:D26"/>
    <mergeCell ref="B27:D27"/>
    <mergeCell ref="E17:H17"/>
    <mergeCell ref="B22:D22"/>
    <mergeCell ref="B23:D23"/>
    <mergeCell ref="B21:D21"/>
    <mergeCell ref="E21:H21"/>
    <mergeCell ref="B17:D17"/>
    <mergeCell ref="I27:M27"/>
    <mergeCell ref="E27:H27"/>
    <mergeCell ref="E26:H26"/>
    <mergeCell ref="I23:M23"/>
    <mergeCell ref="E23:H23"/>
    <mergeCell ref="E25:H25"/>
    <mergeCell ref="I26:M26"/>
    <mergeCell ref="I25:M25"/>
    <mergeCell ref="I24:M24"/>
    <mergeCell ref="E24:H24"/>
    <mergeCell ref="I21:M21"/>
    <mergeCell ref="B6:D6"/>
    <mergeCell ref="E6:H6"/>
    <mergeCell ref="I6:M6"/>
    <mergeCell ref="I22:M22"/>
    <mergeCell ref="E22:H22"/>
    <mergeCell ref="E13:H13"/>
    <mergeCell ref="E14:H14"/>
    <mergeCell ref="I12:M12"/>
    <mergeCell ref="I13:M13"/>
    <mergeCell ref="I14:M14"/>
    <mergeCell ref="E15:H15"/>
    <mergeCell ref="E16:H16"/>
    <mergeCell ref="I15:M17"/>
    <mergeCell ref="I7:M7"/>
    <mergeCell ref="E7:H7"/>
  </mergeCells>
  <hyperlinks>
    <hyperlink ref="E33" r:id="rId1"/>
    <hyperlink ref="E34" r:id="rId2"/>
    <hyperlink ref="E32" r:id="rId3"/>
    <hyperlink ref="E22" r:id="rId4"/>
    <hyperlink ref="E26" r:id="rId5"/>
    <hyperlink ref="E9" r:id="rId6"/>
    <hyperlink ref="E11" r:id="rId7"/>
    <hyperlink ref="E12" r:id="rId8"/>
    <hyperlink ref="E13" r:id="rId9"/>
    <hyperlink ref="E14" r:id="rId10"/>
    <hyperlink ref="E16" r:id="rId11"/>
    <hyperlink ref="E17" r:id="rId12"/>
    <hyperlink ref="E15" r:id="rId13"/>
    <hyperlink ref="E25" r:id="rId14"/>
  </hyperlinks>
  <pageMargins left="0.7" right="0.7" top="0.75" bottom="0.75" header="0.3" footer="0.3"/>
  <pageSetup orientation="landscape" r:id="rId1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0"/>
  <sheetViews>
    <sheetView zoomScale="112" zoomScaleNormal="100" workbookViewId="0">
      <selection activeCell="B9" sqref="B9:M9"/>
    </sheetView>
  </sheetViews>
  <sheetFormatPr defaultRowHeight="14.25"/>
  <cols>
    <col min="1" max="1" width="4.59765625" customWidth="1"/>
    <col min="3" max="3" width="10.59765625" bestFit="1" customWidth="1"/>
    <col min="13" max="13" width="15.73046875" customWidth="1"/>
  </cols>
  <sheetData>
    <row r="1" spans="1:13" ht="5.25" customHeight="1">
      <c r="A1" s="4"/>
      <c r="B1" s="5"/>
      <c r="C1" s="5"/>
      <c r="D1" s="5"/>
      <c r="E1" s="5"/>
      <c r="F1" s="5"/>
      <c r="G1" s="5"/>
      <c r="H1" s="5"/>
      <c r="I1" s="5"/>
      <c r="J1" s="5"/>
      <c r="K1" s="5"/>
      <c r="L1" s="5"/>
      <c r="M1" s="6"/>
    </row>
    <row r="2" spans="1:13" ht="21">
      <c r="A2" s="44">
        <v>1</v>
      </c>
      <c r="B2" s="45" t="s">
        <v>35</v>
      </c>
      <c r="C2" s="8"/>
      <c r="D2" s="8"/>
      <c r="E2" s="8"/>
      <c r="F2" s="8"/>
      <c r="G2" s="8"/>
      <c r="H2" s="8"/>
      <c r="I2" s="8"/>
      <c r="J2" s="8"/>
      <c r="K2" s="8"/>
      <c r="L2" s="8"/>
      <c r="M2" s="9"/>
    </row>
    <row r="3" spans="1:13" ht="12.75" customHeight="1">
      <c r="A3" s="44"/>
      <c r="B3" s="45"/>
      <c r="C3" s="8"/>
      <c r="D3" s="8"/>
      <c r="E3" s="8"/>
      <c r="F3" s="8"/>
      <c r="G3" s="8"/>
      <c r="H3" s="8"/>
      <c r="I3" s="8"/>
      <c r="J3" s="8"/>
      <c r="K3" s="8"/>
      <c r="L3" s="8"/>
      <c r="M3" s="9"/>
    </row>
    <row r="4" spans="1:13">
      <c r="A4" s="107" t="s">
        <v>335</v>
      </c>
      <c r="B4" s="8"/>
      <c r="C4" s="8"/>
      <c r="D4" s="8"/>
      <c r="E4" s="8"/>
      <c r="F4" s="8"/>
      <c r="G4" s="8"/>
      <c r="H4" s="8"/>
      <c r="I4" s="8"/>
      <c r="J4" s="8"/>
      <c r="K4" s="8"/>
      <c r="L4" s="8"/>
      <c r="M4" s="9"/>
    </row>
    <row r="5" spans="1:13">
      <c r="A5" s="226">
        <v>1</v>
      </c>
      <c r="B5" s="8" t="s">
        <v>352</v>
      </c>
      <c r="C5" s="8"/>
      <c r="D5" s="8"/>
      <c r="E5" s="8"/>
      <c r="F5" s="8"/>
      <c r="G5" s="8"/>
      <c r="H5" s="8"/>
      <c r="I5" s="8"/>
      <c r="J5" s="8"/>
      <c r="K5" s="8"/>
      <c r="L5" s="8"/>
      <c r="M5" s="9"/>
    </row>
    <row r="6" spans="1:13">
      <c r="A6" s="226">
        <v>2</v>
      </c>
      <c r="B6" s="8" t="s">
        <v>621</v>
      </c>
      <c r="C6" s="8"/>
      <c r="D6" s="8"/>
      <c r="E6" s="8"/>
      <c r="F6" s="8"/>
      <c r="G6" s="8"/>
      <c r="H6" s="8"/>
      <c r="I6" s="8"/>
      <c r="J6" s="8"/>
      <c r="K6" s="8"/>
      <c r="L6" s="8"/>
      <c r="M6" s="9"/>
    </row>
    <row r="7" spans="1:13" s="247" customFormat="1" ht="32.25" customHeight="1">
      <c r="A7" s="226">
        <v>3</v>
      </c>
      <c r="B7" s="559" t="s">
        <v>622</v>
      </c>
      <c r="C7" s="559"/>
      <c r="D7" s="559"/>
      <c r="E7" s="559"/>
      <c r="F7" s="559"/>
      <c r="G7" s="559"/>
      <c r="H7" s="559"/>
      <c r="I7" s="559"/>
      <c r="J7" s="559"/>
      <c r="K7" s="559"/>
      <c r="L7" s="559"/>
      <c r="M7" s="560"/>
    </row>
    <row r="8" spans="1:13" ht="30.75" customHeight="1">
      <c r="A8" s="226">
        <v>4</v>
      </c>
      <c r="B8" s="559" t="s">
        <v>624</v>
      </c>
      <c r="C8" s="559"/>
      <c r="D8" s="559"/>
      <c r="E8" s="559"/>
      <c r="F8" s="559"/>
      <c r="G8" s="559"/>
      <c r="H8" s="559"/>
      <c r="I8" s="559"/>
      <c r="J8" s="559"/>
      <c r="K8" s="559"/>
      <c r="L8" s="559"/>
      <c r="M8" s="560"/>
    </row>
    <row r="9" spans="1:13" ht="32.25" customHeight="1">
      <c r="A9" s="226">
        <v>5</v>
      </c>
      <c r="B9" s="559" t="s">
        <v>440</v>
      </c>
      <c r="C9" s="559"/>
      <c r="D9" s="559"/>
      <c r="E9" s="559"/>
      <c r="F9" s="559"/>
      <c r="G9" s="559"/>
      <c r="H9" s="559"/>
      <c r="I9" s="559"/>
      <c r="J9" s="559"/>
      <c r="K9" s="559"/>
      <c r="L9" s="559"/>
      <c r="M9" s="560"/>
    </row>
    <row r="10" spans="1:13" s="247" customFormat="1" ht="60.75" customHeight="1">
      <c r="A10" s="226">
        <v>6</v>
      </c>
      <c r="B10" s="566" t="s">
        <v>623</v>
      </c>
      <c r="C10" s="566"/>
      <c r="D10" s="566"/>
      <c r="E10" s="566"/>
      <c r="F10" s="566"/>
      <c r="G10" s="566"/>
      <c r="H10" s="566"/>
      <c r="I10" s="566"/>
      <c r="J10" s="566"/>
      <c r="K10" s="566"/>
      <c r="L10" s="566"/>
      <c r="M10" s="567"/>
    </row>
    <row r="11" spans="1:13" s="247" customFormat="1" ht="32.25" customHeight="1">
      <c r="A11" s="226">
        <v>7</v>
      </c>
      <c r="B11" s="559" t="s">
        <v>626</v>
      </c>
      <c r="C11" s="559"/>
      <c r="D11" s="559"/>
      <c r="E11" s="559"/>
      <c r="F11" s="559"/>
      <c r="G11" s="559"/>
      <c r="H11" s="559"/>
      <c r="I11" s="559"/>
      <c r="J11" s="559"/>
      <c r="K11" s="559"/>
      <c r="L11" s="559"/>
      <c r="M11" s="560"/>
    </row>
    <row r="12" spans="1:13" ht="32.25" customHeight="1">
      <c r="A12" s="226">
        <v>8</v>
      </c>
      <c r="B12" s="561" t="s">
        <v>399</v>
      </c>
      <c r="C12" s="561"/>
      <c r="D12" s="561"/>
      <c r="E12" s="561"/>
      <c r="F12" s="561"/>
      <c r="G12" s="561"/>
      <c r="H12" s="561"/>
      <c r="I12" s="561"/>
      <c r="J12" s="561"/>
      <c r="K12" s="561"/>
      <c r="L12" s="561"/>
      <c r="M12" s="562"/>
    </row>
    <row r="13" spans="1:13">
      <c r="A13" s="7"/>
      <c r="B13" s="238">
        <v>1</v>
      </c>
      <c r="C13" s="239" t="s">
        <v>400</v>
      </c>
      <c r="D13" s="239" t="s">
        <v>401</v>
      </c>
      <c r="E13" s="239"/>
      <c r="F13" s="239"/>
      <c r="G13" s="8"/>
      <c r="H13" s="8"/>
      <c r="I13" s="8"/>
      <c r="J13" s="8"/>
      <c r="K13" s="8"/>
      <c r="L13" s="8"/>
      <c r="M13" s="9"/>
    </row>
    <row r="14" spans="1:13">
      <c r="A14" s="7"/>
      <c r="B14" s="238">
        <v>2</v>
      </c>
      <c r="C14" s="239" t="s">
        <v>336</v>
      </c>
      <c r="D14" s="239" t="s">
        <v>337</v>
      </c>
      <c r="E14" s="239"/>
      <c r="F14" s="239"/>
      <c r="G14" s="8"/>
      <c r="H14" s="8"/>
      <c r="I14" s="8"/>
      <c r="J14" s="8"/>
      <c r="K14" s="8"/>
      <c r="L14" s="8"/>
      <c r="M14" s="9"/>
    </row>
    <row r="15" spans="1:13">
      <c r="A15" s="7"/>
      <c r="B15" s="238">
        <v>3</v>
      </c>
      <c r="C15" s="239" t="s">
        <v>338</v>
      </c>
      <c r="D15" s="239" t="s">
        <v>339</v>
      </c>
      <c r="E15" s="239"/>
      <c r="F15" s="239"/>
      <c r="G15" s="8"/>
      <c r="H15" s="8"/>
      <c r="I15" s="8"/>
      <c r="J15" s="8"/>
      <c r="K15" s="8"/>
      <c r="L15" s="8"/>
      <c r="M15" s="9"/>
    </row>
    <row r="16" spans="1:13">
      <c r="A16" s="7"/>
      <c r="B16" s="238">
        <v>4</v>
      </c>
      <c r="C16" s="239" t="s">
        <v>340</v>
      </c>
      <c r="D16" s="239" t="s">
        <v>341</v>
      </c>
      <c r="E16" s="239"/>
      <c r="F16" s="239"/>
      <c r="G16" s="8"/>
      <c r="H16" s="8"/>
      <c r="I16" s="8"/>
      <c r="J16" s="8"/>
      <c r="K16" s="8"/>
      <c r="L16" s="8"/>
      <c r="M16" s="9"/>
    </row>
    <row r="17" spans="1:13" s="247" customFormat="1">
      <c r="A17" s="7"/>
      <c r="B17" s="238">
        <v>5</v>
      </c>
      <c r="C17" s="239" t="s">
        <v>403</v>
      </c>
      <c r="D17" s="239" t="s">
        <v>404</v>
      </c>
      <c r="E17" s="239"/>
      <c r="F17" s="239"/>
      <c r="G17" s="8"/>
      <c r="H17" s="8"/>
      <c r="I17" s="8"/>
      <c r="J17" s="8"/>
      <c r="K17" s="8"/>
      <c r="L17" s="8"/>
      <c r="M17" s="9"/>
    </row>
    <row r="18" spans="1:13" s="247" customFormat="1">
      <c r="A18" s="7"/>
      <c r="B18" s="238">
        <v>6</v>
      </c>
      <c r="C18" s="239" t="s">
        <v>402</v>
      </c>
      <c r="D18" s="239" t="s">
        <v>405</v>
      </c>
      <c r="E18" s="239"/>
      <c r="F18" s="239"/>
      <c r="G18" s="8"/>
      <c r="H18" s="8"/>
      <c r="I18" s="8"/>
      <c r="J18" s="8"/>
      <c r="K18" s="8"/>
      <c r="L18" s="8"/>
      <c r="M18" s="9"/>
    </row>
    <row r="19" spans="1:13" s="247" customFormat="1">
      <c r="A19" s="7"/>
      <c r="B19" s="238">
        <v>7</v>
      </c>
      <c r="C19" s="239" t="s">
        <v>407</v>
      </c>
      <c r="D19" s="239" t="s">
        <v>406</v>
      </c>
      <c r="E19" s="239"/>
      <c r="F19" s="239"/>
      <c r="G19" s="8"/>
      <c r="H19" s="8"/>
      <c r="I19" s="8"/>
      <c r="J19" s="8"/>
      <c r="K19" s="8"/>
      <c r="L19" s="8"/>
      <c r="M19" s="9"/>
    </row>
    <row r="20" spans="1:13" s="247" customFormat="1">
      <c r="A20" s="7"/>
      <c r="B20" s="238" t="s">
        <v>484</v>
      </c>
      <c r="C20" s="239"/>
      <c r="D20" s="239"/>
      <c r="E20" s="239"/>
      <c r="F20" s="239"/>
      <c r="G20" s="8"/>
      <c r="H20" s="8"/>
      <c r="I20" s="8"/>
      <c r="J20" s="8"/>
      <c r="K20" s="8"/>
      <c r="L20" s="8"/>
      <c r="M20" s="9"/>
    </row>
    <row r="21" spans="1:13" s="247" customFormat="1">
      <c r="A21" s="7"/>
      <c r="B21" s="238"/>
      <c r="C21" s="285" t="s">
        <v>599</v>
      </c>
      <c r="D21" s="244" t="s">
        <v>600</v>
      </c>
      <c r="E21" s="239"/>
      <c r="F21" s="239"/>
      <c r="G21" s="8"/>
      <c r="H21" s="8"/>
      <c r="I21" s="8"/>
      <c r="J21" s="8"/>
      <c r="K21" s="8"/>
      <c r="L21" s="8"/>
      <c r="M21" s="9"/>
    </row>
    <row r="22" spans="1:13" s="247" customFormat="1">
      <c r="A22" s="7"/>
      <c r="B22" s="238">
        <v>8</v>
      </c>
      <c r="C22" s="239" t="s">
        <v>434</v>
      </c>
      <c r="D22" s="239" t="s">
        <v>430</v>
      </c>
      <c r="E22" s="239"/>
      <c r="F22" s="239"/>
      <c r="G22" s="8"/>
      <c r="H22" s="8"/>
      <c r="I22" s="8"/>
      <c r="J22" s="8"/>
      <c r="K22" s="8"/>
      <c r="L22" s="8"/>
      <c r="M22" s="9"/>
    </row>
    <row r="23" spans="1:13" s="247" customFormat="1">
      <c r="A23" s="7"/>
      <c r="B23" s="238">
        <v>9</v>
      </c>
      <c r="C23" s="239" t="s">
        <v>434</v>
      </c>
      <c r="D23" s="239" t="s">
        <v>431</v>
      </c>
      <c r="E23" s="239"/>
      <c r="F23" s="239"/>
      <c r="G23" s="8"/>
      <c r="H23" s="8"/>
      <c r="I23" s="8"/>
      <c r="J23" s="8"/>
      <c r="K23" s="8"/>
      <c r="L23" s="8"/>
      <c r="M23" s="9"/>
    </row>
    <row r="24" spans="1:13" s="247" customFormat="1">
      <c r="A24" s="7"/>
      <c r="B24" s="238">
        <v>10</v>
      </c>
      <c r="C24" s="239" t="s">
        <v>434</v>
      </c>
      <c r="D24" s="239" t="s">
        <v>432</v>
      </c>
      <c r="E24" s="239"/>
      <c r="F24" s="239"/>
      <c r="G24" s="8"/>
      <c r="H24" s="8"/>
      <c r="I24" s="8"/>
      <c r="J24" s="8"/>
      <c r="K24" s="8"/>
      <c r="L24" s="8"/>
      <c r="M24" s="9"/>
    </row>
    <row r="25" spans="1:13" s="247" customFormat="1">
      <c r="A25" s="7"/>
      <c r="B25" s="238">
        <v>11</v>
      </c>
      <c r="C25" s="239" t="s">
        <v>485</v>
      </c>
      <c r="D25" s="239" t="s">
        <v>486</v>
      </c>
      <c r="E25" s="239"/>
      <c r="F25" s="239"/>
      <c r="G25" s="8"/>
      <c r="H25" s="8"/>
      <c r="I25" s="8"/>
      <c r="J25" s="8"/>
      <c r="K25" s="8"/>
      <c r="L25" s="8"/>
      <c r="M25" s="9"/>
    </row>
    <row r="26" spans="1:13" s="247" customFormat="1">
      <c r="A26" s="7"/>
      <c r="B26" s="238">
        <v>12</v>
      </c>
      <c r="C26" s="239" t="s">
        <v>485</v>
      </c>
      <c r="D26" s="239" t="s">
        <v>487</v>
      </c>
      <c r="E26" s="239"/>
      <c r="F26" s="239"/>
      <c r="G26" s="8"/>
      <c r="H26" s="8"/>
      <c r="I26" s="8"/>
      <c r="J26" s="8"/>
      <c r="K26" s="8"/>
      <c r="L26" s="8"/>
      <c r="M26" s="9"/>
    </row>
    <row r="27" spans="1:13" ht="13.5" customHeight="1" thickBot="1">
      <c r="A27" s="7"/>
      <c r="B27" s="8"/>
      <c r="C27" s="8"/>
      <c r="D27" s="8"/>
      <c r="E27" s="8"/>
      <c r="F27" s="8"/>
      <c r="G27" s="8"/>
      <c r="H27" s="8"/>
      <c r="I27" s="8"/>
      <c r="J27" s="8"/>
      <c r="K27" s="8"/>
      <c r="L27" s="8"/>
      <c r="M27" s="9"/>
    </row>
    <row r="28" spans="1:13" ht="27.75" customHeight="1" thickBot="1">
      <c r="A28" s="7"/>
      <c r="B28" s="563" t="s">
        <v>354</v>
      </c>
      <c r="C28" s="564"/>
      <c r="D28" s="564"/>
      <c r="E28" s="564"/>
      <c r="F28" s="564"/>
      <c r="G28" s="564"/>
      <c r="H28" s="564"/>
      <c r="I28" s="564"/>
      <c r="J28" s="564"/>
      <c r="K28" s="564"/>
      <c r="L28" s="564"/>
      <c r="M28" s="565"/>
    </row>
    <row r="29" spans="1:13" ht="11.25" customHeight="1">
      <c r="A29" s="240"/>
      <c r="B29" s="241"/>
      <c r="C29" s="241"/>
      <c r="D29" s="241"/>
      <c r="E29" s="241"/>
      <c r="F29" s="241"/>
      <c r="G29" s="241"/>
      <c r="H29" s="241"/>
      <c r="I29" s="241"/>
      <c r="J29" s="241"/>
      <c r="K29" s="241"/>
      <c r="L29" s="241"/>
      <c r="M29" s="9"/>
    </row>
    <row r="30" spans="1:13" s="247" customFormat="1" ht="11.25" customHeight="1">
      <c r="A30" s="240"/>
      <c r="B30" s="241"/>
      <c r="C30" s="241"/>
      <c r="D30" s="241"/>
      <c r="E30" s="241"/>
      <c r="F30" s="241"/>
      <c r="G30" s="241"/>
      <c r="H30" s="241"/>
      <c r="I30" s="241"/>
      <c r="J30" s="241"/>
      <c r="K30" s="241"/>
      <c r="L30" s="241"/>
      <c r="M30" s="9"/>
    </row>
    <row r="31" spans="1:13" s="247" customFormat="1" ht="11.25" customHeight="1">
      <c r="A31" s="240"/>
      <c r="B31" s="241"/>
      <c r="C31" s="241"/>
      <c r="D31" s="241"/>
      <c r="E31" s="241"/>
      <c r="F31" s="241"/>
      <c r="G31" s="241"/>
      <c r="H31" s="241"/>
      <c r="I31" s="241"/>
      <c r="J31" s="241"/>
      <c r="K31" s="241"/>
      <c r="L31" s="241"/>
      <c r="M31" s="9"/>
    </row>
    <row r="32" spans="1:13">
      <c r="A32" s="107" t="s">
        <v>355</v>
      </c>
      <c r="B32" s="8"/>
      <c r="C32" s="8"/>
      <c r="D32" s="8"/>
      <c r="E32" s="8"/>
      <c r="F32" s="8"/>
      <c r="G32" s="8"/>
      <c r="H32" s="8"/>
      <c r="I32" s="8"/>
      <c r="J32" s="8"/>
      <c r="K32" s="8"/>
      <c r="L32" s="8"/>
      <c r="M32" s="9"/>
    </row>
    <row r="33" spans="1:13">
      <c r="A33" s="7" t="s">
        <v>588</v>
      </c>
      <c r="B33" s="8"/>
      <c r="C33" s="8"/>
      <c r="D33" s="8"/>
      <c r="E33" s="8"/>
      <c r="F33" s="8"/>
      <c r="G33" s="8"/>
      <c r="H33" s="8"/>
      <c r="I33" s="8"/>
      <c r="J33" s="8"/>
      <c r="K33" s="8"/>
      <c r="L33" s="8"/>
      <c r="M33" s="9"/>
    </row>
    <row r="34" spans="1:13" s="247" customFormat="1">
      <c r="A34" s="108" t="s">
        <v>541</v>
      </c>
      <c r="B34" s="8"/>
      <c r="C34" s="8"/>
      <c r="D34" s="8"/>
      <c r="E34" s="8"/>
      <c r="F34" s="8"/>
      <c r="G34" s="8"/>
      <c r="H34" s="8"/>
      <c r="I34" s="8"/>
      <c r="J34" s="8"/>
      <c r="K34" s="8"/>
      <c r="L34" s="8"/>
      <c r="M34" s="9"/>
    </row>
    <row r="35" spans="1:13" s="247" customFormat="1">
      <c r="A35" s="108"/>
      <c r="B35" s="8"/>
      <c r="C35" s="8"/>
      <c r="D35" s="8"/>
      <c r="E35" s="8"/>
      <c r="F35" s="8"/>
      <c r="G35" s="8"/>
      <c r="H35" s="8"/>
      <c r="I35" s="8"/>
      <c r="J35" s="8"/>
      <c r="K35" s="8"/>
      <c r="L35" s="8"/>
      <c r="M35" s="9"/>
    </row>
    <row r="36" spans="1:13">
      <c r="A36" s="7" t="s">
        <v>370</v>
      </c>
      <c r="B36" s="8"/>
      <c r="C36" s="8"/>
      <c r="D36" s="8"/>
      <c r="E36" s="8"/>
      <c r="F36" s="8"/>
      <c r="G36" s="8"/>
      <c r="H36" s="8"/>
      <c r="I36" s="8"/>
      <c r="J36" s="8"/>
      <c r="K36" s="8"/>
      <c r="L36" s="8"/>
      <c r="M36" s="9"/>
    </row>
    <row r="37" spans="1:13">
      <c r="A37" s="7" t="s">
        <v>353</v>
      </c>
      <c r="B37" s="8"/>
      <c r="C37" s="8"/>
      <c r="D37" s="8"/>
      <c r="E37" s="8"/>
      <c r="F37" s="8"/>
      <c r="G37" s="8"/>
      <c r="H37" s="8"/>
      <c r="I37" s="8"/>
      <c r="J37" s="8"/>
      <c r="K37" s="8"/>
      <c r="L37" s="8"/>
      <c r="M37" s="9"/>
    </row>
    <row r="38" spans="1:13" s="247" customFormat="1">
      <c r="A38" s="7" t="s">
        <v>488</v>
      </c>
      <c r="B38" s="8"/>
      <c r="C38" s="8"/>
      <c r="D38" s="8"/>
      <c r="E38" s="8"/>
      <c r="F38" s="8"/>
      <c r="G38" s="8"/>
      <c r="H38" s="8"/>
      <c r="I38" s="8"/>
      <c r="J38" s="8"/>
      <c r="K38" s="8"/>
      <c r="L38" s="8"/>
      <c r="M38" s="9"/>
    </row>
    <row r="39" spans="1:13" ht="14.65" thickBot="1">
      <c r="A39" s="10"/>
      <c r="B39" s="11"/>
      <c r="C39" s="11"/>
      <c r="D39" s="11"/>
      <c r="E39" s="11"/>
      <c r="F39" s="11"/>
      <c r="G39" s="11"/>
      <c r="H39" s="11"/>
      <c r="I39" s="11"/>
      <c r="J39" s="11"/>
      <c r="K39" s="11"/>
      <c r="L39" s="11"/>
      <c r="M39" s="12"/>
    </row>
    <row r="40" spans="1:13" s="247" customFormat="1">
      <c r="A40" s="8"/>
      <c r="B40" s="8"/>
      <c r="C40" s="8"/>
      <c r="D40" s="8"/>
      <c r="E40" s="8"/>
      <c r="F40" s="8"/>
      <c r="G40" s="8"/>
      <c r="H40" s="8"/>
      <c r="I40" s="8"/>
      <c r="J40" s="8"/>
      <c r="K40" s="8"/>
      <c r="L40" s="8"/>
      <c r="M40" s="8"/>
    </row>
  </sheetData>
  <mergeCells count="7">
    <mergeCell ref="B8:M8"/>
    <mergeCell ref="B9:M9"/>
    <mergeCell ref="B12:M12"/>
    <mergeCell ref="B28:M28"/>
    <mergeCell ref="B7:M7"/>
    <mergeCell ref="B11:M11"/>
    <mergeCell ref="B10:M10"/>
  </mergeCells>
  <hyperlinks>
    <hyperlink ref="D21" r:id="rId1"/>
  </hyperlinks>
  <pageMargins left="0.7" right="0.7" top="0.75" bottom="0.75" header="0.3" footer="0.3"/>
  <pageSetup orientation="landscape"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9"/>
  <sheetViews>
    <sheetView tabSelected="1" topLeftCell="A2" zoomScale="205" zoomScaleNormal="100" workbookViewId="0">
      <selection activeCell="B9" sqref="B9:M9"/>
    </sheetView>
  </sheetViews>
  <sheetFormatPr defaultRowHeight="14.25"/>
  <cols>
    <col min="1" max="1" width="6.3984375" style="2" customWidth="1"/>
    <col min="2" max="2" width="30.73046875" customWidth="1"/>
    <col min="3" max="3" width="36.86328125" customWidth="1"/>
    <col min="4" max="4" width="22.59765625" style="8" customWidth="1"/>
  </cols>
  <sheetData>
    <row r="1" spans="1:6" ht="10.5" customHeight="1">
      <c r="A1" s="60"/>
      <c r="B1" s="5"/>
      <c r="C1" s="5"/>
      <c r="D1" s="5"/>
      <c r="E1" s="5"/>
      <c r="F1" s="6"/>
    </row>
    <row r="2" spans="1:6" ht="18.75" customHeight="1">
      <c r="A2" s="44">
        <v>2</v>
      </c>
      <c r="B2" s="45" t="s">
        <v>13</v>
      </c>
      <c r="C2" s="8"/>
      <c r="E2" s="8"/>
      <c r="F2" s="9"/>
    </row>
    <row r="3" spans="1:6" ht="9.75" customHeight="1">
      <c r="A3" s="44"/>
      <c r="B3" s="45"/>
      <c r="C3" s="8"/>
      <c r="E3" s="8"/>
      <c r="F3" s="9"/>
    </row>
    <row r="4" spans="1:6" ht="21">
      <c r="A4" s="61" t="s">
        <v>25</v>
      </c>
      <c r="B4" s="45"/>
      <c r="C4" s="8"/>
      <c r="E4" s="8"/>
      <c r="F4" s="9"/>
    </row>
    <row r="5" spans="1:6">
      <c r="A5" s="56"/>
      <c r="B5" s="8"/>
      <c r="C5" s="8"/>
      <c r="E5" s="8"/>
      <c r="F5" s="9"/>
    </row>
    <row r="6" spans="1:6">
      <c r="A6" s="56">
        <v>1</v>
      </c>
      <c r="B6" s="57" t="s">
        <v>26</v>
      </c>
      <c r="C6" s="292" t="s">
        <v>710</v>
      </c>
      <c r="D6" s="571" t="s">
        <v>356</v>
      </c>
      <c r="E6" s="571"/>
      <c r="F6" s="572"/>
    </row>
    <row r="7" spans="1:6">
      <c r="A7" s="56"/>
      <c r="B7" s="8"/>
      <c r="C7" s="279"/>
      <c r="D7" s="571"/>
      <c r="E7" s="571"/>
      <c r="F7" s="572"/>
    </row>
    <row r="8" spans="1:6">
      <c r="A8" s="56">
        <v>2</v>
      </c>
      <c r="B8" s="57" t="s">
        <v>11</v>
      </c>
      <c r="C8" s="200">
        <v>42580</v>
      </c>
      <c r="D8" s="8" t="s">
        <v>239</v>
      </c>
      <c r="E8" s="8"/>
      <c r="F8" s="9"/>
    </row>
    <row r="9" spans="1:6">
      <c r="A9" s="56"/>
      <c r="B9" s="8"/>
      <c r="C9" s="279"/>
      <c r="E9" s="8"/>
      <c r="F9" s="9"/>
    </row>
    <row r="10" spans="1:6" ht="42.75">
      <c r="A10" s="56">
        <v>3</v>
      </c>
      <c r="B10" s="57" t="s">
        <v>240</v>
      </c>
      <c r="C10" s="277" t="s">
        <v>24</v>
      </c>
      <c r="E10" s="8"/>
      <c r="F10" s="9"/>
    </row>
    <row r="11" spans="1:6">
      <c r="A11" s="56"/>
      <c r="B11" s="8"/>
      <c r="C11" s="279"/>
      <c r="E11" s="8"/>
      <c r="F11" s="9"/>
    </row>
    <row r="12" spans="1:6">
      <c r="A12" s="56"/>
      <c r="B12" s="28" t="s">
        <v>12</v>
      </c>
      <c r="C12" s="293"/>
      <c r="E12" s="8"/>
      <c r="F12" s="9"/>
    </row>
    <row r="13" spans="1:6">
      <c r="A13" s="56"/>
      <c r="B13" s="28" t="s">
        <v>14</v>
      </c>
      <c r="C13" s="293"/>
      <c r="E13" s="8"/>
      <c r="F13" s="9"/>
    </row>
    <row r="14" spans="1:6">
      <c r="A14" s="56"/>
      <c r="B14" s="28" t="s">
        <v>219</v>
      </c>
      <c r="C14" s="509" t="s">
        <v>631</v>
      </c>
      <c r="E14" s="8"/>
      <c r="F14" s="9"/>
    </row>
    <row r="15" spans="1:6">
      <c r="A15" s="56"/>
      <c r="B15" s="28" t="s">
        <v>220</v>
      </c>
      <c r="C15" s="293"/>
      <c r="E15" s="8"/>
      <c r="F15" s="9"/>
    </row>
    <row r="16" spans="1:6">
      <c r="A16" s="56"/>
      <c r="B16" s="28" t="s">
        <v>221</v>
      </c>
      <c r="C16" s="293"/>
      <c r="E16" s="8"/>
      <c r="F16" s="9"/>
    </row>
    <row r="17" spans="1:6">
      <c r="A17" s="56"/>
      <c r="B17" s="28" t="s">
        <v>222</v>
      </c>
      <c r="C17" s="293"/>
      <c r="E17" s="8"/>
      <c r="F17" s="9"/>
    </row>
    <row r="18" spans="1:6">
      <c r="A18" s="56"/>
      <c r="B18" s="28" t="s">
        <v>15</v>
      </c>
      <c r="C18" s="293"/>
      <c r="E18" s="8"/>
      <c r="F18" s="9"/>
    </row>
    <row r="19" spans="1:6">
      <c r="A19" s="56"/>
      <c r="B19" s="8"/>
      <c r="C19" s="279"/>
      <c r="E19" s="8"/>
      <c r="F19" s="9"/>
    </row>
    <row r="20" spans="1:6" ht="30" customHeight="1">
      <c r="A20" s="56">
        <v>4</v>
      </c>
      <c r="B20" s="57" t="s">
        <v>241</v>
      </c>
      <c r="C20" s="277" t="s">
        <v>492</v>
      </c>
      <c r="E20" s="8"/>
      <c r="F20" s="9"/>
    </row>
    <row r="21" spans="1:6">
      <c r="A21" s="56"/>
      <c r="B21" s="8"/>
      <c r="C21" s="279"/>
      <c r="E21" s="8"/>
      <c r="F21" s="9"/>
    </row>
    <row r="22" spans="1:6">
      <c r="A22" s="56"/>
      <c r="B22" s="28" t="s">
        <v>245</v>
      </c>
      <c r="C22" s="509" t="s">
        <v>631</v>
      </c>
      <c r="E22" s="8"/>
      <c r="F22" s="9"/>
    </row>
    <row r="23" spans="1:6">
      <c r="A23" s="56"/>
      <c r="B23" s="28" t="s">
        <v>246</v>
      </c>
      <c r="C23" s="293"/>
      <c r="E23" s="8"/>
      <c r="F23" s="9"/>
    </row>
    <row r="24" spans="1:6">
      <c r="A24" s="56"/>
      <c r="B24" s="28" t="s">
        <v>247</v>
      </c>
      <c r="C24" s="293"/>
      <c r="E24" s="8"/>
      <c r="F24" s="9"/>
    </row>
    <row r="25" spans="1:6" ht="42.75">
      <c r="A25" s="56"/>
      <c r="B25" s="276" t="s">
        <v>248</v>
      </c>
      <c r="C25" s="293"/>
      <c r="E25" s="8"/>
      <c r="F25" s="9"/>
    </row>
    <row r="26" spans="1:6" ht="28.5">
      <c r="A26" s="56"/>
      <c r="B26" s="276" t="s">
        <v>490</v>
      </c>
      <c r="C26" s="293"/>
      <c r="E26" s="8"/>
      <c r="F26" s="9"/>
    </row>
    <row r="27" spans="1:6" ht="28.5">
      <c r="A27" s="56"/>
      <c r="B27" s="276" t="s">
        <v>491</v>
      </c>
      <c r="C27" s="293"/>
      <c r="E27" s="8"/>
      <c r="F27" s="9"/>
    </row>
    <row r="28" spans="1:6">
      <c r="A28" s="56"/>
      <c r="B28" s="8"/>
      <c r="C28" s="279"/>
      <c r="E28" s="8"/>
      <c r="F28" s="9"/>
    </row>
    <row r="29" spans="1:6">
      <c r="A29" s="56">
        <v>4</v>
      </c>
      <c r="B29" s="57" t="s">
        <v>16</v>
      </c>
      <c r="C29" s="279"/>
      <c r="E29" s="8"/>
      <c r="F29" s="9"/>
    </row>
    <row r="30" spans="1:6">
      <c r="A30" s="56"/>
      <c r="B30" s="8"/>
      <c r="C30" s="279"/>
      <c r="E30" s="8"/>
      <c r="F30" s="9"/>
    </row>
    <row r="31" spans="1:6">
      <c r="A31" s="56"/>
      <c r="B31" s="278" t="s">
        <v>17</v>
      </c>
      <c r="C31" s="292" t="s">
        <v>632</v>
      </c>
      <c r="E31" s="8"/>
      <c r="F31" s="9"/>
    </row>
    <row r="32" spans="1:6">
      <c r="A32" s="56"/>
      <c r="B32" s="278" t="s">
        <v>18</v>
      </c>
      <c r="C32" s="508" t="s">
        <v>636</v>
      </c>
      <c r="E32" s="8"/>
      <c r="F32" s="9"/>
    </row>
    <row r="33" spans="1:11">
      <c r="A33" s="56"/>
      <c r="B33" s="278" t="s">
        <v>19</v>
      </c>
      <c r="C33" s="327" t="s">
        <v>637</v>
      </c>
      <c r="E33" s="8"/>
      <c r="F33" s="9"/>
    </row>
    <row r="34" spans="1:11">
      <c r="A34" s="56"/>
      <c r="B34" s="278" t="s">
        <v>20</v>
      </c>
      <c r="C34" s="292" t="s">
        <v>638</v>
      </c>
      <c r="E34" s="8"/>
      <c r="F34" s="9"/>
    </row>
    <row r="35" spans="1:11" ht="9.75" customHeight="1">
      <c r="A35" s="56"/>
      <c r="B35" s="8"/>
      <c r="C35" s="8"/>
      <c r="E35" s="8"/>
      <c r="F35" s="9"/>
    </row>
    <row r="36" spans="1:11" ht="28.5" customHeight="1">
      <c r="A36" s="51">
        <v>5</v>
      </c>
      <c r="B36" s="95" t="s">
        <v>21</v>
      </c>
      <c r="C36" s="575" t="s">
        <v>125</v>
      </c>
      <c r="D36" s="575"/>
      <c r="E36" s="575"/>
      <c r="F36" s="148"/>
      <c r="G36" s="3"/>
      <c r="H36" s="3"/>
      <c r="I36" s="3"/>
      <c r="J36" s="3"/>
      <c r="K36" s="3"/>
    </row>
    <row r="37" spans="1:11">
      <c r="A37" s="56"/>
      <c r="B37" s="8"/>
      <c r="C37" s="8"/>
      <c r="E37" s="8"/>
      <c r="F37" s="9"/>
    </row>
    <row r="38" spans="1:11">
      <c r="A38" s="56"/>
      <c r="B38" s="275" t="s">
        <v>88</v>
      </c>
      <c r="C38" s="147" t="s">
        <v>182</v>
      </c>
      <c r="D38" s="576" t="s">
        <v>181</v>
      </c>
      <c r="E38" s="576"/>
      <c r="F38" s="577"/>
    </row>
    <row r="39" spans="1:11">
      <c r="A39" s="56"/>
      <c r="B39" s="292" t="s">
        <v>671</v>
      </c>
      <c r="C39" s="342" t="s">
        <v>632</v>
      </c>
      <c r="D39" s="573" t="s">
        <v>637</v>
      </c>
      <c r="E39" s="573"/>
      <c r="F39" s="574"/>
    </row>
    <row r="40" spans="1:11">
      <c r="A40" s="56"/>
      <c r="B40" s="294"/>
      <c r="C40" s="294"/>
      <c r="D40" s="573"/>
      <c r="E40" s="573"/>
      <c r="F40" s="574"/>
    </row>
    <row r="41" spans="1:11">
      <c r="A41" s="56"/>
      <c r="B41" s="294"/>
      <c r="C41" s="294"/>
      <c r="D41" s="573"/>
      <c r="E41" s="573"/>
      <c r="F41" s="574"/>
    </row>
    <row r="42" spans="1:11">
      <c r="A42" s="56"/>
      <c r="B42" s="294"/>
      <c r="C42" s="294"/>
      <c r="D42" s="573"/>
      <c r="E42" s="573"/>
      <c r="F42" s="574"/>
    </row>
    <row r="43" spans="1:11">
      <c r="A43" s="56"/>
      <c r="B43" s="294"/>
      <c r="C43" s="294"/>
      <c r="D43" s="573"/>
      <c r="E43" s="573"/>
      <c r="F43" s="574"/>
      <c r="G43" s="8"/>
      <c r="H43" s="8"/>
    </row>
    <row r="44" spans="1:11">
      <c r="A44" s="56"/>
      <c r="B44" s="8"/>
      <c r="C44" s="8"/>
      <c r="E44" s="8"/>
      <c r="F44" s="9"/>
      <c r="G44" s="8"/>
      <c r="H44" s="8"/>
    </row>
    <row r="45" spans="1:11">
      <c r="A45" s="56"/>
      <c r="B45" s="8"/>
      <c r="C45" s="8"/>
      <c r="E45" s="8"/>
      <c r="F45" s="9"/>
      <c r="G45" s="8"/>
      <c r="H45" s="8"/>
    </row>
    <row r="46" spans="1:11" ht="23.25">
      <c r="A46" s="56"/>
      <c r="B46" s="568" t="s">
        <v>614</v>
      </c>
      <c r="C46" s="569"/>
      <c r="D46" s="569"/>
      <c r="E46" s="570"/>
      <c r="F46" s="9"/>
      <c r="G46" s="8"/>
      <c r="H46" s="8"/>
    </row>
    <row r="47" spans="1:11">
      <c r="A47" s="56"/>
      <c r="B47" s="8"/>
      <c r="C47" s="8"/>
      <c r="E47" s="8"/>
      <c r="F47" s="9"/>
      <c r="G47" s="8"/>
      <c r="H47" s="8"/>
    </row>
    <row r="48" spans="1:11">
      <c r="A48" s="56"/>
      <c r="B48" s="8"/>
      <c r="C48" s="8"/>
      <c r="E48" s="8"/>
      <c r="F48" s="9"/>
    </row>
    <row r="49" spans="1:6" ht="14.65" thickBot="1">
      <c r="A49" s="63"/>
      <c r="B49" s="11"/>
      <c r="C49" s="11"/>
      <c r="D49" s="11"/>
      <c r="E49" s="11"/>
      <c r="F49" s="12"/>
    </row>
  </sheetData>
  <mergeCells count="9">
    <mergeCell ref="B46:E46"/>
    <mergeCell ref="D6:F7"/>
    <mergeCell ref="D43:F43"/>
    <mergeCell ref="C36:E36"/>
    <mergeCell ref="D38:F38"/>
    <mergeCell ref="D39:F39"/>
    <mergeCell ref="D40:F40"/>
    <mergeCell ref="D41:F41"/>
    <mergeCell ref="D42:F42"/>
  </mergeCells>
  <pageMargins left="0.7" right="0.7" top="0.75" bottom="0.75" header="0.3" footer="0.3"/>
  <pageSetup scale="78"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94"/>
  <sheetViews>
    <sheetView topLeftCell="A10" zoomScale="133" zoomScaleNormal="100" workbookViewId="0">
      <selection activeCell="B9" sqref="B9:M9"/>
    </sheetView>
  </sheetViews>
  <sheetFormatPr defaultRowHeight="14.25"/>
  <cols>
    <col min="1" max="1" width="5.1328125" customWidth="1"/>
    <col min="2" max="2" width="11.59765625" customWidth="1"/>
    <col min="3" max="3" width="15.265625" customWidth="1"/>
    <col min="4" max="9" width="9.73046875" customWidth="1"/>
  </cols>
  <sheetData>
    <row r="1" spans="1:11" ht="8.25" customHeight="1">
      <c r="A1" s="4"/>
      <c r="B1" s="5"/>
      <c r="C1" s="5"/>
      <c r="D1" s="5"/>
      <c r="E1" s="5"/>
      <c r="F1" s="5"/>
      <c r="G1" s="5"/>
      <c r="H1" s="5"/>
      <c r="I1" s="6"/>
    </row>
    <row r="2" spans="1:11" ht="21">
      <c r="A2" s="44">
        <v>3</v>
      </c>
      <c r="B2" s="45" t="s">
        <v>2</v>
      </c>
      <c r="C2" s="8"/>
      <c r="D2" s="8"/>
      <c r="E2" s="8"/>
      <c r="F2" s="8"/>
      <c r="G2" s="8"/>
      <c r="H2" s="8"/>
      <c r="I2" s="9"/>
    </row>
    <row r="3" spans="1:11" ht="9" customHeight="1">
      <c r="A3" s="44"/>
      <c r="B3" s="45"/>
      <c r="C3" s="8"/>
      <c r="D3" s="8"/>
      <c r="E3" s="8"/>
      <c r="F3" s="8"/>
      <c r="G3" s="8"/>
      <c r="H3" s="8"/>
      <c r="I3" s="9"/>
    </row>
    <row r="4" spans="1:11">
      <c r="A4" s="96" t="s">
        <v>127</v>
      </c>
      <c r="B4" s="8"/>
      <c r="C4" s="8"/>
      <c r="D4" s="8"/>
      <c r="E4" s="8"/>
      <c r="F4" s="8"/>
      <c r="G4" s="8"/>
      <c r="H4" s="8"/>
      <c r="I4" s="9"/>
      <c r="J4" s="8"/>
      <c r="K4" s="8"/>
    </row>
    <row r="5" spans="1:11" ht="9.75" customHeight="1">
      <c r="A5" s="7"/>
      <c r="B5" s="8"/>
      <c r="C5" s="8"/>
      <c r="D5" s="8"/>
      <c r="E5" s="8"/>
      <c r="F5" s="8"/>
      <c r="G5" s="8"/>
      <c r="H5" s="8"/>
      <c r="I5" s="9"/>
      <c r="J5" s="8"/>
      <c r="K5" s="8"/>
    </row>
    <row r="6" spans="1:11" ht="15.75">
      <c r="A6" s="50" t="s">
        <v>118</v>
      </c>
      <c r="B6" s="8"/>
      <c r="C6" s="8"/>
      <c r="D6" s="8"/>
      <c r="E6" s="8"/>
      <c r="F6" s="8"/>
      <c r="G6" s="8"/>
      <c r="H6" s="8"/>
      <c r="I6" s="9"/>
      <c r="J6" s="8"/>
      <c r="K6" s="8"/>
    </row>
    <row r="7" spans="1:11" ht="9.75" customHeight="1">
      <c r="A7" s="7"/>
      <c r="B7" s="8"/>
      <c r="C7" s="8"/>
      <c r="D7" s="8"/>
      <c r="E7" s="8"/>
      <c r="F7" s="8"/>
      <c r="G7" s="8"/>
      <c r="H7" s="8"/>
      <c r="I7" s="9"/>
      <c r="J7" s="8"/>
      <c r="K7" s="8"/>
    </row>
    <row r="8" spans="1:11" ht="33.75" customHeight="1">
      <c r="A8" s="87">
        <v>1</v>
      </c>
      <c r="B8" s="559" t="s">
        <v>268</v>
      </c>
      <c r="C8" s="559"/>
      <c r="D8" s="559"/>
      <c r="E8" s="559"/>
      <c r="F8" s="559"/>
      <c r="G8" s="559"/>
      <c r="H8" s="559"/>
      <c r="I8" s="560"/>
      <c r="J8" s="58"/>
      <c r="K8" s="58"/>
    </row>
    <row r="9" spans="1:11" ht="8.25" customHeight="1">
      <c r="A9" s="87"/>
      <c r="B9" s="258"/>
      <c r="C9" s="258"/>
      <c r="D9" s="258"/>
      <c r="E9" s="258"/>
      <c r="F9" s="258"/>
      <c r="G9" s="258"/>
      <c r="H9" s="258"/>
      <c r="I9" s="259"/>
      <c r="J9" s="58"/>
      <c r="K9" s="58"/>
    </row>
    <row r="10" spans="1:11" ht="50.25" customHeight="1">
      <c r="A10" s="87" t="s">
        <v>256</v>
      </c>
      <c r="B10" s="559" t="s">
        <v>451</v>
      </c>
      <c r="C10" s="559"/>
      <c r="D10" s="559"/>
      <c r="E10" s="559"/>
      <c r="F10" s="559"/>
      <c r="G10" s="559"/>
      <c r="H10" s="559"/>
      <c r="I10" s="560"/>
      <c r="J10" s="262"/>
      <c r="K10" s="58"/>
    </row>
    <row r="11" spans="1:11">
      <c r="A11" s="87"/>
      <c r="B11" s="258"/>
      <c r="C11" s="258"/>
      <c r="D11" s="258"/>
      <c r="E11" s="258"/>
      <c r="F11" s="258"/>
      <c r="G11" s="258"/>
      <c r="H11" s="258"/>
      <c r="I11" s="259"/>
      <c r="J11" s="58"/>
      <c r="K11" s="58"/>
    </row>
    <row r="12" spans="1:11">
      <c r="A12" s="87"/>
      <c r="B12" s="585"/>
      <c r="C12" s="586"/>
      <c r="D12" s="586"/>
      <c r="E12" s="586"/>
      <c r="F12" s="586"/>
      <c r="G12" s="586"/>
      <c r="H12" s="592"/>
      <c r="I12" s="259"/>
      <c r="J12" s="58"/>
      <c r="K12" s="58"/>
    </row>
    <row r="13" spans="1:11">
      <c r="A13" s="87"/>
      <c r="B13" s="588"/>
      <c r="C13" s="589"/>
      <c r="D13" s="589"/>
      <c r="E13" s="589"/>
      <c r="F13" s="589"/>
      <c r="G13" s="589"/>
      <c r="H13" s="593"/>
      <c r="I13" s="259"/>
      <c r="J13" s="58"/>
      <c r="K13" s="58"/>
    </row>
    <row r="14" spans="1:11">
      <c r="A14" s="87"/>
      <c r="B14" s="588"/>
      <c r="C14" s="589"/>
      <c r="D14" s="589"/>
      <c r="E14" s="589"/>
      <c r="F14" s="589"/>
      <c r="G14" s="589"/>
      <c r="H14" s="593"/>
      <c r="I14" s="259"/>
      <c r="J14" s="58"/>
      <c r="K14" s="58"/>
    </row>
    <row r="15" spans="1:11">
      <c r="A15" s="87"/>
      <c r="B15" s="588"/>
      <c r="C15" s="589"/>
      <c r="D15" s="589"/>
      <c r="E15" s="589"/>
      <c r="F15" s="589"/>
      <c r="G15" s="589"/>
      <c r="H15" s="593"/>
      <c r="I15" s="259"/>
      <c r="J15" s="58"/>
      <c r="K15" s="58"/>
    </row>
    <row r="16" spans="1:11">
      <c r="A16" s="87"/>
      <c r="B16" s="588"/>
      <c r="C16" s="589"/>
      <c r="D16" s="589"/>
      <c r="E16" s="589"/>
      <c r="F16" s="589"/>
      <c r="G16" s="589"/>
      <c r="H16" s="593"/>
      <c r="I16" s="259"/>
      <c r="J16" s="58"/>
      <c r="K16" s="58"/>
    </row>
    <row r="17" spans="1:11" ht="56.65" customHeight="1">
      <c r="A17" s="87"/>
      <c r="B17" s="594"/>
      <c r="C17" s="595"/>
      <c r="D17" s="595"/>
      <c r="E17" s="595"/>
      <c r="F17" s="595"/>
      <c r="G17" s="595"/>
      <c r="H17" s="596"/>
      <c r="I17" s="259"/>
      <c r="J17" s="58"/>
      <c r="K17" s="58"/>
    </row>
    <row r="18" spans="1:11" ht="9.75" customHeight="1">
      <c r="A18" s="7"/>
      <c r="B18" s="8"/>
      <c r="C18" s="8"/>
      <c r="D18" s="8"/>
      <c r="E18" s="8"/>
      <c r="F18" s="8"/>
      <c r="G18" s="8"/>
      <c r="H18" s="8"/>
      <c r="I18" s="9"/>
    </row>
    <row r="19" spans="1:11">
      <c r="A19" s="87" t="s">
        <v>257</v>
      </c>
      <c r="B19" s="559" t="s">
        <v>266</v>
      </c>
      <c r="C19" s="559"/>
      <c r="D19" s="559"/>
      <c r="E19" s="559"/>
      <c r="F19" s="559"/>
      <c r="G19" s="559"/>
      <c r="H19" s="559"/>
      <c r="I19" s="259"/>
      <c r="J19" s="58"/>
      <c r="K19" s="58"/>
    </row>
    <row r="20" spans="1:11">
      <c r="A20" s="87"/>
      <c r="B20" s="258"/>
      <c r="C20" s="258"/>
      <c r="D20" s="258"/>
      <c r="E20" s="258"/>
      <c r="F20" s="258"/>
      <c r="G20" s="258"/>
      <c r="H20" s="258"/>
      <c r="I20" s="259"/>
      <c r="J20" s="58"/>
      <c r="K20" s="58"/>
    </row>
    <row r="21" spans="1:11">
      <c r="A21" s="87"/>
      <c r="B21" s="585"/>
      <c r="C21" s="586"/>
      <c r="D21" s="586"/>
      <c r="E21" s="586"/>
      <c r="F21" s="586"/>
      <c r="G21" s="586"/>
      <c r="H21" s="592"/>
      <c r="I21" s="259"/>
      <c r="J21" s="58"/>
      <c r="K21" s="58"/>
    </row>
    <row r="22" spans="1:11">
      <c r="A22" s="87"/>
      <c r="B22" s="588"/>
      <c r="C22" s="589"/>
      <c r="D22" s="589"/>
      <c r="E22" s="589"/>
      <c r="F22" s="589"/>
      <c r="G22" s="589"/>
      <c r="H22" s="593"/>
      <c r="I22" s="259"/>
      <c r="J22" s="58"/>
      <c r="K22" s="58"/>
    </row>
    <row r="23" spans="1:11" ht="30.75" customHeight="1">
      <c r="A23" s="87"/>
      <c r="B23" s="594"/>
      <c r="C23" s="595"/>
      <c r="D23" s="595"/>
      <c r="E23" s="595"/>
      <c r="F23" s="595"/>
      <c r="G23" s="595"/>
      <c r="H23" s="596"/>
      <c r="I23" s="259"/>
      <c r="J23" s="58"/>
      <c r="K23" s="58"/>
    </row>
    <row r="24" spans="1:11" s="3" customFormat="1">
      <c r="A24" s="197"/>
      <c r="B24" s="260"/>
      <c r="C24" s="260"/>
      <c r="D24" s="260"/>
      <c r="E24" s="260"/>
      <c r="F24" s="260"/>
      <c r="G24" s="260"/>
      <c r="H24" s="260"/>
      <c r="I24" s="198"/>
      <c r="J24" s="199"/>
      <c r="K24" s="199"/>
    </row>
    <row r="25" spans="1:11" s="3" customFormat="1">
      <c r="A25" s="197"/>
      <c r="B25" s="566" t="s">
        <v>269</v>
      </c>
      <c r="C25" s="566"/>
      <c r="D25" s="566"/>
      <c r="E25" s="566"/>
      <c r="F25" s="566"/>
      <c r="G25" s="566"/>
      <c r="H25" s="566"/>
      <c r="I25" s="198"/>
      <c r="J25" s="199"/>
      <c r="K25" s="199"/>
    </row>
    <row r="26" spans="1:11" s="3" customFormat="1">
      <c r="A26" s="197"/>
      <c r="B26" s="260"/>
      <c r="C26" s="260"/>
      <c r="D26" s="260"/>
      <c r="E26" s="260"/>
      <c r="F26" s="260"/>
      <c r="G26" s="260"/>
      <c r="H26" s="260"/>
      <c r="I26" s="198"/>
      <c r="J26" s="199"/>
      <c r="K26" s="199"/>
    </row>
    <row r="27" spans="1:11" s="3" customFormat="1">
      <c r="A27" s="197"/>
      <c r="B27" s="507"/>
      <c r="C27" s="566" t="s">
        <v>258</v>
      </c>
      <c r="D27" s="566"/>
      <c r="E27" s="566"/>
      <c r="F27" s="260"/>
      <c r="G27" s="260"/>
      <c r="H27" s="260"/>
      <c r="I27" s="198"/>
      <c r="J27" s="199"/>
      <c r="K27" s="199"/>
    </row>
    <row r="28" spans="1:11" s="3" customFormat="1">
      <c r="A28" s="197"/>
      <c r="B28" s="507"/>
      <c r="C28" s="566" t="s">
        <v>259</v>
      </c>
      <c r="D28" s="566"/>
      <c r="E28" s="566"/>
      <c r="F28" s="260"/>
      <c r="G28" s="260"/>
      <c r="H28" s="260"/>
      <c r="I28" s="198"/>
      <c r="J28" s="199"/>
      <c r="K28" s="199"/>
    </row>
    <row r="29" spans="1:11" s="3" customFormat="1">
      <c r="A29" s="197"/>
      <c r="B29" s="507" t="s">
        <v>631</v>
      </c>
      <c r="C29" s="566" t="s">
        <v>260</v>
      </c>
      <c r="D29" s="566"/>
      <c r="E29" s="566"/>
      <c r="F29" s="260"/>
      <c r="G29" s="260"/>
      <c r="H29" s="260"/>
      <c r="I29" s="198"/>
      <c r="J29" s="199"/>
      <c r="K29" s="199"/>
    </row>
    <row r="30" spans="1:11" s="3" customFormat="1">
      <c r="A30" s="197"/>
      <c r="B30" s="507" t="s">
        <v>631</v>
      </c>
      <c r="C30" s="566" t="s">
        <v>261</v>
      </c>
      <c r="D30" s="566"/>
      <c r="E30" s="566"/>
      <c r="F30" s="260"/>
      <c r="G30" s="260"/>
      <c r="H30" s="260"/>
      <c r="I30" s="198"/>
      <c r="J30" s="199"/>
      <c r="K30" s="199"/>
    </row>
    <row r="31" spans="1:11" s="3" customFormat="1">
      <c r="A31" s="197"/>
      <c r="B31" s="507"/>
      <c r="C31" s="566" t="s">
        <v>262</v>
      </c>
      <c r="D31" s="566"/>
      <c r="E31" s="566"/>
      <c r="F31" s="260"/>
      <c r="G31" s="260"/>
      <c r="H31" s="260"/>
      <c r="I31" s="198"/>
      <c r="J31" s="199"/>
      <c r="K31" s="199"/>
    </row>
    <row r="32" spans="1:11" s="3" customFormat="1">
      <c r="A32" s="197"/>
      <c r="B32" s="507" t="s">
        <v>631</v>
      </c>
      <c r="C32" s="566" t="s">
        <v>263</v>
      </c>
      <c r="D32" s="566"/>
      <c r="E32" s="566"/>
      <c r="F32" s="260"/>
      <c r="G32" s="260"/>
      <c r="H32" s="260"/>
      <c r="I32" s="198"/>
      <c r="J32" s="199"/>
      <c r="K32" s="199"/>
    </row>
    <row r="33" spans="1:12" s="3" customFormat="1">
      <c r="A33" s="197"/>
      <c r="B33" s="507" t="s">
        <v>631</v>
      </c>
      <c r="C33" s="566" t="s">
        <v>264</v>
      </c>
      <c r="D33" s="566"/>
      <c r="E33" s="566"/>
      <c r="F33" s="260"/>
      <c r="G33" s="260"/>
      <c r="H33" s="260"/>
      <c r="I33" s="198"/>
      <c r="J33" s="199"/>
      <c r="K33" s="199"/>
    </row>
    <row r="34" spans="1:12">
      <c r="A34" s="7"/>
      <c r="B34" s="8"/>
      <c r="C34" s="8"/>
      <c r="D34" s="8"/>
      <c r="E34" s="8"/>
      <c r="F34" s="8"/>
      <c r="G34" s="8"/>
      <c r="H34" s="8"/>
      <c r="I34" s="9"/>
    </row>
    <row r="35" spans="1:12">
      <c r="A35" s="87" t="s">
        <v>265</v>
      </c>
      <c r="B35" s="559" t="s">
        <v>267</v>
      </c>
      <c r="C35" s="559"/>
      <c r="D35" s="559"/>
      <c r="E35" s="559"/>
      <c r="F35" s="559"/>
      <c r="G35" s="559"/>
      <c r="H35" s="559"/>
      <c r="I35" s="259"/>
      <c r="J35" s="58"/>
      <c r="K35" s="58"/>
    </row>
    <row r="36" spans="1:12">
      <c r="A36" s="87"/>
      <c r="B36" s="258"/>
      <c r="C36" s="258"/>
      <c r="D36" s="258"/>
      <c r="E36" s="258"/>
      <c r="F36" s="258"/>
      <c r="G36" s="258"/>
      <c r="H36" s="258"/>
      <c r="I36" s="259"/>
      <c r="J36" s="58"/>
      <c r="K36" s="58"/>
    </row>
    <row r="37" spans="1:12" s="3" customFormat="1">
      <c r="A37" s="197"/>
      <c r="B37" s="507" t="s">
        <v>631</v>
      </c>
      <c r="C37" s="566" t="s">
        <v>270</v>
      </c>
      <c r="D37" s="566"/>
      <c r="E37" s="566"/>
      <c r="F37" s="260"/>
      <c r="G37" s="260"/>
      <c r="H37" s="260"/>
      <c r="I37" s="198"/>
      <c r="J37" s="199"/>
      <c r="K37" s="199"/>
    </row>
    <row r="38" spans="1:12" s="3" customFormat="1">
      <c r="A38" s="197"/>
      <c r="B38" s="507" t="s">
        <v>631</v>
      </c>
      <c r="C38" s="566" t="s">
        <v>342</v>
      </c>
      <c r="D38" s="566"/>
      <c r="E38" s="566"/>
      <c r="F38" s="260"/>
      <c r="G38" s="260"/>
      <c r="H38" s="260"/>
      <c r="I38" s="198"/>
      <c r="J38" s="199"/>
      <c r="K38" s="199"/>
    </row>
    <row r="39" spans="1:12" s="3" customFormat="1">
      <c r="A39" s="197"/>
      <c r="B39" s="507"/>
      <c r="C39" s="566" t="s">
        <v>343</v>
      </c>
      <c r="D39" s="566"/>
      <c r="E39" s="566"/>
      <c r="F39" s="260"/>
      <c r="G39" s="260"/>
      <c r="H39" s="260"/>
      <c r="I39" s="198"/>
      <c r="J39" s="199"/>
      <c r="K39" s="199"/>
    </row>
    <row r="40" spans="1:12" s="3" customFormat="1">
      <c r="A40" s="197"/>
      <c r="B40" s="507"/>
      <c r="C40" s="566" t="s">
        <v>344</v>
      </c>
      <c r="D40" s="566"/>
      <c r="E40" s="566"/>
      <c r="F40" s="260"/>
      <c r="G40" s="260"/>
      <c r="H40" s="260"/>
      <c r="I40" s="198"/>
      <c r="J40" s="199"/>
      <c r="K40" s="199"/>
    </row>
    <row r="41" spans="1:12" s="3" customFormat="1">
      <c r="A41" s="197"/>
      <c r="B41" s="507" t="s">
        <v>631</v>
      </c>
      <c r="C41" s="566" t="s">
        <v>345</v>
      </c>
      <c r="D41" s="566"/>
      <c r="E41" s="566"/>
      <c r="F41" s="260"/>
      <c r="G41" s="260"/>
      <c r="H41" s="260"/>
      <c r="I41" s="198"/>
      <c r="J41" s="199"/>
      <c r="K41" s="199"/>
    </row>
    <row r="42" spans="1:12" s="3" customFormat="1">
      <c r="A42" s="197"/>
      <c r="B42" s="507"/>
      <c r="C42" s="598" t="s">
        <v>350</v>
      </c>
      <c r="D42" s="566"/>
      <c r="E42" s="566"/>
      <c r="F42" s="566"/>
      <c r="G42" s="566"/>
      <c r="H42" s="260"/>
      <c r="I42" s="198"/>
      <c r="J42" s="199"/>
      <c r="K42" s="199"/>
    </row>
    <row r="43" spans="1:12" s="3" customFormat="1">
      <c r="A43" s="197"/>
      <c r="B43" s="260"/>
      <c r="C43" s="260"/>
      <c r="D43" s="260"/>
      <c r="E43" s="260"/>
      <c r="F43" s="260"/>
      <c r="G43" s="260"/>
      <c r="H43" s="260"/>
      <c r="I43" s="198"/>
      <c r="J43" s="199"/>
      <c r="K43" s="199"/>
    </row>
    <row r="44" spans="1:12">
      <c r="A44" s="56">
        <v>2</v>
      </c>
      <c r="B44" s="8" t="s">
        <v>94</v>
      </c>
      <c r="C44" s="8"/>
      <c r="D44" s="8"/>
      <c r="E44" s="8"/>
      <c r="F44" s="8"/>
      <c r="G44" s="8"/>
      <c r="H44" s="8"/>
      <c r="I44" s="9"/>
    </row>
    <row r="45" spans="1:12" ht="33.75" customHeight="1">
      <c r="A45" s="56"/>
      <c r="B45" s="597" t="s">
        <v>627</v>
      </c>
      <c r="C45" s="597"/>
      <c r="D45" s="597"/>
      <c r="E45" s="597"/>
      <c r="F45" s="597"/>
      <c r="G45" s="597"/>
      <c r="H45" s="597"/>
      <c r="I45" s="9"/>
    </row>
    <row r="46" spans="1:12">
      <c r="A46" s="7"/>
      <c r="B46" s="8"/>
      <c r="C46" s="8"/>
      <c r="D46" s="8"/>
      <c r="E46" s="8"/>
      <c r="F46" s="8"/>
      <c r="G46" s="8"/>
      <c r="H46" s="8"/>
      <c r="I46" s="9"/>
    </row>
    <row r="47" spans="1:12">
      <c r="A47" s="7"/>
      <c r="B47" s="591">
        <v>42737</v>
      </c>
      <c r="C47" s="591"/>
      <c r="D47" s="566" t="s">
        <v>239</v>
      </c>
      <c r="E47" s="566"/>
      <c r="F47" s="192"/>
      <c r="G47" s="192"/>
      <c r="H47" s="192"/>
      <c r="I47" s="218"/>
      <c r="J47" s="55"/>
      <c r="K47" s="55"/>
      <c r="L47" s="55"/>
    </row>
    <row r="48" spans="1:12">
      <c r="A48" s="7"/>
      <c r="B48" s="8"/>
      <c r="C48" s="8"/>
      <c r="D48" s="8"/>
      <c r="E48" s="8"/>
      <c r="F48" s="8"/>
      <c r="G48" s="8"/>
      <c r="H48" s="8"/>
      <c r="I48" s="9"/>
    </row>
    <row r="49" spans="1:12">
      <c r="A49" s="56">
        <v>3</v>
      </c>
      <c r="B49" s="8" t="s">
        <v>271</v>
      </c>
      <c r="C49" s="8"/>
      <c r="D49" s="8"/>
      <c r="E49" s="8"/>
      <c r="F49" s="8"/>
      <c r="G49" s="8"/>
      <c r="H49" s="8"/>
      <c r="I49" s="9"/>
    </row>
    <row r="50" spans="1:12">
      <c r="A50" s="7"/>
      <c r="B50" s="8"/>
      <c r="C50" s="8"/>
      <c r="D50" s="8"/>
      <c r="E50" s="8"/>
      <c r="F50" s="8"/>
      <c r="G50" s="8"/>
      <c r="H50" s="8"/>
      <c r="I50" s="9"/>
    </row>
    <row r="51" spans="1:12">
      <c r="A51" s="7"/>
      <c r="B51" s="591">
        <v>44196</v>
      </c>
      <c r="C51" s="591"/>
      <c r="D51" s="566" t="s">
        <v>239</v>
      </c>
      <c r="E51" s="566"/>
      <c r="F51" s="192"/>
      <c r="G51" s="192"/>
      <c r="H51" s="192"/>
      <c r="I51" s="218"/>
      <c r="J51" s="55"/>
      <c r="K51" s="55"/>
      <c r="L51" s="55"/>
    </row>
    <row r="52" spans="1:12">
      <c r="A52" s="7"/>
      <c r="B52" s="8"/>
      <c r="C52" s="8"/>
      <c r="D52" s="8"/>
      <c r="E52" s="8"/>
      <c r="F52" s="8"/>
      <c r="G52" s="8"/>
      <c r="H52" s="8"/>
      <c r="I52" s="9"/>
    </row>
    <row r="53" spans="1:12">
      <c r="A53" s="7"/>
      <c r="B53" s="57" t="s">
        <v>272</v>
      </c>
      <c r="C53" s="8"/>
      <c r="D53" s="8"/>
      <c r="E53" s="8"/>
      <c r="F53" s="8"/>
      <c r="G53" s="8"/>
      <c r="H53" s="8"/>
      <c r="I53" s="9"/>
    </row>
    <row r="54" spans="1:12" ht="30.75" customHeight="1">
      <c r="A54" s="87">
        <v>4</v>
      </c>
      <c r="B54" s="559" t="s">
        <v>126</v>
      </c>
      <c r="C54" s="559"/>
      <c r="D54" s="559"/>
      <c r="E54" s="559"/>
      <c r="F54" s="559"/>
      <c r="G54" s="559"/>
      <c r="H54" s="559"/>
      <c r="I54" s="560"/>
      <c r="J54" s="58"/>
      <c r="K54" s="58"/>
      <c r="L54" s="58"/>
    </row>
    <row r="55" spans="1:12">
      <c r="A55" s="7"/>
      <c r="B55" s="8"/>
      <c r="C55" s="8"/>
      <c r="D55" s="8"/>
      <c r="E55" s="8"/>
      <c r="F55" s="8"/>
      <c r="G55" s="8"/>
      <c r="H55" s="8"/>
      <c r="I55" s="9"/>
    </row>
    <row r="56" spans="1:12" ht="14.25" customHeight="1">
      <c r="A56" s="7"/>
      <c r="B56" s="585"/>
      <c r="C56" s="586"/>
      <c r="D56" s="586"/>
      <c r="E56" s="586"/>
      <c r="F56" s="586"/>
      <c r="G56" s="586"/>
      <c r="H56" s="586"/>
      <c r="I56" s="587"/>
    </row>
    <row r="57" spans="1:12">
      <c r="A57" s="7"/>
      <c r="B57" s="588"/>
      <c r="C57" s="589"/>
      <c r="D57" s="589"/>
      <c r="E57" s="589"/>
      <c r="F57" s="589"/>
      <c r="G57" s="589"/>
      <c r="H57" s="589"/>
      <c r="I57" s="590"/>
    </row>
    <row r="58" spans="1:12">
      <c r="A58" s="7"/>
      <c r="B58" s="8"/>
      <c r="C58" s="8"/>
      <c r="D58" s="8"/>
      <c r="E58" s="8"/>
      <c r="F58" s="8"/>
      <c r="G58" s="8"/>
      <c r="H58" s="8"/>
      <c r="I58" s="9"/>
    </row>
    <row r="59" spans="1:12" ht="15.75">
      <c r="A59" s="50" t="s">
        <v>117</v>
      </c>
      <c r="B59" s="8"/>
      <c r="C59" s="8"/>
      <c r="D59" s="8"/>
      <c r="E59" s="8"/>
      <c r="F59" s="8"/>
      <c r="G59" s="8"/>
      <c r="H59" s="8"/>
      <c r="I59" s="9"/>
    </row>
    <row r="60" spans="1:12" ht="15.75">
      <c r="A60" s="50"/>
      <c r="B60" s="8"/>
      <c r="C60" s="8"/>
      <c r="D60" s="8"/>
      <c r="E60" s="8"/>
      <c r="F60" s="8"/>
      <c r="G60" s="8"/>
      <c r="H60" s="8"/>
      <c r="I60" s="9"/>
    </row>
    <row r="61" spans="1:12" ht="29.25" customHeight="1">
      <c r="A61" s="87">
        <v>5</v>
      </c>
      <c r="B61" s="578" t="s">
        <v>140</v>
      </c>
      <c r="C61" s="578"/>
      <c r="D61" s="578"/>
      <c r="E61" s="578"/>
      <c r="F61" s="578"/>
      <c r="G61" s="578"/>
      <c r="H61" s="578"/>
      <c r="I61" s="9"/>
    </row>
    <row r="62" spans="1:12">
      <c r="A62" s="7"/>
      <c r="B62" s="8"/>
      <c r="C62" s="8"/>
      <c r="D62" s="8"/>
      <c r="E62" s="8"/>
      <c r="F62" s="8"/>
      <c r="G62" s="8"/>
      <c r="H62" s="8"/>
      <c r="I62" s="9"/>
    </row>
    <row r="63" spans="1:12" ht="28.5">
      <c r="A63" s="7"/>
      <c r="B63" s="8"/>
      <c r="C63" s="8"/>
      <c r="D63" s="261">
        <v>2016</v>
      </c>
      <c r="E63" s="261">
        <v>2017</v>
      </c>
      <c r="F63" s="261">
        <v>2018</v>
      </c>
      <c r="G63" s="261">
        <v>2019</v>
      </c>
      <c r="H63" s="261">
        <v>2020</v>
      </c>
      <c r="I63" s="141" t="s">
        <v>119</v>
      </c>
    </row>
    <row r="64" spans="1:12">
      <c r="A64" s="580" t="s">
        <v>112</v>
      </c>
      <c r="B64" s="581"/>
      <c r="C64" s="581"/>
      <c r="D64" s="181"/>
      <c r="E64" s="331">
        <f>'9. Budget'!F30</f>
        <v>471441.29</v>
      </c>
      <c r="F64" s="331">
        <f>'9. Budget'!G30</f>
        <v>487661.93</v>
      </c>
      <c r="G64" s="331">
        <f>'9. Budget'!H30</f>
        <v>407551.61</v>
      </c>
      <c r="H64" s="331">
        <f>'9. Budget'!I30</f>
        <v>377551.61</v>
      </c>
      <c r="I64" s="332">
        <f>SUM(D64:H64)</f>
        <v>1744206.44</v>
      </c>
    </row>
    <row r="65" spans="1:13">
      <c r="A65" s="580" t="s">
        <v>113</v>
      </c>
      <c r="B65" s="581"/>
      <c r="C65" s="581"/>
      <c r="D65" s="181"/>
      <c r="E65" s="331">
        <f>'9. Budget'!F31</f>
        <v>1607466.08</v>
      </c>
      <c r="F65" s="331">
        <f>'9. Budget'!G31</f>
        <v>2411199.13</v>
      </c>
      <c r="G65" s="331">
        <f>'9. Budget'!H31</f>
        <v>2009332.6</v>
      </c>
      <c r="H65" s="331">
        <f>'9. Budget'!I31</f>
        <v>2009332.6</v>
      </c>
      <c r="I65" s="332">
        <f t="shared" ref="I65:I66" si="0">SUM(D65:H65)</f>
        <v>8037330.4100000001</v>
      </c>
    </row>
    <row r="66" spans="1:13">
      <c r="A66" s="582" t="s">
        <v>179</v>
      </c>
      <c r="B66" s="583"/>
      <c r="C66" s="584"/>
      <c r="D66" s="333">
        <f t="shared" ref="D66:G66" si="1">D64+D65</f>
        <v>0</v>
      </c>
      <c r="E66" s="333">
        <f t="shared" si="1"/>
        <v>2078907.37</v>
      </c>
      <c r="F66" s="333">
        <f t="shared" si="1"/>
        <v>2898861.06</v>
      </c>
      <c r="G66" s="333">
        <f t="shared" si="1"/>
        <v>2416884.21</v>
      </c>
      <c r="H66" s="333">
        <f>H64+H65</f>
        <v>2386884.21</v>
      </c>
      <c r="I66" s="332">
        <f t="shared" si="0"/>
        <v>9781536.8499999996</v>
      </c>
    </row>
    <row r="67" spans="1:13" ht="30" customHeight="1">
      <c r="A67" s="580" t="s">
        <v>493</v>
      </c>
      <c r="B67" s="581"/>
      <c r="C67" s="581"/>
      <c r="D67" s="544"/>
      <c r="E67" s="545">
        <f>E66/82000000</f>
        <v>2.5352528902439025E-2</v>
      </c>
      <c r="F67" s="545">
        <f>F66/73000000</f>
        <v>3.9710425479452055E-2</v>
      </c>
      <c r="G67" s="545">
        <f>G66/71000000</f>
        <v>3.4040622676056335E-2</v>
      </c>
      <c r="H67" s="545">
        <f>H66/96000000</f>
        <v>2.4863377187500001E-2</v>
      </c>
      <c r="I67" s="545">
        <f>I66/400000000</f>
        <v>2.4453842125E-2</v>
      </c>
    </row>
    <row r="68" spans="1:13" ht="30.75" customHeight="1">
      <c r="A68" s="580" t="s">
        <v>587</v>
      </c>
      <c r="B68" s="581"/>
      <c r="C68" s="581"/>
      <c r="D68" s="335">
        <f>[1]Plan!$F$33*1000</f>
        <v>0</v>
      </c>
      <c r="E68" s="335">
        <f>[1]Plan!$H$33*1000</f>
        <v>4827930.0668757958</v>
      </c>
      <c r="F68" s="335">
        <f>[1]Plan!$J$33*1000</f>
        <v>7241895.1003136942</v>
      </c>
      <c r="G68" s="335">
        <f>[1]Plan!$L$33*1000</f>
        <v>6034912.5835947432</v>
      </c>
      <c r="H68" s="335">
        <f>[1]Plan!$N$33*1000</f>
        <v>6034912.5835947432</v>
      </c>
      <c r="I68" s="336">
        <f>SUM(D68:H68)</f>
        <v>24139650.334378976</v>
      </c>
    </row>
    <row r="69" spans="1:13" ht="30" customHeight="1">
      <c r="A69" s="580" t="s">
        <v>494</v>
      </c>
      <c r="B69" s="581"/>
      <c r="C69" s="581"/>
      <c r="D69" s="181"/>
      <c r="E69" s="545">
        <f>E68/332000000</f>
        <v>1.4541958032758422E-2</v>
      </c>
      <c r="F69" s="545">
        <f>F68/247000000</f>
        <v>2.9319413361593903E-2</v>
      </c>
      <c r="G69" s="545">
        <f>G68/234000000</f>
        <v>2.579022471621685E-2</v>
      </c>
      <c r="H69" s="545">
        <f>H68/299000000</f>
        <v>2.0183654125734928E-2</v>
      </c>
      <c r="I69" s="545">
        <f>I68/1576000000</f>
        <v>1.5317037014199859E-2</v>
      </c>
    </row>
    <row r="70" spans="1:13">
      <c r="A70" s="580" t="s">
        <v>115</v>
      </c>
      <c r="B70" s="581"/>
      <c r="C70" s="581"/>
      <c r="D70" s="334" t="str">
        <f>[1]Plan!$E$9</f>
        <v/>
      </c>
      <c r="E70" s="334">
        <f>[1]Plan!$E10</f>
        <v>3.1389634647686919</v>
      </c>
      <c r="F70" s="334">
        <f>[1]Plan!$E11</f>
        <v>3.4716701785674586</v>
      </c>
      <c r="G70" s="334">
        <f>[1]Plan!$E12</f>
        <v>3.566296312102899</v>
      </c>
      <c r="H70" s="334">
        <f>[1]Plan!$E13</f>
        <v>3.6938689384547545</v>
      </c>
      <c r="I70" s="334">
        <f>[1]Plan!$E14</f>
        <v>3.4744800276739229</v>
      </c>
    </row>
    <row r="71" spans="1:13">
      <c r="A71" s="580" t="s">
        <v>114</v>
      </c>
      <c r="B71" s="581"/>
      <c r="C71" s="581"/>
      <c r="D71" s="181"/>
      <c r="E71" s="334">
        <f>[1]Plan!$H10</f>
        <v>2.6730359812491029</v>
      </c>
      <c r="F71" s="334">
        <f>[1]Plan!$H11</f>
        <v>2.9516264719608918</v>
      </c>
      <c r="G71" s="334">
        <f>[1]Plan!$H12</f>
        <v>3.0321112822040943</v>
      </c>
      <c r="H71" s="334">
        <f>[1]Plan!$H13</f>
        <v>3.1396767106342591</v>
      </c>
      <c r="I71" s="334">
        <f>[1]Plan!$H14</f>
        <v>2.9548677880984191</v>
      </c>
    </row>
    <row r="72" spans="1:13">
      <c r="A72" s="580" t="s">
        <v>116</v>
      </c>
      <c r="B72" s="581"/>
      <c r="C72" s="581"/>
      <c r="D72" s="181"/>
      <c r="E72" s="340">
        <f>[1]Plan!$K10</f>
        <v>4.0766448647249008E-2</v>
      </c>
      <c r="F72" s="340">
        <f>[1]Plan!$K11</f>
        <v>3.7896917022288978E-2</v>
      </c>
      <c r="G72" s="340">
        <f>[1]Plan!$K12</f>
        <v>3.7915219299840208E-2</v>
      </c>
      <c r="H72" s="340">
        <f>[1]Plan!$K13</f>
        <v>3.7444589977993208E-2</v>
      </c>
      <c r="I72" s="340">
        <f>[1]Plan!$K14</f>
        <v>3.8383256616687816E-2</v>
      </c>
    </row>
    <row r="73" spans="1:13">
      <c r="A73" s="580" t="s">
        <v>273</v>
      </c>
      <c r="B73" s="581"/>
      <c r="C73" s="581"/>
      <c r="D73" s="337"/>
      <c r="E73" s="338">
        <f>'[1]Program Design'!$K$7</f>
        <v>3211.0321286613662</v>
      </c>
      <c r="F73" s="338">
        <f>'[1]Program Design'!$K$10</f>
        <v>4816.5481929920488</v>
      </c>
      <c r="G73" s="338">
        <f>'[1]Program Design'!$K$13</f>
        <v>4013.7901608267075</v>
      </c>
      <c r="H73" s="338">
        <f>'[1]Program Design'!$K$16</f>
        <v>4013.7901608267075</v>
      </c>
      <c r="I73" s="339">
        <f>SUM(D73:H73)</f>
        <v>16055.16064330683</v>
      </c>
      <c r="J73" s="3"/>
      <c r="K73" s="3"/>
      <c r="L73" s="3"/>
      <c r="M73" s="3"/>
    </row>
    <row r="74" spans="1:13">
      <c r="A74" s="7"/>
      <c r="B74" s="8"/>
      <c r="C74" s="8"/>
      <c r="D74" s="8"/>
      <c r="E74" s="8"/>
      <c r="F74" s="8"/>
      <c r="G74" s="8"/>
      <c r="H74" s="8"/>
      <c r="I74" s="9"/>
    </row>
    <row r="75" spans="1:13">
      <c r="A75" s="56">
        <v>6</v>
      </c>
      <c r="B75" s="8" t="s">
        <v>216</v>
      </c>
      <c r="C75" s="8"/>
      <c r="D75" s="8"/>
      <c r="E75" s="8"/>
      <c r="F75" s="8"/>
      <c r="G75" s="8"/>
      <c r="H75" s="8"/>
      <c r="I75" s="9"/>
    </row>
    <row r="76" spans="1:13">
      <c r="A76" s="7"/>
      <c r="B76" s="8"/>
      <c r="C76" s="8"/>
      <c r="D76" s="8"/>
      <c r="E76" s="8"/>
      <c r="F76" s="8"/>
      <c r="G76" s="8"/>
      <c r="H76" s="8"/>
      <c r="I76" s="9"/>
    </row>
    <row r="77" spans="1:13">
      <c r="A77" s="7"/>
      <c r="B77" s="507" t="s">
        <v>631</v>
      </c>
      <c r="C77" s="579" t="s">
        <v>141</v>
      </c>
      <c r="D77" s="579"/>
      <c r="E77" s="8"/>
      <c r="F77" s="8"/>
      <c r="G77" s="8"/>
      <c r="H77" s="8"/>
      <c r="I77" s="9"/>
    </row>
    <row r="78" spans="1:13">
      <c r="A78" s="7"/>
      <c r="B78" s="292"/>
      <c r="C78" s="579" t="s">
        <v>142</v>
      </c>
      <c r="D78" s="579"/>
      <c r="E78" s="8"/>
      <c r="F78" s="8"/>
      <c r="G78" s="8"/>
      <c r="H78" s="8"/>
      <c r="I78" s="9"/>
    </row>
    <row r="79" spans="1:13">
      <c r="A79" s="7"/>
      <c r="B79" s="8"/>
      <c r="C79" s="8"/>
      <c r="D79" s="8"/>
      <c r="E79" s="8"/>
      <c r="F79" s="8"/>
      <c r="G79" s="8"/>
      <c r="H79" s="8"/>
      <c r="I79" s="9"/>
    </row>
    <row r="80" spans="1:13" s="8" customFormat="1" ht="14.65" thickBot="1">
      <c r="A80" s="10"/>
      <c r="B80" s="11"/>
      <c r="C80" s="11"/>
      <c r="D80" s="11"/>
      <c r="E80" s="11"/>
      <c r="F80" s="11"/>
      <c r="G80" s="11"/>
      <c r="H80" s="11"/>
      <c r="I80" s="12"/>
    </row>
    <row r="81" s="8" customFormat="1"/>
    <row r="82" s="8" customFormat="1"/>
    <row r="83" s="8" customFormat="1"/>
    <row r="84" s="8" customFormat="1"/>
    <row r="85" s="8" customFormat="1"/>
    <row r="86" s="8" customFormat="1"/>
    <row r="87" s="8" customFormat="1"/>
    <row r="88" s="8" customFormat="1"/>
    <row r="89" s="8" customFormat="1"/>
    <row r="90" s="8" customFormat="1"/>
    <row r="91" s="8" customFormat="1"/>
    <row r="92" s="8" customFormat="1"/>
    <row r="93" s="8" customFormat="1"/>
    <row r="94" s="8" customFormat="1"/>
  </sheetData>
  <mergeCells count="40">
    <mergeCell ref="B45:H45"/>
    <mergeCell ref="C31:E31"/>
    <mergeCell ref="C32:E32"/>
    <mergeCell ref="C33:E33"/>
    <mergeCell ref="B35:H35"/>
    <mergeCell ref="C37:E37"/>
    <mergeCell ref="C38:E38"/>
    <mergeCell ref="C39:E39"/>
    <mergeCell ref="C40:E40"/>
    <mergeCell ref="C41:E41"/>
    <mergeCell ref="C42:G42"/>
    <mergeCell ref="B8:I8"/>
    <mergeCell ref="B54:I54"/>
    <mergeCell ref="B56:I57"/>
    <mergeCell ref="B47:C47"/>
    <mergeCell ref="B51:C51"/>
    <mergeCell ref="D47:E47"/>
    <mergeCell ref="D51:E51"/>
    <mergeCell ref="B12:H17"/>
    <mergeCell ref="B19:H19"/>
    <mergeCell ref="B21:H23"/>
    <mergeCell ref="B25:H25"/>
    <mergeCell ref="C27:E27"/>
    <mergeCell ref="C28:E28"/>
    <mergeCell ref="C29:E29"/>
    <mergeCell ref="C30:E30"/>
    <mergeCell ref="B10:I10"/>
    <mergeCell ref="B61:H61"/>
    <mergeCell ref="C77:D77"/>
    <mergeCell ref="C78:D78"/>
    <mergeCell ref="A69:C69"/>
    <mergeCell ref="A70:C70"/>
    <mergeCell ref="A71:C71"/>
    <mergeCell ref="A72:C72"/>
    <mergeCell ref="A73:C73"/>
    <mergeCell ref="A64:C64"/>
    <mergeCell ref="A65:C65"/>
    <mergeCell ref="A67:C67"/>
    <mergeCell ref="A68:C68"/>
    <mergeCell ref="A66:C66"/>
  </mergeCells>
  <pageMargins left="0.70866141732283472" right="0.70866141732283472" top="0.74803149606299213" bottom="0.74803149606299213" header="0.31496062992125984" footer="0.31496062992125984"/>
  <pageSetup scale="99" fitToHeight="2"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0"/>
  <sheetViews>
    <sheetView zoomScaleNormal="100" workbookViewId="0">
      <selection activeCell="B9" sqref="B9:M9"/>
    </sheetView>
  </sheetViews>
  <sheetFormatPr defaultRowHeight="14.25"/>
  <cols>
    <col min="1" max="1" width="3.73046875" customWidth="1"/>
    <col min="2" max="2" width="39" customWidth="1"/>
    <col min="3" max="3" width="22.1328125" customWidth="1"/>
    <col min="4" max="4" width="15.3984375" customWidth="1"/>
    <col min="5" max="7" width="9.1328125" style="3"/>
    <col min="8" max="8" width="26" style="3" customWidth="1"/>
    <col min="9" max="9" width="9.1328125" style="3"/>
  </cols>
  <sheetData>
    <row r="1" spans="1:9" ht="14.65" thickBot="1"/>
    <row r="2" spans="1:9" ht="21">
      <c r="A2" s="66">
        <v>4</v>
      </c>
      <c r="B2" s="67" t="s">
        <v>3</v>
      </c>
      <c r="C2" s="68"/>
      <c r="D2" s="68"/>
      <c r="E2" s="68"/>
      <c r="F2" s="68"/>
      <c r="G2" s="68"/>
      <c r="H2" s="69"/>
    </row>
    <row r="3" spans="1:9" ht="21.4" thickBot="1">
      <c r="A3" s="70"/>
      <c r="B3" s="71"/>
      <c r="C3" s="72"/>
      <c r="D3" s="72"/>
      <c r="E3" s="72"/>
      <c r="F3" s="72"/>
      <c r="G3" s="72"/>
      <c r="H3" s="73"/>
    </row>
    <row r="4" spans="1:9" s="1" customFormat="1" ht="16.149999999999999" thickBot="1">
      <c r="A4" s="196" t="s">
        <v>27</v>
      </c>
      <c r="B4" s="74"/>
      <c r="C4" s="616" t="s">
        <v>253</v>
      </c>
      <c r="D4" s="617"/>
      <c r="E4" s="618" t="s">
        <v>252</v>
      </c>
      <c r="F4" s="619"/>
      <c r="G4" s="619"/>
      <c r="H4" s="620"/>
      <c r="I4" s="65"/>
    </row>
    <row r="5" spans="1:9" s="1" customFormat="1" ht="14.65" thickBot="1">
      <c r="A5" s="193"/>
      <c r="B5" s="74"/>
      <c r="C5" s="616" t="s">
        <v>241</v>
      </c>
      <c r="D5" s="616"/>
      <c r="E5" s="618" t="s">
        <v>254</v>
      </c>
      <c r="F5" s="619"/>
      <c r="G5" s="619"/>
      <c r="H5" s="620"/>
      <c r="I5" s="65"/>
    </row>
    <row r="6" spans="1:9" ht="14.65" thickBot="1">
      <c r="A6" s="76"/>
      <c r="B6" s="72"/>
      <c r="C6" s="72"/>
      <c r="D6" s="88"/>
      <c r="E6" s="72"/>
      <c r="F6" s="72"/>
      <c r="G6" s="72"/>
      <c r="H6" s="73"/>
    </row>
    <row r="7" spans="1:9" ht="48.75" customHeight="1" thickBot="1">
      <c r="A7" s="75"/>
      <c r="B7" s="72"/>
      <c r="C7" s="139" t="s">
        <v>274</v>
      </c>
      <c r="D7" s="140" t="s">
        <v>275</v>
      </c>
      <c r="E7" s="604" t="s">
        <v>255</v>
      </c>
      <c r="F7" s="605"/>
      <c r="G7" s="605"/>
      <c r="H7" s="606"/>
    </row>
    <row r="8" spans="1:9" s="247" customFormat="1" ht="52.5" customHeight="1">
      <c r="A8" s="77"/>
      <c r="B8" s="282" t="s">
        <v>582</v>
      </c>
      <c r="C8" s="295" t="s">
        <v>178</v>
      </c>
      <c r="D8" s="283" t="s">
        <v>581</v>
      </c>
      <c r="E8" s="607" t="s">
        <v>225</v>
      </c>
      <c r="F8" s="608"/>
      <c r="G8" s="608"/>
      <c r="H8" s="609"/>
      <c r="I8" s="3"/>
    </row>
    <row r="9" spans="1:9" ht="21.75" customHeight="1">
      <c r="A9" s="77">
        <v>2</v>
      </c>
      <c r="B9" s="118" t="s">
        <v>13</v>
      </c>
      <c r="C9" s="296" t="s">
        <v>178</v>
      </c>
      <c r="D9" s="137" t="s">
        <v>178</v>
      </c>
      <c r="E9" s="599" t="s">
        <v>225</v>
      </c>
      <c r="F9" s="599"/>
      <c r="G9" s="599"/>
      <c r="H9" s="600"/>
    </row>
    <row r="10" spans="1:9" ht="21.75" customHeight="1">
      <c r="A10" s="77">
        <v>3</v>
      </c>
      <c r="B10" s="118" t="s">
        <v>2</v>
      </c>
      <c r="C10" s="296" t="s">
        <v>178</v>
      </c>
      <c r="D10" s="137" t="s">
        <v>178</v>
      </c>
      <c r="E10" s="599" t="s">
        <v>244</v>
      </c>
      <c r="F10" s="599"/>
      <c r="G10" s="599"/>
      <c r="H10" s="600"/>
    </row>
    <row r="11" spans="1:9" ht="21.75" customHeight="1">
      <c r="A11" s="77">
        <v>5</v>
      </c>
      <c r="B11" s="118" t="s">
        <v>22</v>
      </c>
      <c r="C11" s="296" t="s">
        <v>178</v>
      </c>
      <c r="D11" s="78" t="str">
        <f>'5. Similar Programs or Pilots'!F6</f>
        <v/>
      </c>
      <c r="E11" s="599" t="s">
        <v>227</v>
      </c>
      <c r="F11" s="599"/>
      <c r="G11" s="599"/>
      <c r="H11" s="600"/>
    </row>
    <row r="12" spans="1:9" ht="21.75" customHeight="1">
      <c r="A12" s="77">
        <v>6</v>
      </c>
      <c r="B12" s="118" t="s">
        <v>284</v>
      </c>
      <c r="C12" s="296" t="s">
        <v>178</v>
      </c>
      <c r="D12" s="78" t="str">
        <f>'6. Gas &amp; Water Collaboration'!E6</f>
        <v/>
      </c>
      <c r="E12" s="599" t="s">
        <v>227</v>
      </c>
      <c r="F12" s="599"/>
      <c r="G12" s="599"/>
      <c r="H12" s="600"/>
    </row>
    <row r="13" spans="1:9" ht="21.75" customHeight="1">
      <c r="A13" s="77">
        <v>7</v>
      </c>
      <c r="B13" s="118" t="s">
        <v>4</v>
      </c>
      <c r="C13" s="296" t="s">
        <v>178</v>
      </c>
      <c r="D13" s="78" t="str">
        <f>'7. Market Characterization'!E6</f>
        <v/>
      </c>
      <c r="E13" s="599" t="s">
        <v>227</v>
      </c>
      <c r="F13" s="599"/>
      <c r="G13" s="599"/>
      <c r="H13" s="600"/>
    </row>
    <row r="14" spans="1:9" ht="21.75" customHeight="1">
      <c r="A14" s="77">
        <v>8</v>
      </c>
      <c r="B14" s="118" t="s">
        <v>147</v>
      </c>
      <c r="C14" s="296" t="s">
        <v>178</v>
      </c>
      <c r="D14" s="78" t="str">
        <f>'8. Energy Efficient Measures'!E6</f>
        <v/>
      </c>
      <c r="E14" s="599" t="s">
        <v>227</v>
      </c>
      <c r="F14" s="599"/>
      <c r="G14" s="599"/>
      <c r="H14" s="600"/>
    </row>
    <row r="15" spans="1:9" ht="21.75" customHeight="1">
      <c r="A15" s="184" t="s">
        <v>207</v>
      </c>
      <c r="B15" s="118" t="s">
        <v>208</v>
      </c>
      <c r="C15" s="296" t="s">
        <v>178</v>
      </c>
      <c r="D15" s="78" t="str">
        <f>'8a. EE Measures - Custom'!E6</f>
        <v/>
      </c>
      <c r="E15" s="599" t="s">
        <v>228</v>
      </c>
      <c r="F15" s="599"/>
      <c r="G15" s="599"/>
      <c r="H15" s="600"/>
    </row>
    <row r="16" spans="1:9" ht="21.75" customHeight="1">
      <c r="A16" s="77">
        <v>9</v>
      </c>
      <c r="B16" s="118" t="s">
        <v>5</v>
      </c>
      <c r="C16" s="296" t="s">
        <v>178</v>
      </c>
      <c r="D16" s="78" t="str">
        <f>'9. Budget'!E6</f>
        <v/>
      </c>
      <c r="E16" s="599" t="s">
        <v>609</v>
      </c>
      <c r="F16" s="599"/>
      <c r="G16" s="599"/>
      <c r="H16" s="600"/>
    </row>
    <row r="17" spans="1:9" ht="21.75" customHeight="1">
      <c r="A17" s="77">
        <v>10</v>
      </c>
      <c r="B17" s="118" t="s">
        <v>6</v>
      </c>
      <c r="C17" s="296" t="s">
        <v>178</v>
      </c>
      <c r="D17" s="78" t="str">
        <f>'10. Cost Effectiveness'!E6</f>
        <v/>
      </c>
      <c r="E17" s="599" t="s">
        <v>227</v>
      </c>
      <c r="F17" s="599"/>
      <c r="G17" s="599"/>
      <c r="H17" s="600"/>
    </row>
    <row r="18" spans="1:9" ht="21.75" customHeight="1">
      <c r="A18" s="77">
        <v>11</v>
      </c>
      <c r="B18" s="118" t="s">
        <v>436</v>
      </c>
      <c r="C18" s="296" t="s">
        <v>178</v>
      </c>
      <c r="D18" s="78" t="str">
        <f>'11. Risk Analysis'!E6</f>
        <v/>
      </c>
      <c r="E18" s="599" t="s">
        <v>227</v>
      </c>
      <c r="F18" s="599"/>
      <c r="G18" s="599"/>
      <c r="H18" s="600"/>
    </row>
    <row r="19" spans="1:9" ht="21.75" customHeight="1">
      <c r="A19" s="77">
        <v>12</v>
      </c>
      <c r="B19" s="118" t="s">
        <v>7</v>
      </c>
      <c r="C19" s="296" t="s">
        <v>178</v>
      </c>
      <c r="D19" s="78" t="str">
        <f>'12. Measurement &amp; Verification'!E6</f>
        <v/>
      </c>
      <c r="E19" s="599" t="s">
        <v>226</v>
      </c>
      <c r="F19" s="599"/>
      <c r="G19" s="599"/>
      <c r="H19" s="600"/>
    </row>
    <row r="20" spans="1:9" ht="21.75" customHeight="1">
      <c r="A20" s="77">
        <v>13</v>
      </c>
      <c r="B20" s="118" t="s">
        <v>243</v>
      </c>
      <c r="C20" s="296" t="s">
        <v>178</v>
      </c>
      <c r="D20" s="78" t="str">
        <f>'13. Program Rules'!E6</f>
        <v/>
      </c>
      <c r="E20" s="599" t="s">
        <v>224</v>
      </c>
      <c r="F20" s="599"/>
      <c r="G20" s="599"/>
      <c r="H20" s="600"/>
    </row>
    <row r="21" spans="1:9" ht="26.25" customHeight="1">
      <c r="A21" s="77">
        <v>14</v>
      </c>
      <c r="B21" s="245" t="s">
        <v>359</v>
      </c>
      <c r="C21" s="296" t="s">
        <v>178</v>
      </c>
      <c r="D21" s="78" t="str">
        <f>'14. Value-Added Central Service'!E6</f>
        <v/>
      </c>
      <c r="E21" s="599" t="s">
        <v>225</v>
      </c>
      <c r="F21" s="599"/>
      <c r="G21" s="599"/>
      <c r="H21" s="600"/>
    </row>
    <row r="22" spans="1:9" ht="21.75" customHeight="1">
      <c r="A22" s="77">
        <v>15</v>
      </c>
      <c r="B22" s="118" t="s">
        <v>133</v>
      </c>
      <c r="C22" s="296" t="s">
        <v>178</v>
      </c>
      <c r="D22" s="78" t="str">
        <f>'15. Project Milestones'!D6</f>
        <v/>
      </c>
      <c r="E22" s="599" t="s">
        <v>225</v>
      </c>
      <c r="F22" s="599"/>
      <c r="G22" s="599"/>
      <c r="H22" s="600"/>
    </row>
    <row r="23" spans="1:9" s="247" customFormat="1" ht="21.75" customHeight="1">
      <c r="A23" s="77">
        <v>16</v>
      </c>
      <c r="B23" s="118" t="s">
        <v>439</v>
      </c>
      <c r="C23" s="296" t="s">
        <v>178</v>
      </c>
      <c r="D23" s="78" t="str">
        <f>'16. Participant Agreement'!D7</f>
        <v/>
      </c>
      <c r="E23" s="599" t="s">
        <v>447</v>
      </c>
      <c r="F23" s="599"/>
      <c r="G23" s="599"/>
      <c r="H23" s="600"/>
      <c r="I23" s="3"/>
    </row>
    <row r="24" spans="1:9" s="247" customFormat="1" ht="21.75" customHeight="1" thickBot="1">
      <c r="A24" s="77">
        <v>17</v>
      </c>
      <c r="B24" s="118" t="s">
        <v>420</v>
      </c>
      <c r="C24" s="296" t="s">
        <v>178</v>
      </c>
      <c r="D24" s="78" t="str">
        <f>'17. Definitions'!E10</f>
        <v/>
      </c>
      <c r="E24" s="599" t="s">
        <v>224</v>
      </c>
      <c r="F24" s="599"/>
      <c r="G24" s="599"/>
      <c r="H24" s="600"/>
      <c r="I24" s="3"/>
    </row>
    <row r="25" spans="1:9" ht="18.75" customHeight="1" thickBot="1">
      <c r="A25" s="79"/>
      <c r="B25" s="80"/>
      <c r="C25" s="81"/>
      <c r="D25" s="82" t="s">
        <v>250</v>
      </c>
      <c r="E25" s="613" t="s">
        <v>625</v>
      </c>
      <c r="F25" s="614"/>
      <c r="G25" s="614"/>
      <c r="H25" s="615"/>
    </row>
    <row r="26" spans="1:9" ht="17.25" customHeight="1" thickBot="1">
      <c r="A26" s="79"/>
      <c r="B26" s="80"/>
      <c r="C26" s="81"/>
      <c r="D26" s="82" t="s">
        <v>249</v>
      </c>
      <c r="E26" s="601" t="s">
        <v>251</v>
      </c>
      <c r="F26" s="602"/>
      <c r="G26" s="602"/>
      <c r="H26" s="603"/>
    </row>
    <row r="27" spans="1:9" ht="17.25" customHeight="1">
      <c r="A27" s="79"/>
      <c r="B27" s="80"/>
      <c r="C27" s="81"/>
      <c r="D27" s="82"/>
      <c r="E27" s="194"/>
      <c r="F27" s="194"/>
      <c r="G27" s="194"/>
      <c r="H27" s="195"/>
    </row>
    <row r="28" spans="1:9">
      <c r="A28" s="79"/>
      <c r="B28" s="80"/>
      <c r="C28" s="83"/>
      <c r="D28" s="83"/>
      <c r="E28" s="84"/>
      <c r="F28" s="84"/>
      <c r="G28" s="84"/>
      <c r="H28" s="85"/>
    </row>
    <row r="29" spans="1:9" ht="14.65" thickBot="1">
      <c r="A29" s="79"/>
      <c r="B29" s="119" t="s">
        <v>223</v>
      </c>
      <c r="C29" s="83"/>
      <c r="D29" s="83"/>
      <c r="E29" s="84"/>
      <c r="F29" s="84"/>
      <c r="G29" s="84"/>
      <c r="H29" s="85"/>
    </row>
    <row r="30" spans="1:9" ht="119.25" customHeight="1" thickBot="1">
      <c r="A30" s="75"/>
      <c r="B30" s="613"/>
      <c r="C30" s="614"/>
      <c r="D30" s="614"/>
      <c r="E30" s="614"/>
      <c r="F30" s="614"/>
      <c r="G30" s="614"/>
      <c r="H30" s="615"/>
    </row>
    <row r="31" spans="1:9" ht="18" customHeight="1">
      <c r="A31" s="75"/>
      <c r="B31" s="84"/>
      <c r="C31" s="84"/>
      <c r="D31" s="84"/>
      <c r="E31" s="84"/>
      <c r="F31" s="84"/>
      <c r="G31" s="84"/>
      <c r="H31" s="85"/>
    </row>
    <row r="32" spans="1:9" ht="18" customHeight="1" thickBot="1">
      <c r="A32" s="75"/>
      <c r="B32" s="84"/>
      <c r="C32" s="84"/>
      <c r="D32" s="84"/>
      <c r="E32" s="84"/>
      <c r="F32" s="84"/>
      <c r="G32" s="84"/>
      <c r="H32" s="85"/>
    </row>
    <row r="33" spans="1:8" ht="16.149999999999999" thickBot="1">
      <c r="A33" s="75"/>
      <c r="B33" s="611" t="s">
        <v>206</v>
      </c>
      <c r="C33" s="612"/>
      <c r="D33" s="624" t="s">
        <v>201</v>
      </c>
      <c r="E33" s="624"/>
      <c r="F33" s="624"/>
      <c r="G33" s="624"/>
      <c r="H33" s="169" t="s">
        <v>202</v>
      </c>
    </row>
    <row r="34" spans="1:8">
      <c r="A34" s="161"/>
      <c r="B34" s="163" t="s">
        <v>203</v>
      </c>
      <c r="C34" s="162"/>
      <c r="D34" s="625"/>
      <c r="E34" s="625"/>
      <c r="F34" s="625"/>
      <c r="G34" s="625"/>
      <c r="H34" s="164"/>
    </row>
    <row r="35" spans="1:8">
      <c r="A35" s="75"/>
      <c r="B35" s="165" t="s">
        <v>204</v>
      </c>
      <c r="C35" s="142"/>
      <c r="D35" s="626"/>
      <c r="E35" s="626"/>
      <c r="F35" s="626"/>
      <c r="G35" s="626"/>
      <c r="H35" s="143"/>
    </row>
    <row r="36" spans="1:8" ht="14.65" thickBot="1">
      <c r="A36" s="75"/>
      <c r="B36" s="166" t="s">
        <v>205</v>
      </c>
      <c r="C36" s="167"/>
      <c r="D36" s="610"/>
      <c r="E36" s="610"/>
      <c r="F36" s="610"/>
      <c r="G36" s="610"/>
      <c r="H36" s="168"/>
    </row>
    <row r="37" spans="1:8" ht="5.25" customHeight="1">
      <c r="A37" s="75"/>
      <c r="B37" s="84"/>
      <c r="C37" s="84"/>
      <c r="D37" s="84"/>
      <c r="E37" s="84"/>
      <c r="F37" s="84"/>
      <c r="G37" s="84"/>
      <c r="H37" s="85"/>
    </row>
    <row r="38" spans="1:8">
      <c r="A38" s="170" t="s">
        <v>95</v>
      </c>
      <c r="B38" s="171"/>
      <c r="C38" s="171"/>
      <c r="D38" s="171"/>
      <c r="E38" s="172"/>
      <c r="F38" s="172"/>
      <c r="G38" s="172"/>
      <c r="H38" s="173"/>
    </row>
    <row r="39" spans="1:8">
      <c r="A39" s="174">
        <v>1</v>
      </c>
      <c r="B39" s="623" t="s">
        <v>28</v>
      </c>
      <c r="C39" s="623"/>
      <c r="D39" s="623"/>
      <c r="E39" s="172"/>
      <c r="F39" s="172"/>
      <c r="G39" s="172"/>
      <c r="H39" s="173"/>
    </row>
    <row r="40" spans="1:8" ht="17.25" customHeight="1" thickBot="1">
      <c r="A40" s="175">
        <v>2</v>
      </c>
      <c r="B40" s="621" t="s">
        <v>29</v>
      </c>
      <c r="C40" s="621"/>
      <c r="D40" s="621"/>
      <c r="E40" s="621"/>
      <c r="F40" s="621"/>
      <c r="G40" s="621"/>
      <c r="H40" s="622"/>
    </row>
  </sheetData>
  <mergeCells count="32">
    <mergeCell ref="C4:D4"/>
    <mergeCell ref="C5:D5"/>
    <mergeCell ref="E5:H5"/>
    <mergeCell ref="E4:H4"/>
    <mergeCell ref="B40:H40"/>
    <mergeCell ref="E25:H25"/>
    <mergeCell ref="E14:H14"/>
    <mergeCell ref="E16:H16"/>
    <mergeCell ref="E17:H17"/>
    <mergeCell ref="E18:H18"/>
    <mergeCell ref="E19:H19"/>
    <mergeCell ref="E20:H20"/>
    <mergeCell ref="B39:D39"/>
    <mergeCell ref="D33:G33"/>
    <mergeCell ref="D34:G34"/>
    <mergeCell ref="D35:G35"/>
    <mergeCell ref="D36:G36"/>
    <mergeCell ref="B33:C33"/>
    <mergeCell ref="E21:H21"/>
    <mergeCell ref="E22:H22"/>
    <mergeCell ref="B30:H30"/>
    <mergeCell ref="E23:H23"/>
    <mergeCell ref="E24:H24"/>
    <mergeCell ref="E13:H13"/>
    <mergeCell ref="E15:H15"/>
    <mergeCell ref="E26:H26"/>
    <mergeCell ref="E7:H7"/>
    <mergeCell ref="E9:H9"/>
    <mergeCell ref="E10:H10"/>
    <mergeCell ref="E11:H11"/>
    <mergeCell ref="E12:H12"/>
    <mergeCell ref="E8:H8"/>
  </mergeCells>
  <pageMargins left="0.23622047244094491" right="0.23622047244094491" top="0.74803149606299213" bottom="0.74803149606299213" header="0.31496062992125984" footer="0.31496062992125984"/>
  <pageSetup scale="74"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79"/>
  <sheetViews>
    <sheetView topLeftCell="A37" zoomScale="97" zoomScaleNormal="100" workbookViewId="0">
      <selection activeCell="B9" sqref="B9:M9"/>
    </sheetView>
  </sheetViews>
  <sheetFormatPr defaultRowHeight="14.25"/>
  <cols>
    <col min="1" max="1" width="3.59765625" customWidth="1"/>
    <col min="2" max="2" width="4" customWidth="1"/>
    <col min="3" max="3" width="10.265625" customWidth="1"/>
    <col min="4" max="4" width="5.1328125" customWidth="1"/>
    <col min="5" max="5" width="6.86328125" customWidth="1"/>
    <col min="6" max="6" width="24.73046875" customWidth="1"/>
    <col min="7" max="7" width="8.265625" customWidth="1"/>
    <col min="8" max="8" width="28.86328125" customWidth="1"/>
    <col min="10" max="10" width="20.73046875" customWidth="1"/>
    <col min="11" max="17" width="9.1328125" style="3"/>
  </cols>
  <sheetData>
    <row r="1" spans="1:10">
      <c r="A1" s="4"/>
      <c r="B1" s="5"/>
      <c r="C1" s="5"/>
      <c r="D1" s="5"/>
      <c r="E1" s="5"/>
      <c r="F1" s="5"/>
      <c r="G1" s="5"/>
      <c r="H1" s="5"/>
      <c r="I1" s="5"/>
      <c r="J1" s="6"/>
    </row>
    <row r="2" spans="1:10" ht="21">
      <c r="A2" s="44">
        <v>5</v>
      </c>
      <c r="B2" s="45" t="s">
        <v>30</v>
      </c>
      <c r="C2" s="8"/>
      <c r="D2" s="8"/>
      <c r="E2" s="8"/>
      <c r="F2" s="8"/>
      <c r="G2" s="8"/>
      <c r="H2" s="8"/>
      <c r="I2" s="8"/>
      <c r="J2" s="9"/>
    </row>
    <row r="3" spans="1:10" ht="14.65" thickBot="1">
      <c r="A3" s="7"/>
      <c r="B3" s="8"/>
      <c r="C3" s="8"/>
      <c r="D3" s="8"/>
      <c r="E3" s="8"/>
      <c r="F3" s="8"/>
      <c r="G3" s="8"/>
      <c r="H3" s="8"/>
      <c r="I3" s="8"/>
      <c r="J3" s="9"/>
    </row>
    <row r="4" spans="1:10" ht="14.65" thickBot="1">
      <c r="A4" s="7"/>
      <c r="B4" s="18" t="s">
        <v>31</v>
      </c>
      <c r="C4" s="19"/>
      <c r="D4" s="26" t="s">
        <v>34</v>
      </c>
      <c r="E4" s="13"/>
      <c r="F4" s="13"/>
      <c r="G4" s="13"/>
      <c r="H4" s="13"/>
      <c r="I4" s="14"/>
      <c r="J4" s="9"/>
    </row>
    <row r="5" spans="1:10" ht="14.65" thickBot="1">
      <c r="A5" s="7"/>
      <c r="B5" s="15"/>
      <c r="C5" s="16"/>
      <c r="D5" s="16"/>
      <c r="E5" s="16"/>
      <c r="F5" s="16"/>
      <c r="G5" s="16"/>
      <c r="H5" s="16"/>
      <c r="I5" s="17"/>
      <c r="J5" s="9"/>
    </row>
    <row r="6" spans="1:10" ht="14.65" thickBot="1">
      <c r="A6" s="7"/>
      <c r="B6" s="22" t="s">
        <v>33</v>
      </c>
      <c r="C6" s="20"/>
      <c r="D6" s="20"/>
      <c r="E6" s="22"/>
      <c r="F6" s="52" t="s">
        <v>75</v>
      </c>
      <c r="G6" s="16"/>
      <c r="H6" s="16"/>
      <c r="I6" s="17"/>
      <c r="J6" s="9"/>
    </row>
    <row r="7" spans="1:10">
      <c r="A7" s="7"/>
      <c r="B7" s="15"/>
      <c r="C7" s="16"/>
      <c r="D7" s="16"/>
      <c r="E7" s="16"/>
      <c r="F7" s="16"/>
      <c r="G7" s="16"/>
      <c r="H7" s="16"/>
      <c r="I7" s="25" t="s">
        <v>32</v>
      </c>
      <c r="J7" s="9"/>
    </row>
    <row r="8" spans="1:10" ht="14.65" thickBot="1">
      <c r="A8" s="7"/>
      <c r="B8" s="634" t="s">
        <v>276</v>
      </c>
      <c r="C8" s="635"/>
      <c r="D8" s="635"/>
      <c r="E8" s="635"/>
      <c r="F8" s="635"/>
      <c r="G8" s="635"/>
      <c r="H8" s="636"/>
      <c r="I8" s="25"/>
      <c r="J8" s="9"/>
    </row>
    <row r="9" spans="1:10" ht="14.65" thickBot="1">
      <c r="A9" s="7"/>
      <c r="B9" s="634"/>
      <c r="C9" s="635"/>
      <c r="D9" s="635"/>
      <c r="E9" s="635"/>
      <c r="F9" s="635"/>
      <c r="G9" s="635"/>
      <c r="H9" s="635"/>
      <c r="I9" s="202" t="s">
        <v>283</v>
      </c>
      <c r="J9" s="9"/>
    </row>
    <row r="10" spans="1:10" ht="67.5" customHeight="1" thickBot="1">
      <c r="A10" s="7"/>
      <c r="B10" s="637" t="s">
        <v>301</v>
      </c>
      <c r="C10" s="638"/>
      <c r="D10" s="638"/>
      <c r="E10" s="638"/>
      <c r="F10" s="638"/>
      <c r="G10" s="638"/>
      <c r="H10" s="638"/>
      <c r="I10" s="203"/>
      <c r="J10" s="9"/>
    </row>
    <row r="11" spans="1:10">
      <c r="A11" s="7"/>
      <c r="B11" s="8"/>
      <c r="C11" s="8"/>
      <c r="D11" s="8"/>
      <c r="E11" s="8"/>
      <c r="F11" s="8"/>
      <c r="G11" s="8"/>
      <c r="H11" s="8"/>
      <c r="I11" s="8"/>
      <c r="J11" s="9"/>
    </row>
    <row r="12" spans="1:10" ht="15.75">
      <c r="A12" s="50" t="s">
        <v>36</v>
      </c>
      <c r="B12" s="8"/>
      <c r="C12" s="8"/>
      <c r="D12" s="8"/>
      <c r="E12" s="8"/>
      <c r="F12" s="8"/>
      <c r="G12" s="8"/>
      <c r="H12" s="8"/>
      <c r="I12" s="8"/>
      <c r="J12" s="9"/>
    </row>
    <row r="13" spans="1:10">
      <c r="A13" s="7"/>
      <c r="B13" s="8"/>
      <c r="C13" s="8"/>
      <c r="D13" s="8"/>
      <c r="E13" s="8"/>
      <c r="F13" s="8"/>
      <c r="G13" s="8"/>
      <c r="H13" s="8"/>
      <c r="I13" s="8"/>
      <c r="J13" s="9"/>
    </row>
    <row r="14" spans="1:10" ht="30" customHeight="1">
      <c r="A14" s="51">
        <v>1</v>
      </c>
      <c r="B14" s="559" t="s">
        <v>499</v>
      </c>
      <c r="C14" s="559"/>
      <c r="D14" s="559"/>
      <c r="E14" s="559"/>
      <c r="F14" s="559"/>
      <c r="G14" s="559"/>
      <c r="H14" s="559"/>
      <c r="I14" s="559"/>
      <c r="J14" s="560"/>
    </row>
    <row r="15" spans="1:10" ht="32.25" customHeight="1">
      <c r="A15" s="7"/>
      <c r="B15" s="642" t="s">
        <v>286</v>
      </c>
      <c r="C15" s="642"/>
      <c r="D15" s="642"/>
      <c r="E15" s="642"/>
      <c r="F15" s="642"/>
      <c r="G15" s="642"/>
      <c r="H15" s="642"/>
      <c r="I15" s="642"/>
      <c r="J15" s="643"/>
    </row>
    <row r="16" spans="1:10" ht="9" customHeight="1">
      <c r="A16" s="7"/>
      <c r="B16" s="8"/>
      <c r="C16" s="8"/>
      <c r="D16" s="8"/>
      <c r="E16" s="8"/>
      <c r="F16" s="8"/>
      <c r="G16" s="8"/>
      <c r="H16" s="8"/>
      <c r="I16" s="8"/>
      <c r="J16" s="9"/>
    </row>
    <row r="17" spans="1:17">
      <c r="A17" s="7"/>
      <c r="B17" s="8"/>
      <c r="C17" s="8"/>
      <c r="D17" s="8"/>
      <c r="E17" s="8"/>
      <c r="F17" s="8"/>
      <c r="G17" s="8"/>
      <c r="H17" s="639" t="s">
        <v>287</v>
      </c>
      <c r="I17" s="640"/>
      <c r="J17" s="641"/>
    </row>
    <row r="18" spans="1:17">
      <c r="A18" s="7"/>
      <c r="B18" s="630" t="s">
        <v>71</v>
      </c>
      <c r="C18" s="630"/>
      <c r="D18" s="630"/>
      <c r="E18" s="630"/>
      <c r="F18" s="630"/>
      <c r="G18" s="187" t="s">
        <v>32</v>
      </c>
      <c r="H18" s="187" t="s">
        <v>73</v>
      </c>
      <c r="I18" s="630" t="s">
        <v>72</v>
      </c>
      <c r="J18" s="631"/>
    </row>
    <row r="19" spans="1:17">
      <c r="A19" s="7"/>
      <c r="B19" s="630" t="s">
        <v>70</v>
      </c>
      <c r="C19" s="630"/>
      <c r="D19" s="630"/>
      <c r="E19" s="630"/>
      <c r="F19" s="630"/>
      <c r="G19" s="292" t="s">
        <v>633</v>
      </c>
      <c r="H19" s="292"/>
      <c r="I19" s="573"/>
      <c r="J19" s="574"/>
    </row>
    <row r="20" spans="1:17">
      <c r="A20" s="7"/>
      <c r="B20" s="630" t="s">
        <v>184</v>
      </c>
      <c r="C20" s="630"/>
      <c r="D20" s="630"/>
      <c r="E20" s="630"/>
      <c r="F20" s="630"/>
      <c r="G20" s="292" t="s">
        <v>633</v>
      </c>
      <c r="H20" s="292"/>
      <c r="I20" s="573"/>
      <c r="J20" s="574"/>
    </row>
    <row r="21" spans="1:17">
      <c r="A21" s="7"/>
      <c r="B21" s="630" t="s">
        <v>69</v>
      </c>
      <c r="C21" s="630"/>
      <c r="D21" s="630"/>
      <c r="E21" s="630"/>
      <c r="F21" s="630"/>
      <c r="G21" s="292" t="s">
        <v>633</v>
      </c>
      <c r="H21" s="292"/>
      <c r="I21" s="573"/>
      <c r="J21" s="574"/>
    </row>
    <row r="22" spans="1:17" s="247" customFormat="1" ht="29.25" customHeight="1">
      <c r="A22" s="197" t="s">
        <v>256</v>
      </c>
      <c r="B22" s="566" t="s">
        <v>592</v>
      </c>
      <c r="C22" s="566"/>
      <c r="D22" s="566"/>
      <c r="E22" s="566"/>
      <c r="F22" s="566"/>
      <c r="G22" s="566"/>
      <c r="H22" s="566"/>
      <c r="I22" s="566"/>
      <c r="J22" s="567"/>
      <c r="K22" s="3"/>
      <c r="L22" s="3"/>
      <c r="M22" s="3"/>
      <c r="N22" s="3"/>
      <c r="O22" s="3"/>
      <c r="P22" s="3"/>
      <c r="Q22" s="3"/>
    </row>
    <row r="23" spans="1:17" s="247" customFormat="1">
      <c r="A23" s="197"/>
      <c r="B23" s="270" t="s">
        <v>503</v>
      </c>
      <c r="C23" s="90"/>
      <c r="D23" s="90"/>
      <c r="E23" s="90"/>
      <c r="F23" s="90"/>
      <c r="G23" s="90"/>
      <c r="H23" s="91"/>
      <c r="I23" s="91"/>
      <c r="J23" s="92"/>
      <c r="K23" s="3"/>
      <c r="L23" s="3"/>
      <c r="M23" s="3"/>
      <c r="N23" s="3"/>
      <c r="O23" s="3"/>
      <c r="P23" s="3"/>
      <c r="Q23" s="3"/>
    </row>
    <row r="24" spans="1:17" s="247" customFormat="1">
      <c r="A24" s="114"/>
      <c r="B24" s="90"/>
      <c r="C24" s="90"/>
      <c r="D24" s="912" t="s">
        <v>631</v>
      </c>
      <c r="E24" s="271" t="s">
        <v>79</v>
      </c>
      <c r="F24" s="598" t="s">
        <v>504</v>
      </c>
      <c r="G24" s="566"/>
      <c r="H24" s="91"/>
      <c r="I24" s="91"/>
      <c r="J24" s="92"/>
      <c r="K24" s="3"/>
      <c r="L24" s="3"/>
      <c r="M24" s="3"/>
      <c r="N24" s="3"/>
      <c r="O24" s="3"/>
      <c r="P24" s="3"/>
      <c r="Q24" s="3"/>
    </row>
    <row r="25" spans="1:17" s="247" customFormat="1">
      <c r="A25" s="114"/>
      <c r="B25" s="90"/>
      <c r="C25" s="90"/>
      <c r="D25" s="297"/>
      <c r="E25" s="272" t="s">
        <v>505</v>
      </c>
      <c r="F25" s="3"/>
      <c r="G25" s="3"/>
      <c r="H25" s="91"/>
      <c r="I25" s="91"/>
      <c r="J25" s="92"/>
      <c r="K25" s="3"/>
      <c r="L25" s="3"/>
      <c r="M25" s="3"/>
      <c r="N25" s="3"/>
      <c r="O25" s="3"/>
      <c r="P25" s="3"/>
      <c r="Q25" s="3"/>
    </row>
    <row r="26" spans="1:17" s="247" customFormat="1">
      <c r="A26" s="114"/>
      <c r="B26" s="90"/>
      <c r="C26" s="90"/>
      <c r="D26" s="90"/>
      <c r="E26" s="632" t="s">
        <v>506</v>
      </c>
      <c r="F26" s="633"/>
      <c r="G26" s="573"/>
      <c r="H26" s="573"/>
      <c r="I26" s="91"/>
      <c r="J26" s="92"/>
      <c r="K26" s="3"/>
      <c r="L26" s="3"/>
      <c r="M26" s="3"/>
      <c r="N26" s="3"/>
      <c r="O26" s="3"/>
      <c r="P26" s="3"/>
      <c r="Q26" s="3"/>
    </row>
    <row r="27" spans="1:17" s="3" customFormat="1">
      <c r="A27" s="114"/>
      <c r="B27" s="90"/>
      <c r="C27" s="90"/>
      <c r="D27" s="90"/>
      <c r="E27" s="273"/>
      <c r="F27" s="273"/>
      <c r="G27" s="268"/>
      <c r="H27" s="268"/>
      <c r="I27" s="91"/>
      <c r="J27" s="92"/>
    </row>
    <row r="28" spans="1:17" s="247" customFormat="1">
      <c r="A28" s="197" t="s">
        <v>257</v>
      </c>
      <c r="B28" s="566" t="s">
        <v>589</v>
      </c>
      <c r="C28" s="566"/>
      <c r="D28" s="566"/>
      <c r="E28" s="566"/>
      <c r="F28" s="566"/>
      <c r="G28" s="566"/>
      <c r="H28" s="566"/>
      <c r="I28" s="566"/>
      <c r="J28" s="567"/>
      <c r="K28" s="3"/>
      <c r="L28" s="3"/>
      <c r="M28" s="3"/>
      <c r="N28" s="3"/>
      <c r="O28" s="3"/>
      <c r="P28" s="3"/>
      <c r="Q28" s="3"/>
    </row>
    <row r="29" spans="1:17" s="247" customFormat="1">
      <c r="A29" s="197"/>
      <c r="B29" s="270" t="s">
        <v>503</v>
      </c>
      <c r="C29" s="90"/>
      <c r="D29" s="90"/>
      <c r="E29" s="90"/>
      <c r="F29" s="90"/>
      <c r="G29" s="90"/>
      <c r="H29" s="91"/>
      <c r="I29" s="91"/>
      <c r="J29" s="92"/>
      <c r="K29" s="3"/>
      <c r="L29" s="3"/>
      <c r="M29" s="3"/>
      <c r="N29" s="3"/>
      <c r="O29" s="3"/>
      <c r="P29" s="3"/>
      <c r="Q29" s="3"/>
    </row>
    <row r="30" spans="1:17" s="247" customFormat="1">
      <c r="A30" s="114"/>
      <c r="B30" s="90"/>
      <c r="C30" s="90"/>
      <c r="D30" s="297"/>
      <c r="E30" s="271" t="s">
        <v>79</v>
      </c>
      <c r="F30" s="598" t="s">
        <v>504</v>
      </c>
      <c r="G30" s="566"/>
      <c r="H30" s="91"/>
      <c r="I30" s="91"/>
      <c r="J30" s="92"/>
      <c r="K30" s="3"/>
      <c r="L30" s="3"/>
      <c r="M30" s="3"/>
      <c r="N30" s="3"/>
      <c r="O30" s="3"/>
      <c r="P30" s="3"/>
      <c r="Q30" s="3"/>
    </row>
    <row r="31" spans="1:17" s="247" customFormat="1">
      <c r="A31" s="114"/>
      <c r="B31" s="90"/>
      <c r="C31" s="90"/>
      <c r="D31" s="297"/>
      <c r="E31" s="272" t="s">
        <v>505</v>
      </c>
      <c r="F31" s="3"/>
      <c r="G31" s="3"/>
      <c r="H31" s="91"/>
      <c r="I31" s="91"/>
      <c r="J31" s="92"/>
      <c r="K31" s="3"/>
      <c r="L31" s="3"/>
      <c r="M31" s="3"/>
      <c r="N31" s="3"/>
      <c r="O31" s="3"/>
      <c r="P31" s="3"/>
      <c r="Q31" s="3"/>
    </row>
    <row r="32" spans="1:17" s="247" customFormat="1">
      <c r="A32" s="114"/>
      <c r="B32" s="90"/>
      <c r="C32" s="90"/>
      <c r="D32" s="90"/>
      <c r="E32" s="632" t="s">
        <v>507</v>
      </c>
      <c r="F32" s="633"/>
      <c r="G32" s="573"/>
      <c r="H32" s="573"/>
      <c r="I32" s="91"/>
      <c r="J32" s="92"/>
      <c r="K32" s="3"/>
      <c r="L32" s="3"/>
      <c r="M32" s="3"/>
      <c r="N32" s="3"/>
      <c r="O32" s="3"/>
      <c r="P32" s="3"/>
      <c r="Q32" s="3"/>
    </row>
    <row r="33" spans="1:17" s="3" customFormat="1">
      <c r="A33" s="114"/>
      <c r="B33" s="90"/>
      <c r="C33" s="90"/>
      <c r="D33" s="90"/>
      <c r="E33" s="90"/>
      <c r="F33" s="90"/>
      <c r="G33" s="268"/>
      <c r="H33" s="268"/>
      <c r="I33" s="91"/>
      <c r="J33" s="92"/>
    </row>
    <row r="34" spans="1:17" s="3" customFormat="1" ht="33" customHeight="1">
      <c r="A34" s="197" t="s">
        <v>265</v>
      </c>
      <c r="B34" s="566" t="s">
        <v>590</v>
      </c>
      <c r="C34" s="566"/>
      <c r="D34" s="566"/>
      <c r="E34" s="566"/>
      <c r="F34" s="566"/>
      <c r="G34" s="566"/>
      <c r="H34" s="566"/>
      <c r="I34" s="566"/>
      <c r="J34" s="567"/>
    </row>
    <row r="35" spans="1:17" s="247" customFormat="1">
      <c r="A35" s="114"/>
      <c r="B35" s="90"/>
      <c r="C35" s="90"/>
      <c r="D35" s="297"/>
      <c r="E35" s="271" t="s">
        <v>79</v>
      </c>
      <c r="F35" s="598"/>
      <c r="G35" s="566"/>
      <c r="H35" s="91"/>
      <c r="I35" s="91"/>
      <c r="J35" s="92"/>
      <c r="K35" s="3"/>
      <c r="L35" s="3"/>
      <c r="M35" s="3"/>
      <c r="N35" s="3"/>
      <c r="O35" s="3"/>
      <c r="P35" s="3"/>
      <c r="Q35" s="3"/>
    </row>
    <row r="36" spans="1:17" s="247" customFormat="1">
      <c r="A36" s="114"/>
      <c r="B36" s="90"/>
      <c r="C36" s="90"/>
      <c r="D36" s="297"/>
      <c r="E36" s="272" t="s">
        <v>505</v>
      </c>
      <c r="F36" s="3"/>
      <c r="G36" s="3"/>
      <c r="H36" s="91"/>
      <c r="I36" s="91"/>
      <c r="J36" s="92"/>
      <c r="K36" s="3"/>
      <c r="L36" s="3"/>
      <c r="M36" s="3"/>
      <c r="N36" s="3"/>
      <c r="O36" s="3"/>
      <c r="P36" s="3"/>
      <c r="Q36" s="3"/>
    </row>
    <row r="37" spans="1:17" s="247" customFormat="1">
      <c r="A37" s="114"/>
      <c r="B37" s="90"/>
      <c r="C37" s="90"/>
      <c r="D37" s="90"/>
      <c r="E37" s="632" t="s">
        <v>591</v>
      </c>
      <c r="F37" s="633"/>
      <c r="G37" s="573"/>
      <c r="H37" s="573"/>
      <c r="I37" s="91"/>
      <c r="J37" s="92"/>
      <c r="K37" s="3"/>
      <c r="L37" s="3"/>
      <c r="M37" s="3"/>
      <c r="N37" s="3"/>
      <c r="O37" s="3"/>
      <c r="P37" s="3"/>
      <c r="Q37" s="3"/>
    </row>
    <row r="38" spans="1:17" s="247" customFormat="1" ht="19.5" customHeight="1">
      <c r="A38" s="7"/>
      <c r="B38" s="54"/>
      <c r="C38" s="54"/>
      <c r="D38" s="54"/>
      <c r="E38" s="54"/>
      <c r="F38" s="54"/>
      <c r="G38" s="90"/>
      <c r="H38" s="91"/>
      <c r="I38" s="91"/>
      <c r="J38" s="92"/>
      <c r="K38" s="3"/>
      <c r="L38" s="3"/>
      <c r="M38" s="3"/>
      <c r="N38" s="3"/>
      <c r="O38" s="3"/>
      <c r="P38" s="3"/>
      <c r="Q38" s="3"/>
    </row>
    <row r="39" spans="1:17">
      <c r="A39" s="7"/>
      <c r="B39" s="201" t="s">
        <v>282</v>
      </c>
      <c r="C39" s="8"/>
      <c r="D39" s="8"/>
      <c r="E39" s="8"/>
      <c r="F39" s="8"/>
      <c r="G39" s="8"/>
      <c r="H39" s="8"/>
      <c r="I39" s="8"/>
      <c r="J39" s="9"/>
    </row>
    <row r="40" spans="1:17">
      <c r="A40" s="56">
        <v>2</v>
      </c>
      <c r="B40" s="8" t="s">
        <v>153</v>
      </c>
      <c r="C40" s="8"/>
      <c r="D40" s="8"/>
      <c r="E40" s="8"/>
      <c r="F40" s="8"/>
      <c r="G40" s="8"/>
      <c r="H40" s="8"/>
      <c r="I40" s="8"/>
      <c r="J40" s="9"/>
    </row>
    <row r="41" spans="1:17">
      <c r="A41" s="7"/>
      <c r="B41" s="8"/>
      <c r="C41" s="8"/>
      <c r="D41" s="8"/>
      <c r="E41" s="8"/>
      <c r="F41" s="8"/>
      <c r="G41" s="8"/>
      <c r="H41" s="8"/>
      <c r="I41" s="8"/>
      <c r="J41" s="9"/>
    </row>
    <row r="42" spans="1:17">
      <c r="A42" s="7"/>
      <c r="B42" s="585"/>
      <c r="C42" s="586"/>
      <c r="D42" s="586"/>
      <c r="E42" s="586"/>
      <c r="F42" s="586"/>
      <c r="G42" s="586"/>
      <c r="H42" s="586"/>
      <c r="I42" s="586"/>
      <c r="J42" s="587"/>
    </row>
    <row r="43" spans="1:17">
      <c r="A43" s="7"/>
      <c r="B43" s="588"/>
      <c r="C43" s="589"/>
      <c r="D43" s="589"/>
      <c r="E43" s="589"/>
      <c r="F43" s="589"/>
      <c r="G43" s="589"/>
      <c r="H43" s="589"/>
      <c r="I43" s="589"/>
      <c r="J43" s="590"/>
    </row>
    <row r="44" spans="1:17">
      <c r="A44" s="7"/>
      <c r="B44" s="588"/>
      <c r="C44" s="589"/>
      <c r="D44" s="589"/>
      <c r="E44" s="589"/>
      <c r="F44" s="589"/>
      <c r="G44" s="589"/>
      <c r="H44" s="589"/>
      <c r="I44" s="589"/>
      <c r="J44" s="590"/>
    </row>
    <row r="45" spans="1:17">
      <c r="A45" s="7"/>
      <c r="B45" s="8"/>
      <c r="C45" s="8"/>
      <c r="D45" s="8"/>
      <c r="E45" s="8"/>
      <c r="F45" s="8"/>
      <c r="G45" s="8"/>
      <c r="H45" s="8"/>
      <c r="I45" s="8"/>
      <c r="J45" s="9"/>
    </row>
    <row r="46" spans="1:17" ht="30.75" customHeight="1">
      <c r="A46" s="51">
        <v>3</v>
      </c>
      <c r="B46" s="559" t="s">
        <v>346</v>
      </c>
      <c r="C46" s="559"/>
      <c r="D46" s="559"/>
      <c r="E46" s="559"/>
      <c r="F46" s="559"/>
      <c r="G46" s="559"/>
      <c r="H46" s="559"/>
      <c r="I46" s="559"/>
      <c r="J46" s="9"/>
    </row>
    <row r="47" spans="1:17">
      <c r="A47" s="7"/>
      <c r="B47" s="8"/>
      <c r="C47" s="8"/>
      <c r="D47" s="8"/>
      <c r="E47" s="8"/>
      <c r="F47" s="8"/>
      <c r="G47" s="8"/>
      <c r="H47" s="8"/>
      <c r="I47" s="8"/>
      <c r="J47" s="9"/>
    </row>
    <row r="48" spans="1:17">
      <c r="A48" s="7"/>
      <c r="B48" s="585"/>
      <c r="C48" s="586"/>
      <c r="D48" s="586"/>
      <c r="E48" s="586"/>
      <c r="F48" s="586"/>
      <c r="G48" s="586"/>
      <c r="H48" s="586"/>
      <c r="I48" s="586"/>
      <c r="J48" s="592"/>
    </row>
    <row r="49" spans="1:17">
      <c r="A49" s="7"/>
      <c r="B49" s="588"/>
      <c r="C49" s="589"/>
      <c r="D49" s="589"/>
      <c r="E49" s="589"/>
      <c r="F49" s="589"/>
      <c r="G49" s="589"/>
      <c r="H49" s="589"/>
      <c r="I49" s="589"/>
      <c r="J49" s="593"/>
    </row>
    <row r="50" spans="1:17">
      <c r="A50" s="7"/>
      <c r="B50" s="8"/>
      <c r="C50" s="8"/>
      <c r="D50" s="8"/>
      <c r="E50" s="8"/>
      <c r="F50" s="8"/>
      <c r="G50" s="8"/>
      <c r="H50" s="8"/>
      <c r="I50" s="8"/>
      <c r="J50" s="9"/>
    </row>
    <row r="51" spans="1:17">
      <c r="A51" s="7"/>
      <c r="B51" s="8"/>
      <c r="C51" s="8"/>
      <c r="D51" s="8"/>
      <c r="E51" s="8"/>
      <c r="F51" s="8"/>
      <c r="G51" s="8"/>
      <c r="H51" s="8"/>
      <c r="I51" s="8"/>
      <c r="J51" s="9"/>
    </row>
    <row r="52" spans="1:17">
      <c r="A52" s="46" t="s">
        <v>68</v>
      </c>
      <c r="B52" s="47"/>
      <c r="C52" s="8"/>
      <c r="D52" s="8"/>
      <c r="E52" s="8"/>
      <c r="F52" s="8"/>
      <c r="G52" s="8"/>
      <c r="H52" s="8"/>
      <c r="I52" s="8"/>
      <c r="J52" s="9"/>
    </row>
    <row r="53" spans="1:17" ht="60.4" customHeight="1">
      <c r="A53" s="627" t="s">
        <v>66</v>
      </c>
      <c r="B53" s="628"/>
      <c r="C53" s="628"/>
      <c r="D53" s="628"/>
      <c r="E53" s="628"/>
      <c r="F53" s="628"/>
      <c r="G53" s="628"/>
      <c r="H53" s="628"/>
      <c r="I53" s="628"/>
      <c r="J53" s="629"/>
      <c r="K53" s="146"/>
    </row>
    <row r="54" spans="1:17">
      <c r="A54" s="48" t="s">
        <v>67</v>
      </c>
      <c r="B54" s="47"/>
      <c r="C54" s="8"/>
      <c r="D54" s="8"/>
      <c r="E54" s="8"/>
      <c r="F54" s="8"/>
      <c r="G54" s="8"/>
      <c r="H54" s="8"/>
      <c r="I54" s="8"/>
      <c r="J54" s="9"/>
    </row>
    <row r="55" spans="1:17">
      <c r="A55" s="49"/>
      <c r="B55" s="8"/>
      <c r="C55" s="8"/>
      <c r="D55" s="8"/>
      <c r="E55" s="8"/>
      <c r="F55" s="8"/>
      <c r="G55" s="8"/>
      <c r="H55" s="8"/>
      <c r="I55" s="8"/>
      <c r="J55" s="9"/>
    </row>
    <row r="56" spans="1:17" s="8" customFormat="1" ht="14.65" thickBot="1">
      <c r="A56" s="10"/>
      <c r="B56" s="11"/>
      <c r="C56" s="11"/>
      <c r="D56" s="11"/>
      <c r="E56" s="11"/>
      <c r="F56" s="11"/>
      <c r="G56" s="11"/>
      <c r="H56" s="11"/>
      <c r="I56" s="11"/>
      <c r="J56" s="12"/>
      <c r="K56" s="128"/>
      <c r="L56" s="128"/>
      <c r="M56" s="128"/>
      <c r="N56" s="128"/>
      <c r="O56" s="128"/>
      <c r="P56" s="128"/>
      <c r="Q56" s="128"/>
    </row>
    <row r="57" spans="1:17" s="8" customFormat="1">
      <c r="K57" s="128"/>
      <c r="L57" s="128"/>
      <c r="M57" s="128"/>
      <c r="N57" s="128"/>
      <c r="O57" s="128"/>
      <c r="P57" s="128"/>
      <c r="Q57" s="128"/>
    </row>
    <row r="58" spans="1:17" s="8" customFormat="1">
      <c r="K58" s="128"/>
      <c r="L58" s="128"/>
      <c r="M58" s="128"/>
      <c r="N58" s="128"/>
      <c r="O58" s="128"/>
      <c r="P58" s="128"/>
      <c r="Q58" s="128"/>
    </row>
    <row r="59" spans="1:17" s="8" customFormat="1">
      <c r="K59" s="128"/>
      <c r="L59" s="128"/>
      <c r="M59" s="128"/>
      <c r="N59" s="128"/>
      <c r="O59" s="128"/>
      <c r="P59" s="128"/>
      <c r="Q59" s="128"/>
    </row>
    <row r="60" spans="1:17" s="8" customFormat="1">
      <c r="K60" s="128"/>
      <c r="L60" s="128"/>
      <c r="M60" s="128"/>
      <c r="N60" s="128"/>
      <c r="O60" s="128"/>
      <c r="P60" s="128"/>
      <c r="Q60" s="128"/>
    </row>
    <row r="61" spans="1:17" s="8" customFormat="1">
      <c r="K61" s="128"/>
      <c r="L61" s="128"/>
      <c r="M61" s="128"/>
      <c r="N61" s="128"/>
      <c r="O61" s="128"/>
      <c r="P61" s="128"/>
      <c r="Q61" s="128"/>
    </row>
    <row r="62" spans="1:17" s="8" customFormat="1">
      <c r="K62" s="128"/>
      <c r="L62" s="128"/>
      <c r="M62" s="128"/>
      <c r="N62" s="128"/>
      <c r="O62" s="128"/>
      <c r="P62" s="128"/>
      <c r="Q62" s="128"/>
    </row>
    <row r="63" spans="1:17" s="8" customFormat="1">
      <c r="K63" s="128"/>
      <c r="L63" s="128"/>
      <c r="M63" s="128"/>
      <c r="N63" s="128"/>
      <c r="O63" s="128"/>
      <c r="P63" s="128"/>
      <c r="Q63" s="128"/>
    </row>
    <row r="64" spans="1:17" s="8" customFormat="1">
      <c r="K64" s="128"/>
      <c r="L64" s="128"/>
      <c r="M64" s="128"/>
      <c r="N64" s="128"/>
      <c r="O64" s="128"/>
      <c r="P64" s="128"/>
      <c r="Q64" s="128"/>
    </row>
    <row r="65" spans="1:17" s="8" customFormat="1">
      <c r="K65" s="128"/>
      <c r="L65" s="128"/>
      <c r="M65" s="128"/>
      <c r="N65" s="128"/>
      <c r="O65" s="128"/>
      <c r="P65" s="128"/>
      <c r="Q65" s="128"/>
    </row>
    <row r="66" spans="1:17">
      <c r="A66" s="8"/>
      <c r="B66" s="8"/>
      <c r="C66" s="8"/>
      <c r="D66" s="8"/>
      <c r="E66" s="8"/>
      <c r="F66" s="8"/>
      <c r="G66" s="8"/>
      <c r="H66" s="8"/>
      <c r="I66" s="8"/>
      <c r="J66" s="8"/>
      <c r="K66" s="128"/>
      <c r="L66" s="128"/>
    </row>
    <row r="67" spans="1:17">
      <c r="A67" s="8"/>
      <c r="B67" s="8"/>
      <c r="C67" s="8"/>
      <c r="D67" s="8"/>
      <c r="E67" s="8"/>
      <c r="F67" s="8"/>
      <c r="G67" s="8"/>
      <c r="H67" s="8"/>
      <c r="I67" s="8"/>
      <c r="J67" s="8"/>
      <c r="K67" s="128"/>
      <c r="L67" s="128"/>
    </row>
    <row r="68" spans="1:17">
      <c r="A68" s="8"/>
      <c r="B68" s="8"/>
      <c r="C68" s="8"/>
      <c r="D68" s="8"/>
      <c r="E68" s="8"/>
      <c r="F68" s="8"/>
      <c r="G68" s="8"/>
      <c r="H68" s="8"/>
      <c r="I68" s="8"/>
      <c r="J68" s="8"/>
      <c r="K68" s="128"/>
      <c r="L68" s="128"/>
    </row>
    <row r="69" spans="1:17">
      <c r="A69" s="8"/>
      <c r="B69" s="8"/>
      <c r="C69" s="8"/>
      <c r="D69" s="8"/>
      <c r="E69" s="8"/>
      <c r="F69" s="8"/>
      <c r="G69" s="8"/>
      <c r="H69" s="8"/>
      <c r="I69" s="8"/>
      <c r="J69" s="8"/>
      <c r="K69" s="128"/>
      <c r="L69" s="128"/>
    </row>
    <row r="70" spans="1:17">
      <c r="A70" s="8"/>
      <c r="B70" s="8"/>
      <c r="C70" s="8"/>
      <c r="D70" s="8"/>
      <c r="E70" s="8"/>
      <c r="F70" s="8"/>
      <c r="G70" s="8"/>
      <c r="H70" s="8"/>
      <c r="I70" s="8"/>
      <c r="J70" s="8"/>
      <c r="K70" s="128"/>
      <c r="L70" s="128"/>
    </row>
    <row r="71" spans="1:17">
      <c r="A71" s="8"/>
      <c r="B71" s="8"/>
      <c r="C71" s="8"/>
      <c r="D71" s="8"/>
      <c r="E71" s="8"/>
      <c r="F71" s="8"/>
      <c r="G71" s="8"/>
      <c r="H71" s="8"/>
      <c r="I71" s="8"/>
      <c r="J71" s="8"/>
      <c r="K71" s="128"/>
      <c r="L71" s="128"/>
    </row>
    <row r="72" spans="1:17">
      <c r="A72" s="8"/>
      <c r="B72" s="8"/>
      <c r="C72" s="8"/>
      <c r="D72" s="8"/>
      <c r="E72" s="8"/>
      <c r="F72" s="8"/>
      <c r="G72" s="8"/>
      <c r="H72" s="8"/>
      <c r="I72" s="8"/>
      <c r="J72" s="8"/>
      <c r="K72" s="128"/>
      <c r="L72" s="128"/>
    </row>
    <row r="73" spans="1:17">
      <c r="A73" s="8"/>
      <c r="B73" s="8"/>
      <c r="C73" s="8"/>
      <c r="D73" s="8"/>
      <c r="E73" s="8"/>
      <c r="F73" s="8"/>
      <c r="G73" s="8"/>
      <c r="H73" s="8"/>
      <c r="I73" s="8"/>
      <c r="J73" s="8"/>
      <c r="K73" s="128"/>
      <c r="L73" s="128"/>
    </row>
    <row r="74" spans="1:17">
      <c r="A74" s="8"/>
      <c r="B74" s="8"/>
      <c r="C74" s="8"/>
      <c r="D74" s="8"/>
      <c r="E74" s="8"/>
      <c r="F74" s="8"/>
      <c r="G74" s="8"/>
      <c r="H74" s="8"/>
      <c r="I74" s="8"/>
      <c r="J74" s="8"/>
      <c r="K74" s="128"/>
      <c r="L74" s="128"/>
    </row>
    <row r="75" spans="1:17">
      <c r="A75" s="8"/>
      <c r="B75" s="8"/>
      <c r="C75" s="8"/>
      <c r="D75" s="8"/>
      <c r="E75" s="8"/>
      <c r="F75" s="8"/>
      <c r="G75" s="8"/>
      <c r="H75" s="8"/>
      <c r="I75" s="8"/>
      <c r="J75" s="8"/>
      <c r="K75" s="128"/>
      <c r="L75" s="128"/>
    </row>
    <row r="76" spans="1:17">
      <c r="A76" s="8"/>
      <c r="B76" s="8"/>
      <c r="C76" s="8"/>
      <c r="D76" s="8"/>
      <c r="E76" s="8"/>
      <c r="F76" s="8"/>
      <c r="G76" s="8"/>
      <c r="H76" s="8"/>
      <c r="I76" s="8"/>
      <c r="J76" s="8"/>
      <c r="K76" s="128"/>
      <c r="L76" s="128"/>
    </row>
    <row r="77" spans="1:17">
      <c r="A77" s="8"/>
      <c r="B77" s="8"/>
      <c r="C77" s="8"/>
      <c r="D77" s="8"/>
      <c r="E77" s="8"/>
      <c r="F77" s="8"/>
      <c r="G77" s="8"/>
      <c r="H77" s="8"/>
      <c r="I77" s="8"/>
      <c r="J77" s="8"/>
      <c r="K77" s="128"/>
      <c r="L77" s="128"/>
    </row>
    <row r="78" spans="1:17">
      <c r="A78" s="8"/>
      <c r="B78" s="8"/>
      <c r="C78" s="8"/>
      <c r="D78" s="8"/>
      <c r="E78" s="8"/>
      <c r="F78" s="8"/>
      <c r="G78" s="8"/>
      <c r="H78" s="8"/>
      <c r="I78" s="8"/>
      <c r="J78" s="8"/>
      <c r="K78" s="128"/>
      <c r="L78" s="128"/>
    </row>
    <row r="79" spans="1:17">
      <c r="A79" s="8"/>
      <c r="B79" s="8"/>
      <c r="C79" s="8"/>
      <c r="D79" s="8"/>
      <c r="E79" s="8"/>
      <c r="F79" s="8"/>
      <c r="G79" s="8"/>
      <c r="H79" s="8"/>
      <c r="I79" s="8"/>
      <c r="J79" s="8"/>
      <c r="K79" s="128"/>
      <c r="L79" s="128"/>
    </row>
  </sheetData>
  <mergeCells count="30">
    <mergeCell ref="I21:J21"/>
    <mergeCell ref="B42:J44"/>
    <mergeCell ref="B8:H8"/>
    <mergeCell ref="B9:H9"/>
    <mergeCell ref="B10:H10"/>
    <mergeCell ref="H17:J17"/>
    <mergeCell ref="I19:J19"/>
    <mergeCell ref="B14:J14"/>
    <mergeCell ref="B15:J15"/>
    <mergeCell ref="F30:G30"/>
    <mergeCell ref="F35:G35"/>
    <mergeCell ref="E37:F37"/>
    <mergeCell ref="G37:H37"/>
    <mergeCell ref="B34:J34"/>
    <mergeCell ref="A53:J53"/>
    <mergeCell ref="B18:F18"/>
    <mergeCell ref="B19:F19"/>
    <mergeCell ref="B20:F20"/>
    <mergeCell ref="B21:F21"/>
    <mergeCell ref="I18:J18"/>
    <mergeCell ref="I20:J20"/>
    <mergeCell ref="B46:I46"/>
    <mergeCell ref="B48:J49"/>
    <mergeCell ref="B22:J22"/>
    <mergeCell ref="E26:F26"/>
    <mergeCell ref="G26:H26"/>
    <mergeCell ref="B28:J28"/>
    <mergeCell ref="E32:F32"/>
    <mergeCell ref="G32:H32"/>
    <mergeCell ref="F24:G24"/>
  </mergeCells>
  <pageMargins left="0.7" right="0.7" top="0.75" bottom="0.75" header="0.3" footer="0.3"/>
  <pageSetup scale="74" fitToHeight="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56"/>
  <sheetViews>
    <sheetView topLeftCell="A34" zoomScale="92" zoomScaleNormal="100" workbookViewId="0">
      <selection activeCell="B9" sqref="B9:M9"/>
    </sheetView>
  </sheetViews>
  <sheetFormatPr defaultRowHeight="14.25"/>
  <cols>
    <col min="4" max="4" width="11.86328125" customWidth="1"/>
    <col min="9" max="9" width="11.1328125" customWidth="1"/>
    <col min="12" max="12" width="11.1328125" customWidth="1"/>
  </cols>
  <sheetData>
    <row r="1" spans="1:12" ht="9" customHeight="1">
      <c r="A1" s="4"/>
      <c r="B1" s="5"/>
      <c r="C1" s="5"/>
      <c r="D1" s="5"/>
      <c r="E1" s="5"/>
      <c r="F1" s="5"/>
      <c r="G1" s="5"/>
      <c r="H1" s="5"/>
      <c r="I1" s="5"/>
      <c r="J1" s="5"/>
      <c r="K1" s="5"/>
      <c r="L1" s="6"/>
    </row>
    <row r="2" spans="1:12" ht="21">
      <c r="A2" s="44">
        <v>6</v>
      </c>
      <c r="B2" s="45" t="s">
        <v>284</v>
      </c>
      <c r="C2" s="8"/>
      <c r="D2" s="8"/>
      <c r="E2" s="8"/>
      <c r="F2" s="8"/>
      <c r="G2" s="8"/>
      <c r="H2" s="8"/>
      <c r="I2" s="8"/>
      <c r="J2" s="8"/>
      <c r="K2" s="8"/>
      <c r="L2" s="9"/>
    </row>
    <row r="3" spans="1:12" ht="9.75" customHeight="1" thickBot="1">
      <c r="A3" s="7"/>
      <c r="B3" s="8"/>
      <c r="C3" s="8"/>
      <c r="D3" s="8"/>
      <c r="E3" s="8"/>
      <c r="F3" s="8"/>
      <c r="G3" s="8"/>
      <c r="H3" s="8"/>
      <c r="I3" s="8"/>
      <c r="J3" s="8"/>
      <c r="K3" s="8"/>
      <c r="L3" s="9"/>
    </row>
    <row r="4" spans="1:12" ht="14.65" thickBot="1">
      <c r="A4" s="7"/>
      <c r="B4" s="18" t="s">
        <v>31</v>
      </c>
      <c r="C4" s="19"/>
      <c r="D4" s="26" t="s">
        <v>34</v>
      </c>
      <c r="E4" s="13"/>
      <c r="F4" s="13"/>
      <c r="G4" s="13"/>
      <c r="H4" s="13"/>
      <c r="I4" s="14"/>
      <c r="J4" s="8"/>
      <c r="K4" s="8"/>
      <c r="L4" s="9"/>
    </row>
    <row r="5" spans="1:12" ht="14.65" thickBot="1">
      <c r="A5" s="7"/>
      <c r="B5" s="15"/>
      <c r="C5" s="16"/>
      <c r="D5" s="16"/>
      <c r="E5" s="16"/>
      <c r="F5" s="16"/>
      <c r="G5" s="16"/>
      <c r="H5" s="16"/>
      <c r="I5" s="17"/>
      <c r="J5" s="8"/>
      <c r="K5" s="8"/>
      <c r="L5" s="9"/>
    </row>
    <row r="6" spans="1:12" ht="14.65" thickBot="1">
      <c r="A6" s="7"/>
      <c r="B6" s="22" t="s">
        <v>84</v>
      </c>
      <c r="C6" s="20"/>
      <c r="D6" s="21"/>
      <c r="E6" s="52" t="s">
        <v>75</v>
      </c>
      <c r="F6" s="16"/>
      <c r="G6" s="16"/>
      <c r="H6" s="16"/>
      <c r="I6" s="17"/>
      <c r="J6" s="8"/>
      <c r="K6" s="8"/>
      <c r="L6" s="9"/>
    </row>
    <row r="7" spans="1:12">
      <c r="A7" s="7"/>
      <c r="B7" s="15"/>
      <c r="C7" s="16"/>
      <c r="D7" s="16"/>
      <c r="E7" s="16"/>
      <c r="F7" s="16"/>
      <c r="G7" s="16"/>
      <c r="H7" s="16"/>
      <c r="I7" s="25" t="s">
        <v>83</v>
      </c>
      <c r="J7" s="8"/>
      <c r="K7" s="8"/>
      <c r="L7" s="9"/>
    </row>
    <row r="8" spans="1:12" ht="63.75" customHeight="1" thickBot="1">
      <c r="A8" s="7"/>
      <c r="B8" s="644" t="s">
        <v>423</v>
      </c>
      <c r="C8" s="645"/>
      <c r="D8" s="645"/>
      <c r="E8" s="645"/>
      <c r="F8" s="645"/>
      <c r="G8" s="645"/>
      <c r="H8" s="645"/>
      <c r="I8" s="24"/>
      <c r="J8" s="8"/>
      <c r="K8" s="8"/>
      <c r="L8" s="9"/>
    </row>
    <row r="9" spans="1:12" ht="9.75" customHeight="1">
      <c r="A9" s="7"/>
      <c r="B9" s="8"/>
      <c r="C9" s="8"/>
      <c r="D9" s="8"/>
      <c r="E9" s="8"/>
      <c r="F9" s="8"/>
      <c r="G9" s="8"/>
      <c r="H9" s="8"/>
      <c r="I9" s="8"/>
      <c r="J9" s="8"/>
      <c r="K9" s="8"/>
      <c r="L9" s="9"/>
    </row>
    <row r="10" spans="1:12" ht="15.75">
      <c r="A10" s="50" t="s">
        <v>82</v>
      </c>
      <c r="B10" s="8"/>
      <c r="C10" s="8"/>
      <c r="D10" s="8"/>
      <c r="E10" s="8"/>
      <c r="F10" s="8"/>
      <c r="G10" s="8"/>
      <c r="H10" s="8"/>
      <c r="I10" s="8"/>
      <c r="J10" s="8"/>
      <c r="K10" s="8"/>
      <c r="L10" s="9"/>
    </row>
    <row r="11" spans="1:12" ht="9" customHeight="1">
      <c r="A11" s="7"/>
      <c r="B11" s="8"/>
      <c r="C11" s="8"/>
      <c r="D11" s="8"/>
      <c r="E11" s="8"/>
      <c r="F11" s="8"/>
      <c r="G11" s="8"/>
      <c r="H11" s="8"/>
      <c r="I11" s="8"/>
      <c r="J11" s="8"/>
      <c r="K11" s="8"/>
      <c r="L11" s="9"/>
    </row>
    <row r="12" spans="1:12" s="247" customFormat="1" ht="62.25" customHeight="1">
      <c r="A12" s="7"/>
      <c r="B12" s="646" t="s">
        <v>584</v>
      </c>
      <c r="C12" s="646"/>
      <c r="D12" s="646"/>
      <c r="E12" s="646"/>
      <c r="F12" s="646"/>
      <c r="G12" s="646"/>
      <c r="H12" s="646"/>
      <c r="I12" s="646"/>
      <c r="J12" s="646"/>
      <c r="K12" s="646"/>
      <c r="L12" s="9"/>
    </row>
    <row r="13" spans="1:12" s="247" customFormat="1" ht="9" customHeight="1">
      <c r="A13" s="7"/>
      <c r="B13" s="8"/>
      <c r="C13" s="8"/>
      <c r="D13" s="8"/>
      <c r="E13" s="8"/>
      <c r="F13" s="8"/>
      <c r="G13" s="8"/>
      <c r="H13" s="8"/>
      <c r="I13" s="8"/>
      <c r="J13" s="8"/>
      <c r="K13" s="8"/>
      <c r="L13" s="9"/>
    </row>
    <row r="14" spans="1:12" ht="15" customHeight="1">
      <c r="A14" s="51">
        <v>1</v>
      </c>
      <c r="B14" s="578" t="s">
        <v>285</v>
      </c>
      <c r="C14" s="578"/>
      <c r="D14" s="578"/>
      <c r="E14" s="578"/>
      <c r="F14" s="578"/>
      <c r="G14" s="578"/>
      <c r="H14" s="578"/>
      <c r="I14" s="578"/>
      <c r="J14" s="578"/>
      <c r="K14" s="578"/>
      <c r="L14" s="647"/>
    </row>
    <row r="15" spans="1:12" ht="15" customHeight="1">
      <c r="A15" s="51"/>
      <c r="B15" s="648" t="s">
        <v>78</v>
      </c>
      <c r="C15" s="648"/>
      <c r="D15" s="648"/>
      <c r="E15" s="648"/>
      <c r="F15" s="648"/>
      <c r="G15" s="648"/>
      <c r="H15" s="93"/>
      <c r="I15" s="93"/>
      <c r="J15" s="93"/>
      <c r="K15" s="93"/>
      <c r="L15" s="97"/>
    </row>
    <row r="16" spans="1:12">
      <c r="A16" s="7"/>
      <c r="B16" s="8"/>
      <c r="C16" s="8"/>
      <c r="D16" s="8"/>
      <c r="E16" s="8"/>
      <c r="F16" s="8"/>
      <c r="G16" s="8"/>
      <c r="H16" s="8"/>
      <c r="I16" s="8"/>
      <c r="J16" s="8"/>
      <c r="K16" s="8"/>
      <c r="L16" s="9"/>
    </row>
    <row r="17" spans="1:12">
      <c r="A17" s="7"/>
      <c r="B17" s="292"/>
      <c r="C17" s="8" t="s">
        <v>79</v>
      </c>
      <c r="D17" s="8" t="s">
        <v>296</v>
      </c>
      <c r="E17" s="8"/>
      <c r="F17" s="8"/>
      <c r="G17" s="8"/>
      <c r="H17" s="8"/>
      <c r="I17" s="8"/>
      <c r="J17" s="8"/>
      <c r="K17" s="8"/>
      <c r="L17" s="9"/>
    </row>
    <row r="18" spans="1:12">
      <c r="A18" s="7"/>
      <c r="B18" s="543" t="s">
        <v>631</v>
      </c>
      <c r="C18" s="53" t="s">
        <v>74</v>
      </c>
      <c r="D18" s="53" t="s">
        <v>289</v>
      </c>
      <c r="E18" s="53"/>
      <c r="F18" s="53"/>
      <c r="G18" s="54"/>
      <c r="H18" s="54"/>
      <c r="I18" s="53"/>
      <c r="J18" s="53"/>
      <c r="K18" s="8"/>
      <c r="L18" s="9"/>
    </row>
    <row r="19" spans="1:12">
      <c r="A19" s="7"/>
      <c r="B19" s="53"/>
      <c r="C19" s="53"/>
      <c r="D19" s="53"/>
      <c r="E19" s="53"/>
      <c r="F19" s="53"/>
      <c r="G19" s="54"/>
      <c r="H19" s="94"/>
      <c r="I19" s="55"/>
      <c r="J19" s="55"/>
      <c r="K19" s="8"/>
      <c r="L19" s="9"/>
    </row>
    <row r="20" spans="1:12">
      <c r="A20" s="87" t="s">
        <v>256</v>
      </c>
      <c r="B20" s="53" t="s">
        <v>290</v>
      </c>
      <c r="C20" s="53"/>
      <c r="D20" s="53"/>
      <c r="E20" s="53"/>
      <c r="F20" s="53"/>
      <c r="G20" s="54"/>
      <c r="H20" s="191"/>
      <c r="I20" s="55"/>
      <c r="J20" s="55"/>
      <c r="K20" s="8"/>
      <c r="L20" s="9"/>
    </row>
    <row r="21" spans="1:12">
      <c r="A21" s="87"/>
      <c r="B21" s="53"/>
      <c r="C21" s="53"/>
      <c r="D21" s="53"/>
      <c r="E21" s="53"/>
      <c r="F21" s="53"/>
      <c r="G21" s="54"/>
      <c r="H21" s="191"/>
      <c r="I21" s="55"/>
      <c r="J21" s="55"/>
      <c r="K21" s="8"/>
      <c r="L21" s="9"/>
    </row>
    <row r="22" spans="1:12">
      <c r="A22" s="87"/>
      <c r="B22" s="292"/>
      <c r="C22" s="8" t="s">
        <v>79</v>
      </c>
      <c r="D22" s="8"/>
      <c r="E22" s="53"/>
      <c r="F22" s="53"/>
      <c r="G22" s="54"/>
      <c r="H22" s="191"/>
      <c r="I22" s="55"/>
      <c r="J22" s="55"/>
      <c r="K22" s="8"/>
      <c r="L22" s="9"/>
    </row>
    <row r="23" spans="1:12" ht="15" customHeight="1">
      <c r="A23" s="7"/>
      <c r="B23" s="543" t="s">
        <v>631</v>
      </c>
      <c r="C23" s="53" t="s">
        <v>74</v>
      </c>
      <c r="D23" s="649" t="s">
        <v>424</v>
      </c>
      <c r="E23" s="649"/>
      <c r="F23" s="649"/>
      <c r="G23" s="649"/>
      <c r="H23" s="649"/>
      <c r="I23" s="649"/>
      <c r="J23" s="649"/>
      <c r="K23" s="649"/>
      <c r="L23" s="9"/>
    </row>
    <row r="24" spans="1:12" s="247" customFormat="1">
      <c r="A24" s="7"/>
      <c r="B24" s="251"/>
      <c r="C24" s="53"/>
      <c r="D24" s="649"/>
      <c r="E24" s="649"/>
      <c r="F24" s="649"/>
      <c r="G24" s="649"/>
      <c r="H24" s="649"/>
      <c r="I24" s="649"/>
      <c r="J24" s="649"/>
      <c r="K24" s="649"/>
      <c r="L24" s="9"/>
    </row>
    <row r="25" spans="1:12" s="3" customFormat="1">
      <c r="A25" s="114"/>
      <c r="B25" s="190"/>
      <c r="C25" s="204"/>
      <c r="D25" s="205"/>
      <c r="E25" s="204"/>
      <c r="F25" s="204"/>
      <c r="G25" s="90"/>
      <c r="H25" s="91"/>
      <c r="I25" s="133"/>
      <c r="J25" s="133"/>
      <c r="K25" s="128"/>
      <c r="L25" s="148"/>
    </row>
    <row r="26" spans="1:12" s="3" customFormat="1" ht="18" customHeight="1">
      <c r="A26" s="114"/>
      <c r="B26" s="566" t="s">
        <v>291</v>
      </c>
      <c r="C26" s="566"/>
      <c r="D26" s="566"/>
      <c r="E26" s="566"/>
      <c r="F26" s="566"/>
      <c r="G26" s="566"/>
      <c r="H26" s="566"/>
      <c r="I26" s="566"/>
      <c r="J26" s="566"/>
      <c r="K26" s="566"/>
      <c r="L26" s="148"/>
    </row>
    <row r="27" spans="1:12" s="3" customFormat="1">
      <c r="A27" s="114"/>
      <c r="B27" s="190"/>
      <c r="C27" s="204"/>
      <c r="D27" s="205"/>
      <c r="E27" s="204"/>
      <c r="F27" s="204"/>
      <c r="G27" s="90"/>
      <c r="H27" s="91"/>
      <c r="I27" s="133"/>
      <c r="J27" s="133"/>
      <c r="K27" s="128"/>
      <c r="L27" s="148"/>
    </row>
    <row r="28" spans="1:12" s="3" customFormat="1">
      <c r="A28" s="114"/>
      <c r="B28" s="650" t="s">
        <v>634</v>
      </c>
      <c r="C28" s="651"/>
      <c r="D28" s="651"/>
      <c r="E28" s="651"/>
      <c r="F28" s="651"/>
      <c r="G28" s="651"/>
      <c r="H28" s="651"/>
      <c r="I28" s="651"/>
      <c r="J28" s="651"/>
      <c r="K28" s="652"/>
      <c r="L28" s="148"/>
    </row>
    <row r="29" spans="1:12" s="3" customFormat="1">
      <c r="A29" s="114"/>
      <c r="B29" s="653"/>
      <c r="C29" s="654"/>
      <c r="D29" s="654"/>
      <c r="E29" s="654"/>
      <c r="F29" s="654"/>
      <c r="G29" s="654"/>
      <c r="H29" s="654"/>
      <c r="I29" s="654"/>
      <c r="J29" s="654"/>
      <c r="K29" s="655"/>
      <c r="L29" s="148"/>
    </row>
    <row r="30" spans="1:12">
      <c r="A30" s="7"/>
      <c r="B30" s="53"/>
      <c r="C30" s="53"/>
      <c r="D30" s="53"/>
      <c r="E30" s="53"/>
      <c r="F30" s="53"/>
      <c r="G30" s="54"/>
      <c r="H30" s="191"/>
      <c r="I30" s="55"/>
      <c r="J30" s="55"/>
      <c r="K30" s="8"/>
      <c r="L30" s="9"/>
    </row>
    <row r="31" spans="1:12">
      <c r="A31" s="56">
        <v>2</v>
      </c>
      <c r="B31" s="53" t="s">
        <v>293</v>
      </c>
      <c r="C31" s="53"/>
      <c r="D31" s="53"/>
      <c r="E31" s="53"/>
      <c r="F31" s="53"/>
      <c r="G31" s="54"/>
      <c r="H31" s="94"/>
      <c r="I31" s="55"/>
      <c r="J31" s="55"/>
      <c r="K31" s="8"/>
      <c r="L31" s="9"/>
    </row>
    <row r="32" spans="1:12">
      <c r="A32" s="7"/>
      <c r="B32" s="648" t="s">
        <v>78</v>
      </c>
      <c r="C32" s="648"/>
      <c r="D32" s="648"/>
      <c r="E32" s="648"/>
      <c r="F32" s="648"/>
      <c r="G32" s="648"/>
      <c r="H32" s="94"/>
      <c r="I32" s="55"/>
      <c r="J32" s="55"/>
      <c r="K32" s="8"/>
      <c r="L32" s="9"/>
    </row>
    <row r="33" spans="1:12" s="8" customFormat="1">
      <c r="A33" s="7"/>
      <c r="L33" s="9"/>
    </row>
    <row r="34" spans="1:12" s="8" customFormat="1">
      <c r="A34" s="7"/>
      <c r="B34" s="292"/>
      <c r="C34" s="8" t="s">
        <v>79</v>
      </c>
      <c r="D34" s="8" t="s">
        <v>295</v>
      </c>
      <c r="L34" s="9"/>
    </row>
    <row r="35" spans="1:12" s="8" customFormat="1">
      <c r="A35" s="7"/>
      <c r="B35" s="543" t="s">
        <v>631</v>
      </c>
      <c r="C35" s="53" t="s">
        <v>74</v>
      </c>
      <c r="D35" s="53" t="s">
        <v>288</v>
      </c>
      <c r="E35" s="53"/>
      <c r="F35" s="53"/>
      <c r="L35" s="9"/>
    </row>
    <row r="36" spans="1:12" s="128" customFormat="1">
      <c r="A36" s="114"/>
      <c r="B36" s="190"/>
      <c r="C36" s="204"/>
      <c r="D36" s="204"/>
      <c r="E36" s="204"/>
      <c r="F36" s="204"/>
      <c r="L36" s="148"/>
    </row>
    <row r="37" spans="1:12" s="8" customFormat="1" ht="7.5" customHeight="1">
      <c r="A37" s="7"/>
      <c r="L37" s="9"/>
    </row>
    <row r="38" spans="1:12" s="8" customFormat="1" ht="20.25" customHeight="1">
      <c r="A38" s="87" t="s">
        <v>132</v>
      </c>
      <c r="B38" s="559" t="s">
        <v>409</v>
      </c>
      <c r="C38" s="559"/>
      <c r="D38" s="559"/>
      <c r="E38" s="559"/>
      <c r="F38" s="559"/>
      <c r="G38" s="559"/>
      <c r="H38" s="559"/>
      <c r="I38" s="559"/>
      <c r="J38" s="559"/>
      <c r="K38" s="559"/>
      <c r="L38" s="9"/>
    </row>
    <row r="39" spans="1:12" s="8" customFormat="1">
      <c r="A39" s="7"/>
      <c r="B39" s="585"/>
      <c r="C39" s="586"/>
      <c r="D39" s="586"/>
      <c r="E39" s="586"/>
      <c r="F39" s="586"/>
      <c r="G39" s="586"/>
      <c r="H39" s="586"/>
      <c r="I39" s="586"/>
      <c r="J39" s="586"/>
      <c r="K39" s="592"/>
      <c r="L39" s="9"/>
    </row>
    <row r="40" spans="1:12" s="8" customFormat="1">
      <c r="A40" s="7"/>
      <c r="B40" s="588"/>
      <c r="C40" s="589"/>
      <c r="D40" s="589"/>
      <c r="E40" s="589"/>
      <c r="F40" s="589"/>
      <c r="G40" s="589"/>
      <c r="H40" s="589"/>
      <c r="I40" s="589"/>
      <c r="J40" s="589"/>
      <c r="K40" s="593"/>
      <c r="L40" s="9"/>
    </row>
    <row r="41" spans="1:12" s="8" customFormat="1">
      <c r="A41" s="7"/>
      <c r="B41" s="588"/>
      <c r="C41" s="589"/>
      <c r="D41" s="589"/>
      <c r="E41" s="589"/>
      <c r="F41" s="589"/>
      <c r="G41" s="589"/>
      <c r="H41" s="589"/>
      <c r="I41" s="589"/>
      <c r="J41" s="589"/>
      <c r="K41" s="593"/>
      <c r="L41" s="9"/>
    </row>
    <row r="42" spans="1:12" s="8" customFormat="1" ht="13.5" customHeight="1">
      <c r="A42" s="7"/>
      <c r="B42" s="55"/>
      <c r="C42" s="55"/>
      <c r="D42" s="55"/>
      <c r="E42" s="55"/>
      <c r="F42" s="55"/>
      <c r="G42" s="55"/>
      <c r="H42" s="55"/>
      <c r="I42" s="55"/>
      <c r="J42" s="55"/>
      <c r="L42" s="9"/>
    </row>
    <row r="43" spans="1:12" s="8" customFormat="1" ht="13.5" customHeight="1">
      <c r="A43" s="87" t="s">
        <v>292</v>
      </c>
      <c r="B43" s="559" t="s">
        <v>294</v>
      </c>
      <c r="C43" s="559"/>
      <c r="D43" s="559"/>
      <c r="E43" s="559"/>
      <c r="F43" s="559"/>
      <c r="G43" s="559"/>
      <c r="H43" s="559"/>
      <c r="I43" s="559"/>
      <c r="J43" s="559"/>
      <c r="K43" s="559"/>
      <c r="L43" s="9"/>
    </row>
    <row r="44" spans="1:12" s="8" customFormat="1" ht="13.5" customHeight="1">
      <c r="A44" s="7"/>
      <c r="L44" s="9"/>
    </row>
    <row r="45" spans="1:12" s="8" customFormat="1" ht="13.5" customHeight="1">
      <c r="A45" s="7"/>
      <c r="B45" s="585"/>
      <c r="C45" s="586"/>
      <c r="D45" s="586"/>
      <c r="E45" s="586"/>
      <c r="F45" s="586"/>
      <c r="G45" s="586"/>
      <c r="H45" s="586"/>
      <c r="I45" s="586"/>
      <c r="J45" s="586"/>
      <c r="K45" s="592"/>
      <c r="L45" s="9"/>
    </row>
    <row r="46" spans="1:12" s="8" customFormat="1">
      <c r="A46" s="7"/>
      <c r="L46" s="9"/>
    </row>
    <row r="47" spans="1:12" ht="33.75" customHeight="1">
      <c r="A47" s="51">
        <v>3</v>
      </c>
      <c r="B47" s="559" t="s">
        <v>172</v>
      </c>
      <c r="C47" s="559"/>
      <c r="D47" s="559"/>
      <c r="E47" s="559"/>
      <c r="F47" s="559"/>
      <c r="G47" s="559"/>
      <c r="H47" s="559"/>
      <c r="I47" s="559"/>
      <c r="J47" s="559"/>
      <c r="K47" s="559"/>
      <c r="L47" s="9"/>
    </row>
    <row r="48" spans="1:12">
      <c r="A48" s="7"/>
      <c r="B48" s="8"/>
      <c r="C48" s="8"/>
      <c r="D48" s="8"/>
      <c r="E48" s="8"/>
      <c r="F48" s="8"/>
      <c r="G48" s="8"/>
      <c r="H48" s="8"/>
      <c r="I48" s="8"/>
      <c r="J48" s="8"/>
      <c r="K48" s="8"/>
      <c r="L48" s="9"/>
    </row>
    <row r="49" spans="1:18" ht="16.899999999999999" customHeight="1">
      <c r="A49" s="7"/>
      <c r="B49" s="585"/>
      <c r="C49" s="586"/>
      <c r="D49" s="586"/>
      <c r="E49" s="586"/>
      <c r="F49" s="586"/>
      <c r="G49" s="586"/>
      <c r="H49" s="586"/>
      <c r="I49" s="586"/>
      <c r="J49" s="586"/>
      <c r="K49" s="592"/>
      <c r="L49" s="9"/>
    </row>
    <row r="50" spans="1:18">
      <c r="A50" s="7"/>
      <c r="B50" s="8"/>
      <c r="C50" s="8"/>
      <c r="D50" s="8"/>
      <c r="E50" s="8"/>
      <c r="F50" s="8"/>
      <c r="G50" s="8"/>
      <c r="H50" s="8"/>
      <c r="I50" s="8"/>
      <c r="J50" s="8"/>
      <c r="K50" s="8"/>
      <c r="L50" s="9"/>
    </row>
    <row r="51" spans="1:18">
      <c r="A51" s="46" t="s">
        <v>68</v>
      </c>
      <c r="B51" s="47"/>
      <c r="C51" s="8"/>
      <c r="D51" s="8"/>
      <c r="E51" s="8"/>
      <c r="F51" s="8"/>
      <c r="G51" s="8"/>
      <c r="H51" s="8"/>
      <c r="I51" s="8"/>
      <c r="J51" s="8"/>
      <c r="K51" s="8"/>
      <c r="L51" s="9"/>
    </row>
    <row r="52" spans="1:18" ht="69.75" customHeight="1">
      <c r="A52" s="627" t="s">
        <v>76</v>
      </c>
      <c r="B52" s="628"/>
      <c r="C52" s="628"/>
      <c r="D52" s="628"/>
      <c r="E52" s="628"/>
      <c r="F52" s="628"/>
      <c r="G52" s="628"/>
      <c r="H52" s="628"/>
      <c r="I52" s="628"/>
      <c r="J52" s="628"/>
      <c r="K52" s="628"/>
      <c r="L52" s="629"/>
      <c r="M52" s="146"/>
      <c r="N52" s="3"/>
      <c r="O52" s="3"/>
      <c r="P52" s="3"/>
      <c r="Q52" s="3"/>
      <c r="R52" s="3"/>
    </row>
    <row r="53" spans="1:18" ht="44.25" customHeight="1">
      <c r="A53" s="627" t="s">
        <v>77</v>
      </c>
      <c r="B53" s="628"/>
      <c r="C53" s="628"/>
      <c r="D53" s="628"/>
      <c r="E53" s="628"/>
      <c r="F53" s="628"/>
      <c r="G53" s="628"/>
      <c r="H53" s="628"/>
      <c r="I53" s="628"/>
      <c r="J53" s="628"/>
      <c r="K53" s="628"/>
      <c r="L53" s="629"/>
      <c r="M53" s="146"/>
      <c r="N53" s="3"/>
      <c r="O53" s="3"/>
      <c r="P53" s="3"/>
      <c r="Q53" s="3"/>
      <c r="R53" s="3"/>
    </row>
    <row r="54" spans="1:18">
      <c r="A54" s="7"/>
      <c r="B54" s="8"/>
      <c r="C54" s="8"/>
      <c r="D54" s="8"/>
      <c r="E54" s="8"/>
      <c r="F54" s="8"/>
      <c r="G54" s="8"/>
      <c r="H54" s="8"/>
      <c r="I54" s="8"/>
      <c r="J54" s="8"/>
      <c r="K54" s="8"/>
      <c r="L54" s="9"/>
    </row>
    <row r="55" spans="1:18">
      <c r="A55" s="7"/>
      <c r="B55" s="8"/>
      <c r="C55" s="8"/>
      <c r="D55" s="8"/>
      <c r="E55" s="8"/>
      <c r="F55" s="8"/>
      <c r="G55" s="8"/>
      <c r="H55" s="8"/>
      <c r="I55" s="8"/>
      <c r="J55" s="8"/>
      <c r="K55" s="8"/>
      <c r="L55" s="9"/>
    </row>
    <row r="56" spans="1:18" ht="14.65" thickBot="1">
      <c r="A56" s="10"/>
      <c r="B56" s="11"/>
      <c r="C56" s="11"/>
      <c r="D56" s="11"/>
      <c r="E56" s="11"/>
      <c r="F56" s="11"/>
      <c r="G56" s="11"/>
      <c r="H56" s="11"/>
      <c r="I56" s="11"/>
      <c r="J56" s="11"/>
      <c r="K56" s="11"/>
      <c r="L56" s="12"/>
    </row>
  </sheetData>
  <mergeCells count="16">
    <mergeCell ref="B8:H8"/>
    <mergeCell ref="B45:K45"/>
    <mergeCell ref="B38:K38"/>
    <mergeCell ref="B12:K12"/>
    <mergeCell ref="A53:L53"/>
    <mergeCell ref="A52:L52"/>
    <mergeCell ref="B14:L14"/>
    <mergeCell ref="B15:G15"/>
    <mergeCell ref="B32:G32"/>
    <mergeCell ref="B39:K41"/>
    <mergeCell ref="B43:K43"/>
    <mergeCell ref="B49:K49"/>
    <mergeCell ref="D23:K24"/>
    <mergeCell ref="B26:K26"/>
    <mergeCell ref="B28:K29"/>
    <mergeCell ref="B47:K47"/>
  </mergeCells>
  <pageMargins left="0.70866141732283472" right="0.70866141732283472" top="0.74803149606299213" bottom="0.74803149606299213" header="0.31496062992125984" footer="0.31496062992125984"/>
  <pageSetup scale="78" fitToHeight="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88"/>
  <sheetViews>
    <sheetView topLeftCell="A91" zoomScale="122" zoomScaleNormal="100" workbookViewId="0">
      <selection activeCell="B9" sqref="B9:M9"/>
    </sheetView>
  </sheetViews>
  <sheetFormatPr defaultRowHeight="14.25"/>
  <cols>
    <col min="1" max="1" width="4.59765625" customWidth="1"/>
    <col min="2" max="2" width="18.3984375" customWidth="1"/>
    <col min="5" max="5" width="9.3984375" customWidth="1"/>
    <col min="11" max="11" width="18.3984375" customWidth="1"/>
  </cols>
  <sheetData>
    <row r="1" spans="1:11" ht="11.25" customHeight="1">
      <c r="A1" s="4"/>
      <c r="B1" s="5"/>
      <c r="C1" s="5"/>
      <c r="D1" s="5"/>
      <c r="E1" s="5"/>
      <c r="F1" s="5"/>
      <c r="G1" s="5"/>
      <c r="H1" s="5"/>
      <c r="I1" s="5"/>
      <c r="J1" s="5"/>
      <c r="K1" s="6"/>
    </row>
    <row r="2" spans="1:11" ht="21">
      <c r="A2" s="44">
        <v>7</v>
      </c>
      <c r="B2" s="45" t="s">
        <v>4</v>
      </c>
      <c r="C2" s="8"/>
      <c r="D2" s="8"/>
      <c r="E2" s="8"/>
      <c r="F2" s="8"/>
      <c r="G2" s="8"/>
      <c r="H2" s="8"/>
      <c r="I2" s="8"/>
      <c r="J2" s="8"/>
      <c r="K2" s="9"/>
    </row>
    <row r="3" spans="1:11" ht="12.75" customHeight="1" thickBot="1">
      <c r="A3" s="7"/>
      <c r="B3" s="8"/>
      <c r="C3" s="8"/>
      <c r="D3" s="8"/>
      <c r="E3" s="8"/>
      <c r="F3" s="8"/>
      <c r="G3" s="8"/>
      <c r="H3" s="8"/>
      <c r="I3" s="8"/>
      <c r="J3" s="8"/>
      <c r="K3" s="9"/>
    </row>
    <row r="4" spans="1:11" ht="14.65" thickBot="1">
      <c r="A4" s="7"/>
      <c r="B4" s="18" t="s">
        <v>31</v>
      </c>
      <c r="C4" s="19"/>
      <c r="D4" s="26" t="s">
        <v>34</v>
      </c>
      <c r="E4" s="13"/>
      <c r="F4" s="13"/>
      <c r="G4" s="13"/>
      <c r="H4" s="13"/>
      <c r="I4" s="13"/>
      <c r="J4" s="14"/>
      <c r="K4" s="9"/>
    </row>
    <row r="5" spans="1:11" ht="14.65" thickBot="1">
      <c r="A5" s="7"/>
      <c r="B5" s="15"/>
      <c r="C5" s="16"/>
      <c r="D5" s="16"/>
      <c r="E5" s="16"/>
      <c r="F5" s="16"/>
      <c r="G5" s="16"/>
      <c r="H5" s="16"/>
      <c r="I5" s="16"/>
      <c r="J5" s="17"/>
      <c r="K5" s="9"/>
    </row>
    <row r="6" spans="1:11" ht="14.65" thickBot="1">
      <c r="A6" s="7"/>
      <c r="B6" s="22" t="s">
        <v>33</v>
      </c>
      <c r="C6" s="20"/>
      <c r="D6" s="20"/>
      <c r="E6" s="52" t="s">
        <v>75</v>
      </c>
      <c r="F6" s="16"/>
      <c r="G6" s="16"/>
      <c r="H6" s="16"/>
      <c r="I6" s="16"/>
      <c r="J6" s="17"/>
      <c r="K6" s="9"/>
    </row>
    <row r="7" spans="1:11">
      <c r="A7" s="7"/>
      <c r="B7" s="15"/>
      <c r="C7" s="16"/>
      <c r="D7" s="16"/>
      <c r="E7" s="16"/>
      <c r="F7" s="16"/>
      <c r="G7" s="16"/>
      <c r="H7" s="206"/>
      <c r="I7" s="16"/>
      <c r="J7" s="158" t="s">
        <v>32</v>
      </c>
      <c r="K7" s="9"/>
    </row>
    <row r="8" spans="1:11">
      <c r="A8" s="7"/>
      <c r="B8" s="678" t="s">
        <v>277</v>
      </c>
      <c r="C8" s="679"/>
      <c r="D8" s="679"/>
      <c r="E8" s="679"/>
      <c r="F8" s="679"/>
      <c r="G8" s="679"/>
      <c r="H8" s="679"/>
      <c r="I8" s="679"/>
      <c r="J8" s="23"/>
      <c r="K8" s="9"/>
    </row>
    <row r="9" spans="1:11" ht="56.25" customHeight="1">
      <c r="A9" s="7"/>
      <c r="B9" s="678" t="s">
        <v>297</v>
      </c>
      <c r="C9" s="679"/>
      <c r="D9" s="679"/>
      <c r="E9" s="679"/>
      <c r="F9" s="679"/>
      <c r="G9" s="679"/>
      <c r="H9" s="679"/>
      <c r="I9" s="679"/>
      <c r="J9" s="23"/>
      <c r="K9" s="9"/>
    </row>
    <row r="10" spans="1:11" ht="30" customHeight="1">
      <c r="A10" s="7"/>
      <c r="B10" s="678" t="s">
        <v>426</v>
      </c>
      <c r="C10" s="679"/>
      <c r="D10" s="679"/>
      <c r="E10" s="679"/>
      <c r="F10" s="679"/>
      <c r="G10" s="679"/>
      <c r="H10" s="679"/>
      <c r="I10" s="679"/>
      <c r="J10" s="23"/>
      <c r="K10" s="9"/>
    </row>
    <row r="11" spans="1:11" ht="48.75" customHeight="1" thickBot="1">
      <c r="A11" s="7"/>
      <c r="B11" s="680" t="s">
        <v>610</v>
      </c>
      <c r="C11" s="681"/>
      <c r="D11" s="681"/>
      <c r="E11" s="681"/>
      <c r="F11" s="681"/>
      <c r="G11" s="681"/>
      <c r="H11" s="681"/>
      <c r="I11" s="681"/>
      <c r="J11" s="24"/>
      <c r="K11" s="9"/>
    </row>
    <row r="12" spans="1:11">
      <c r="A12" s="7"/>
      <c r="B12" s="8"/>
      <c r="C12" s="8"/>
      <c r="D12" s="8"/>
      <c r="E12" s="8"/>
      <c r="F12" s="8"/>
      <c r="G12" s="8"/>
      <c r="H12" s="8"/>
      <c r="I12" s="8"/>
      <c r="J12" s="8"/>
      <c r="K12" s="9"/>
    </row>
    <row r="13" spans="1:11" ht="15.75">
      <c r="A13" s="50" t="s">
        <v>81</v>
      </c>
      <c r="B13" s="8"/>
      <c r="C13" s="8"/>
      <c r="D13" s="8"/>
      <c r="E13" s="8"/>
      <c r="F13" s="8"/>
      <c r="G13" s="8"/>
      <c r="H13" s="8"/>
      <c r="I13" s="8"/>
      <c r="J13" s="8"/>
      <c r="K13" s="9"/>
    </row>
    <row r="14" spans="1:11">
      <c r="A14" s="7"/>
      <c r="B14" s="8"/>
      <c r="C14" s="8"/>
      <c r="D14" s="8"/>
      <c r="E14" s="8"/>
      <c r="F14" s="8"/>
      <c r="G14" s="8"/>
      <c r="H14" s="8"/>
      <c r="I14" s="8"/>
      <c r="J14" s="8"/>
      <c r="K14" s="9"/>
    </row>
    <row r="15" spans="1:11" ht="59.25" customHeight="1">
      <c r="A15" s="51">
        <v>1</v>
      </c>
      <c r="B15" s="559" t="s">
        <v>128</v>
      </c>
      <c r="C15" s="559"/>
      <c r="D15" s="559"/>
      <c r="E15" s="559"/>
      <c r="F15" s="559"/>
      <c r="G15" s="559"/>
      <c r="H15" s="559"/>
      <c r="I15" s="559"/>
      <c r="J15" s="559"/>
      <c r="K15" s="9"/>
    </row>
    <row r="16" spans="1:11">
      <c r="A16" s="7"/>
      <c r="B16" s="8"/>
      <c r="C16" s="8"/>
      <c r="D16" s="8"/>
      <c r="E16" s="8"/>
      <c r="F16" s="8"/>
      <c r="G16" s="8"/>
      <c r="H16" s="8"/>
      <c r="I16" s="8"/>
      <c r="J16" s="8"/>
      <c r="K16" s="9"/>
    </row>
    <row r="17" spans="1:11">
      <c r="A17" s="7"/>
      <c r="B17" s="585"/>
      <c r="C17" s="586"/>
      <c r="D17" s="586"/>
      <c r="E17" s="586"/>
      <c r="F17" s="586"/>
      <c r="G17" s="586"/>
      <c r="H17" s="586"/>
      <c r="I17" s="586"/>
      <c r="J17" s="586"/>
      <c r="K17" s="587"/>
    </row>
    <row r="18" spans="1:11" ht="22.15" customHeight="1">
      <c r="A18" s="7"/>
      <c r="B18" s="588"/>
      <c r="C18" s="589"/>
      <c r="D18" s="589"/>
      <c r="E18" s="589"/>
      <c r="F18" s="589"/>
      <c r="G18" s="589"/>
      <c r="H18" s="589"/>
      <c r="I18" s="589"/>
      <c r="J18" s="589"/>
      <c r="K18" s="590"/>
    </row>
    <row r="19" spans="1:11" s="3" customFormat="1">
      <c r="A19" s="114"/>
      <c r="B19" s="59"/>
      <c r="C19" s="59"/>
      <c r="D19" s="59"/>
      <c r="E19" s="59"/>
      <c r="F19" s="59"/>
      <c r="G19" s="59"/>
      <c r="H19" s="59"/>
      <c r="I19" s="59"/>
      <c r="J19" s="59"/>
      <c r="K19" s="115"/>
    </row>
    <row r="20" spans="1:11" s="3" customFormat="1">
      <c r="A20" s="197" t="s">
        <v>256</v>
      </c>
      <c r="B20" s="59" t="s">
        <v>428</v>
      </c>
      <c r="C20" s="59"/>
      <c r="D20" s="59"/>
      <c r="E20" s="59"/>
      <c r="F20" s="59"/>
      <c r="G20" s="59"/>
      <c r="H20" s="59"/>
      <c r="I20" s="59"/>
      <c r="J20" s="59"/>
      <c r="K20" s="115"/>
    </row>
    <row r="21" spans="1:11" s="3" customFormat="1">
      <c r="A21" s="114"/>
      <c r="B21" s="59"/>
      <c r="C21" s="59"/>
      <c r="D21" s="59"/>
      <c r="E21" s="59"/>
      <c r="F21" s="59"/>
      <c r="G21" s="59"/>
      <c r="H21" s="59"/>
      <c r="I21" s="59"/>
      <c r="J21" s="59"/>
      <c r="K21" s="115"/>
    </row>
    <row r="22" spans="1:11" s="3" customFormat="1">
      <c r="A22" s="114"/>
      <c r="B22" s="682"/>
      <c r="C22" s="682"/>
      <c r="D22" s="682"/>
      <c r="E22" s="682"/>
      <c r="F22" s="682"/>
      <c r="G22" s="682"/>
      <c r="H22" s="682"/>
      <c r="I22" s="682"/>
      <c r="J22" s="682"/>
      <c r="K22" s="115"/>
    </row>
    <row r="23" spans="1:11" s="3" customFormat="1">
      <c r="A23" s="114"/>
      <c r="B23" s="683"/>
      <c r="C23" s="683"/>
      <c r="D23" s="683"/>
      <c r="E23" s="683"/>
      <c r="F23" s="683"/>
      <c r="G23" s="683"/>
      <c r="H23" s="683"/>
      <c r="I23" s="683"/>
      <c r="J23" s="683"/>
      <c r="K23" s="115"/>
    </row>
    <row r="24" spans="1:11" s="3" customFormat="1">
      <c r="A24" s="114"/>
      <c r="B24" s="683"/>
      <c r="C24" s="683"/>
      <c r="D24" s="683"/>
      <c r="E24" s="683"/>
      <c r="F24" s="683"/>
      <c r="G24" s="683"/>
      <c r="H24" s="683"/>
      <c r="I24" s="683"/>
      <c r="J24" s="683"/>
      <c r="K24" s="115"/>
    </row>
    <row r="25" spans="1:11" s="3" customFormat="1">
      <c r="A25" s="114"/>
      <c r="B25" s="682"/>
      <c r="C25" s="682"/>
      <c r="D25" s="682"/>
      <c r="E25" s="682"/>
      <c r="F25" s="682"/>
      <c r="G25" s="682"/>
      <c r="H25" s="682"/>
      <c r="I25" s="682"/>
      <c r="J25" s="682"/>
      <c r="K25" s="115"/>
    </row>
    <row r="26" spans="1:11" s="3" customFormat="1">
      <c r="A26" s="114"/>
      <c r="B26" s="59"/>
      <c r="C26" s="59"/>
      <c r="D26" s="59"/>
      <c r="E26" s="59"/>
      <c r="F26" s="59"/>
      <c r="G26" s="59"/>
      <c r="H26" s="59"/>
      <c r="I26" s="59"/>
      <c r="J26" s="59"/>
      <c r="K26" s="115"/>
    </row>
    <row r="27" spans="1:11" s="3" customFormat="1">
      <c r="A27" s="197" t="s">
        <v>257</v>
      </c>
      <c r="B27" s="59" t="s">
        <v>408</v>
      </c>
      <c r="C27" s="59"/>
      <c r="D27" s="59"/>
      <c r="E27" s="59"/>
      <c r="F27" s="59"/>
      <c r="G27" s="59"/>
      <c r="H27" s="59"/>
      <c r="I27" s="59"/>
      <c r="J27" s="59"/>
      <c r="K27" s="115"/>
    </row>
    <row r="28" spans="1:11" s="3" customFormat="1">
      <c r="A28" s="114"/>
      <c r="B28" s="59"/>
      <c r="C28" s="59"/>
      <c r="D28" s="59"/>
      <c r="E28" s="59"/>
      <c r="F28" s="59"/>
      <c r="G28" s="59"/>
      <c r="H28" s="59"/>
      <c r="I28" s="59"/>
      <c r="J28" s="59"/>
      <c r="K28" s="115"/>
    </row>
    <row r="29" spans="1:11" s="3" customFormat="1">
      <c r="A29" s="114"/>
      <c r="B29" s="682"/>
      <c r="C29" s="682"/>
      <c r="D29" s="682"/>
      <c r="E29" s="682"/>
      <c r="F29" s="682"/>
      <c r="G29" s="682"/>
      <c r="H29" s="682"/>
      <c r="I29" s="682"/>
      <c r="J29" s="682"/>
      <c r="K29" s="115"/>
    </row>
    <row r="30" spans="1:11" s="3" customFormat="1">
      <c r="A30" s="114"/>
      <c r="B30" s="683"/>
      <c r="C30" s="683"/>
      <c r="D30" s="683"/>
      <c r="E30" s="683"/>
      <c r="F30" s="683"/>
      <c r="G30" s="683"/>
      <c r="H30" s="683"/>
      <c r="I30" s="683"/>
      <c r="J30" s="683"/>
      <c r="K30" s="115"/>
    </row>
    <row r="31" spans="1:11" s="3" customFormat="1">
      <c r="A31" s="114"/>
      <c r="B31" s="682"/>
      <c r="C31" s="682"/>
      <c r="D31" s="682"/>
      <c r="E31" s="682"/>
      <c r="F31" s="682"/>
      <c r="G31" s="682"/>
      <c r="H31" s="682"/>
      <c r="I31" s="682"/>
      <c r="J31" s="682"/>
      <c r="K31" s="115"/>
    </row>
    <row r="32" spans="1:11" s="3" customFormat="1">
      <c r="A32" s="114"/>
      <c r="B32" s="59"/>
      <c r="C32" s="59"/>
      <c r="D32" s="59"/>
      <c r="E32" s="59"/>
      <c r="F32" s="59"/>
      <c r="G32" s="59"/>
      <c r="H32" s="59"/>
      <c r="I32" s="59"/>
      <c r="J32" s="59"/>
      <c r="K32" s="115"/>
    </row>
    <row r="33" spans="1:11">
      <c r="A33" s="51">
        <v>2</v>
      </c>
      <c r="B33" s="559" t="s">
        <v>85</v>
      </c>
      <c r="C33" s="559"/>
      <c r="D33" s="559"/>
      <c r="E33" s="559"/>
      <c r="F33" s="559"/>
      <c r="G33" s="559"/>
      <c r="H33" s="559"/>
      <c r="I33" s="559"/>
      <c r="J33" s="559"/>
      <c r="K33" s="9"/>
    </row>
    <row r="34" spans="1:11">
      <c r="A34" s="7"/>
      <c r="B34" s="8"/>
      <c r="C34" s="8"/>
      <c r="D34" s="8"/>
      <c r="E34" s="8"/>
      <c r="F34" s="8"/>
      <c r="G34" s="8"/>
      <c r="H34" s="8"/>
      <c r="I34" s="8"/>
      <c r="J34" s="8"/>
      <c r="K34" s="9"/>
    </row>
    <row r="35" spans="1:11" ht="18.75" customHeight="1">
      <c r="A35" s="7"/>
      <c r="B35" s="585"/>
      <c r="C35" s="586"/>
      <c r="D35" s="586"/>
      <c r="E35" s="586"/>
      <c r="F35" s="586"/>
      <c r="G35" s="586"/>
      <c r="H35" s="586"/>
      <c r="I35" s="586"/>
      <c r="J35" s="586"/>
      <c r="K35" s="587"/>
    </row>
    <row r="36" spans="1:11">
      <c r="A36" s="7"/>
      <c r="B36" s="8"/>
      <c r="C36" s="8"/>
      <c r="D36" s="8"/>
      <c r="E36" s="8"/>
      <c r="F36" s="8"/>
      <c r="G36" s="8"/>
      <c r="H36" s="8"/>
      <c r="I36" s="8"/>
      <c r="J36" s="8"/>
      <c r="K36" s="9"/>
    </row>
    <row r="37" spans="1:11" ht="33" customHeight="1">
      <c r="A37" s="51">
        <v>3</v>
      </c>
      <c r="B37" s="559" t="s">
        <v>129</v>
      </c>
      <c r="C37" s="559"/>
      <c r="D37" s="559"/>
      <c r="E37" s="559"/>
      <c r="F37" s="559"/>
      <c r="G37" s="559"/>
      <c r="H37" s="559"/>
      <c r="I37" s="559"/>
      <c r="J37" s="559"/>
      <c r="K37" s="9"/>
    </row>
    <row r="38" spans="1:11" ht="10.5" customHeight="1">
      <c r="A38" s="7"/>
      <c r="B38" s="8"/>
      <c r="C38" s="8"/>
      <c r="D38" s="8"/>
      <c r="E38" s="8"/>
      <c r="F38" s="8"/>
      <c r="G38" s="8"/>
      <c r="H38" s="8"/>
      <c r="I38" s="8"/>
      <c r="J38" s="8"/>
      <c r="K38" s="9"/>
    </row>
    <row r="39" spans="1:11" ht="27.75" customHeight="1">
      <c r="A39" s="7"/>
      <c r="B39" s="8"/>
      <c r="C39" s="8"/>
      <c r="D39" s="8"/>
      <c r="E39" s="207" t="s">
        <v>298</v>
      </c>
      <c r="F39" s="677" t="s">
        <v>185</v>
      </c>
      <c r="G39" s="677"/>
      <c r="H39" s="677"/>
      <c r="I39" s="120" t="s">
        <v>300</v>
      </c>
      <c r="J39" s="120"/>
      <c r="K39" s="208"/>
    </row>
    <row r="40" spans="1:11" ht="61.9" customHeight="1">
      <c r="A40" s="7"/>
      <c r="B40" s="670" t="s">
        <v>86</v>
      </c>
      <c r="C40" s="671"/>
      <c r="D40" s="672"/>
      <c r="E40" s="323">
        <f>'7-8s RTU Assumption Worksheet'!F15</f>
        <v>80275.803216534143</v>
      </c>
      <c r="F40" s="573" t="s">
        <v>712</v>
      </c>
      <c r="G40" s="573"/>
      <c r="H40" s="573"/>
      <c r="I40" s="573" t="s">
        <v>713</v>
      </c>
      <c r="J40" s="573"/>
      <c r="K40" s="574"/>
    </row>
    <row r="41" spans="1:11" ht="32.25" customHeight="1">
      <c r="A41" s="7"/>
      <c r="B41" s="673" t="s">
        <v>714</v>
      </c>
      <c r="C41" s="674"/>
      <c r="D41" s="675"/>
      <c r="E41" s="341">
        <f>E40</f>
        <v>80275.803216534143</v>
      </c>
      <c r="F41" s="573"/>
      <c r="G41" s="573"/>
      <c r="H41" s="573"/>
      <c r="I41" s="573"/>
      <c r="J41" s="573"/>
      <c r="K41" s="574"/>
    </row>
    <row r="42" spans="1:11" ht="41.25" customHeight="1">
      <c r="A42" s="7"/>
      <c r="B42" s="667" t="s">
        <v>628</v>
      </c>
      <c r="C42" s="668"/>
      <c r="D42" s="668"/>
      <c r="E42" s="668"/>
      <c r="F42" s="668"/>
      <c r="G42" s="668"/>
      <c r="H42" s="668"/>
      <c r="I42" s="668"/>
      <c r="J42" s="668"/>
      <c r="K42" s="669"/>
    </row>
    <row r="43" spans="1:11">
      <c r="A43" s="7"/>
      <c r="B43" s="676">
        <v>2016</v>
      </c>
      <c r="C43" s="676"/>
      <c r="D43" s="676"/>
      <c r="E43" s="185"/>
      <c r="F43" s="573"/>
      <c r="G43" s="573"/>
      <c r="H43" s="573"/>
      <c r="I43" s="573"/>
      <c r="J43" s="573"/>
      <c r="K43" s="574"/>
    </row>
    <row r="44" spans="1:11">
      <c r="A44" s="7"/>
      <c r="B44" s="664">
        <v>2017</v>
      </c>
      <c r="C44" s="664"/>
      <c r="D44" s="664"/>
      <c r="E44" s="323">
        <f>HLOOKUP(B44,'7-8s RTU Assumption Worksheet'!$C$20:$F$23,2)</f>
        <v>3211.0321286613662</v>
      </c>
      <c r="F44" s="573" t="s">
        <v>640</v>
      </c>
      <c r="G44" s="573"/>
      <c r="H44" s="573"/>
      <c r="I44" s="573"/>
      <c r="J44" s="573"/>
      <c r="K44" s="574"/>
    </row>
    <row r="45" spans="1:11">
      <c r="A45" s="7"/>
      <c r="B45" s="664">
        <v>2018</v>
      </c>
      <c r="C45" s="664"/>
      <c r="D45" s="664"/>
      <c r="E45" s="323">
        <f>HLOOKUP(B45,'7-8s RTU Assumption Worksheet'!$C$20:$F$23,2)</f>
        <v>4816.5481929920488</v>
      </c>
      <c r="F45" s="573"/>
      <c r="G45" s="573"/>
      <c r="H45" s="573"/>
      <c r="I45" s="573"/>
      <c r="J45" s="573"/>
      <c r="K45" s="574"/>
    </row>
    <row r="46" spans="1:11">
      <c r="A46" s="7"/>
      <c r="B46" s="664">
        <v>2019</v>
      </c>
      <c r="C46" s="664"/>
      <c r="D46" s="664"/>
      <c r="E46" s="323">
        <f>HLOOKUP(B46,'7-8s RTU Assumption Worksheet'!$C$20:$F$23,2)</f>
        <v>4013.7901608267075</v>
      </c>
      <c r="F46" s="573"/>
      <c r="G46" s="573"/>
      <c r="H46" s="573"/>
      <c r="I46" s="573"/>
      <c r="J46" s="573"/>
      <c r="K46" s="574"/>
    </row>
    <row r="47" spans="1:11">
      <c r="A47" s="7"/>
      <c r="B47" s="664">
        <v>2020</v>
      </c>
      <c r="C47" s="664"/>
      <c r="D47" s="664"/>
      <c r="E47" s="323">
        <f>HLOOKUP(B47,'7-8s RTU Assumption Worksheet'!$C$20:$F$23,2)</f>
        <v>4013.7901608267075</v>
      </c>
      <c r="F47" s="573"/>
      <c r="G47" s="573"/>
      <c r="H47" s="573"/>
      <c r="I47" s="573"/>
      <c r="J47" s="573"/>
      <c r="K47" s="574"/>
    </row>
    <row r="48" spans="1:11" ht="73.900000000000006" customHeight="1">
      <c r="A48" s="7"/>
      <c r="B48" s="913" t="s">
        <v>229</v>
      </c>
      <c r="C48" s="913"/>
      <c r="D48" s="913"/>
      <c r="E48" s="323">
        <f>SUM(E43:E47)</f>
        <v>16055.16064330683</v>
      </c>
      <c r="F48" s="573" t="s">
        <v>642</v>
      </c>
      <c r="G48" s="573"/>
      <c r="H48" s="573"/>
      <c r="I48" s="573" t="s">
        <v>641</v>
      </c>
      <c r="J48" s="573"/>
      <c r="K48" s="574"/>
    </row>
    <row r="49" spans="1:34" s="3" customFormat="1" ht="9.75" customHeight="1">
      <c r="A49" s="114"/>
      <c r="B49" s="209"/>
      <c r="C49" s="209"/>
      <c r="D49" s="209"/>
      <c r="E49" s="210"/>
      <c r="F49" s="210"/>
      <c r="G49" s="210"/>
      <c r="H49" s="210"/>
      <c r="I49" s="210"/>
      <c r="J49" s="210"/>
      <c r="K49" s="211"/>
    </row>
    <row r="50" spans="1:34" ht="18" customHeight="1">
      <c r="A50" s="7"/>
      <c r="B50" s="665" t="s">
        <v>299</v>
      </c>
      <c r="C50" s="665"/>
      <c r="D50" s="665"/>
      <c r="E50" s="665"/>
      <c r="F50" s="665"/>
      <c r="G50" s="665"/>
      <c r="H50" s="665"/>
      <c r="I50" s="665"/>
      <c r="J50" s="665"/>
      <c r="K50" s="666"/>
    </row>
    <row r="51" spans="1:34" ht="18.75" customHeight="1">
      <c r="A51" s="7"/>
      <c r="B51" s="665" t="s">
        <v>441</v>
      </c>
      <c r="C51" s="665"/>
      <c r="D51" s="665"/>
      <c r="E51" s="665"/>
      <c r="F51" s="665"/>
      <c r="G51" s="665"/>
      <c r="H51" s="665"/>
      <c r="I51" s="665"/>
      <c r="J51" s="665"/>
      <c r="K51" s="666"/>
    </row>
    <row r="52" spans="1:34">
      <c r="A52" s="7"/>
      <c r="B52" s="8"/>
      <c r="C52" s="8"/>
      <c r="D52" s="8"/>
      <c r="E52" s="8"/>
      <c r="F52" s="8"/>
      <c r="G52" s="8"/>
      <c r="H52" s="8"/>
      <c r="I52" s="8"/>
      <c r="J52" s="8"/>
      <c r="K52" s="9"/>
    </row>
    <row r="53" spans="1:34" ht="81" customHeight="1">
      <c r="A53" s="51">
        <v>4</v>
      </c>
      <c r="B53" s="559" t="s">
        <v>302</v>
      </c>
      <c r="C53" s="559"/>
      <c r="D53" s="559"/>
      <c r="E53" s="559"/>
      <c r="F53" s="559"/>
      <c r="G53" s="559"/>
      <c r="H53" s="559"/>
      <c r="I53" s="559"/>
      <c r="J53" s="559"/>
      <c r="K53" s="560"/>
    </row>
    <row r="54" spans="1:34">
      <c r="A54" s="7"/>
      <c r="B54" s="8"/>
      <c r="C54" s="8"/>
      <c r="D54" s="8"/>
      <c r="E54" s="8"/>
      <c r="F54" s="8"/>
      <c r="G54" s="8"/>
      <c r="H54" s="8"/>
      <c r="I54" s="8"/>
      <c r="J54" s="8"/>
      <c r="K54" s="9"/>
    </row>
    <row r="55" spans="1:34">
      <c r="A55" s="7"/>
      <c r="B55" s="585"/>
      <c r="C55" s="586"/>
      <c r="D55" s="586"/>
      <c r="E55" s="586"/>
      <c r="F55" s="586"/>
      <c r="G55" s="586"/>
      <c r="H55" s="586"/>
      <c r="I55" s="586"/>
      <c r="J55" s="586"/>
      <c r="K55" s="587"/>
    </row>
    <row r="56" spans="1:34">
      <c r="A56" s="7"/>
      <c r="B56" s="588"/>
      <c r="C56" s="589"/>
      <c r="D56" s="589"/>
      <c r="E56" s="589"/>
      <c r="F56" s="589"/>
      <c r="G56" s="589"/>
      <c r="H56" s="589"/>
      <c r="I56" s="589"/>
      <c r="J56" s="589"/>
      <c r="K56" s="590"/>
    </row>
    <row r="57" spans="1:34">
      <c r="A57" s="7"/>
      <c r="B57" s="8"/>
      <c r="C57" s="8"/>
      <c r="D57" s="8"/>
      <c r="E57" s="8"/>
      <c r="F57" s="8"/>
      <c r="G57" s="8"/>
      <c r="H57" s="8"/>
      <c r="I57" s="8"/>
      <c r="J57" s="8"/>
      <c r="K57" s="9"/>
    </row>
    <row r="58" spans="1:34" ht="66.75" customHeight="1">
      <c r="A58" s="87">
        <v>5</v>
      </c>
      <c r="B58" s="559" t="s">
        <v>330</v>
      </c>
      <c r="C58" s="559"/>
      <c r="D58" s="559"/>
      <c r="E58" s="559"/>
      <c r="F58" s="559"/>
      <c r="G58" s="559"/>
      <c r="H58" s="559"/>
      <c r="I58" s="559"/>
      <c r="J58" s="559"/>
      <c r="K58" s="560"/>
      <c r="L58" s="3"/>
      <c r="M58" s="3"/>
      <c r="N58" s="3"/>
      <c r="O58" s="3"/>
      <c r="P58" s="3"/>
      <c r="Q58" s="3"/>
      <c r="R58" s="3"/>
      <c r="S58" s="3"/>
      <c r="T58" s="3"/>
      <c r="U58" s="3"/>
      <c r="V58" s="3"/>
      <c r="W58" s="3"/>
      <c r="X58" s="3"/>
      <c r="Y58" s="3"/>
      <c r="Z58" s="3"/>
      <c r="AA58" s="3"/>
      <c r="AB58" s="3"/>
      <c r="AC58" s="3"/>
      <c r="AD58" s="3"/>
      <c r="AE58" s="3"/>
      <c r="AF58" s="3"/>
      <c r="AG58" s="3"/>
      <c r="AH58" s="3"/>
    </row>
    <row r="59" spans="1:34">
      <c r="A59" s="7"/>
      <c r="B59" s="8"/>
      <c r="C59" s="8"/>
      <c r="D59" s="8"/>
      <c r="E59" s="8"/>
      <c r="F59" s="8"/>
      <c r="G59" s="8"/>
      <c r="H59" s="8"/>
      <c r="I59" s="8"/>
      <c r="J59" s="8"/>
      <c r="K59" s="9"/>
    </row>
    <row r="60" spans="1:34">
      <c r="A60" s="7"/>
      <c r="B60" s="585"/>
      <c r="C60" s="586"/>
      <c r="D60" s="586"/>
      <c r="E60" s="586"/>
      <c r="F60" s="586"/>
      <c r="G60" s="586"/>
      <c r="H60" s="586"/>
      <c r="I60" s="586"/>
      <c r="J60" s="586"/>
      <c r="K60" s="587"/>
    </row>
    <row r="61" spans="1:34">
      <c r="A61" s="7"/>
      <c r="B61" s="588"/>
      <c r="C61" s="589"/>
      <c r="D61" s="589"/>
      <c r="E61" s="589"/>
      <c r="F61" s="589"/>
      <c r="G61" s="589"/>
      <c r="H61" s="589"/>
      <c r="I61" s="589"/>
      <c r="J61" s="589"/>
      <c r="K61" s="590"/>
    </row>
    <row r="62" spans="1:34">
      <c r="A62" s="7"/>
      <c r="B62" s="588"/>
      <c r="C62" s="589"/>
      <c r="D62" s="589"/>
      <c r="E62" s="589"/>
      <c r="F62" s="589"/>
      <c r="G62" s="589"/>
      <c r="H62" s="589"/>
      <c r="I62" s="589"/>
      <c r="J62" s="589"/>
      <c r="K62" s="590"/>
    </row>
    <row r="63" spans="1:34" ht="12" customHeight="1">
      <c r="A63" s="7"/>
      <c r="B63" s="8"/>
      <c r="C63" s="8"/>
      <c r="D63" s="8"/>
      <c r="E63" s="8"/>
      <c r="F63" s="8"/>
      <c r="G63" s="8"/>
      <c r="H63" s="8"/>
      <c r="I63" s="8"/>
      <c r="J63" s="8"/>
      <c r="K63" s="9"/>
    </row>
    <row r="64" spans="1:34" ht="32.25" customHeight="1">
      <c r="A64" s="87">
        <v>6</v>
      </c>
      <c r="B64" s="559" t="s">
        <v>87</v>
      </c>
      <c r="C64" s="559"/>
      <c r="D64" s="559"/>
      <c r="E64" s="559"/>
      <c r="F64" s="559"/>
      <c r="G64" s="559"/>
      <c r="H64" s="559"/>
      <c r="I64" s="559"/>
      <c r="J64" s="559"/>
      <c r="K64" s="560"/>
    </row>
    <row r="65" spans="1:11">
      <c r="A65" s="7"/>
      <c r="B65" s="8"/>
      <c r="C65" s="8"/>
      <c r="D65" s="8"/>
      <c r="E65" s="8"/>
      <c r="F65" s="8"/>
      <c r="G65" s="8"/>
      <c r="H65" s="8"/>
      <c r="I65" s="8"/>
      <c r="J65" s="8"/>
      <c r="K65" s="9"/>
    </row>
    <row r="66" spans="1:11">
      <c r="A66" s="7"/>
      <c r="B66" s="585"/>
      <c r="C66" s="586"/>
      <c r="D66" s="586"/>
      <c r="E66" s="586"/>
      <c r="F66" s="586"/>
      <c r="G66" s="586"/>
      <c r="H66" s="586"/>
      <c r="I66" s="586"/>
      <c r="J66" s="586"/>
      <c r="K66" s="587"/>
    </row>
    <row r="67" spans="1:11">
      <c r="A67" s="7"/>
      <c r="B67" s="588"/>
      <c r="C67" s="589"/>
      <c r="D67" s="589"/>
      <c r="E67" s="589"/>
      <c r="F67" s="589"/>
      <c r="G67" s="589"/>
      <c r="H67" s="589"/>
      <c r="I67" s="589"/>
      <c r="J67" s="589"/>
      <c r="K67" s="590"/>
    </row>
    <row r="68" spans="1:11">
      <c r="A68" s="7"/>
      <c r="B68" s="588"/>
      <c r="C68" s="589"/>
      <c r="D68" s="589"/>
      <c r="E68" s="589"/>
      <c r="F68" s="589"/>
      <c r="G68" s="589"/>
      <c r="H68" s="589"/>
      <c r="I68" s="589"/>
      <c r="J68" s="589"/>
      <c r="K68" s="590"/>
    </row>
    <row r="69" spans="1:11">
      <c r="A69" s="7"/>
      <c r="B69" s="588"/>
      <c r="C69" s="589"/>
      <c r="D69" s="589"/>
      <c r="E69" s="589"/>
      <c r="F69" s="589"/>
      <c r="G69" s="589"/>
      <c r="H69" s="589"/>
      <c r="I69" s="589"/>
      <c r="J69" s="589"/>
      <c r="K69" s="590"/>
    </row>
    <row r="70" spans="1:11">
      <c r="A70" s="7"/>
      <c r="B70" s="588"/>
      <c r="C70" s="589"/>
      <c r="D70" s="589"/>
      <c r="E70" s="589"/>
      <c r="F70" s="589"/>
      <c r="G70" s="589"/>
      <c r="H70" s="589"/>
      <c r="I70" s="589"/>
      <c r="J70" s="589"/>
      <c r="K70" s="590"/>
    </row>
    <row r="71" spans="1:11">
      <c r="A71" s="7"/>
      <c r="B71" s="588"/>
      <c r="C71" s="589"/>
      <c r="D71" s="589"/>
      <c r="E71" s="589"/>
      <c r="F71" s="589"/>
      <c r="G71" s="589"/>
      <c r="H71" s="589"/>
      <c r="I71" s="589"/>
      <c r="J71" s="589"/>
      <c r="K71" s="590"/>
    </row>
    <row r="72" spans="1:11">
      <c r="A72" s="7"/>
      <c r="B72" s="8"/>
      <c r="C72" s="8"/>
      <c r="D72" s="8"/>
      <c r="E72" s="8"/>
      <c r="F72" s="8"/>
      <c r="G72" s="8"/>
      <c r="H72" s="8"/>
      <c r="I72" s="8"/>
      <c r="J72" s="8"/>
      <c r="K72" s="9"/>
    </row>
    <row r="73" spans="1:11" ht="20.25" customHeight="1">
      <c r="A73" s="87">
        <v>7</v>
      </c>
      <c r="B73" s="559" t="s">
        <v>410</v>
      </c>
      <c r="C73" s="559"/>
      <c r="D73" s="559"/>
      <c r="E73" s="559"/>
      <c r="F73" s="559"/>
      <c r="G73" s="559"/>
      <c r="H73" s="559"/>
      <c r="I73" s="559"/>
      <c r="J73" s="559"/>
      <c r="K73" s="560"/>
    </row>
    <row r="74" spans="1:11">
      <c r="A74" s="7"/>
      <c r="B74" s="585"/>
      <c r="C74" s="586"/>
      <c r="D74" s="586"/>
      <c r="E74" s="586"/>
      <c r="F74" s="586"/>
      <c r="G74" s="586"/>
      <c r="H74" s="586"/>
      <c r="I74" s="586"/>
      <c r="J74" s="586"/>
      <c r="K74" s="587"/>
    </row>
    <row r="75" spans="1:11">
      <c r="A75" s="7"/>
      <c r="B75" s="588"/>
      <c r="C75" s="589"/>
      <c r="D75" s="589"/>
      <c r="E75" s="589"/>
      <c r="F75" s="589"/>
      <c r="G75" s="589"/>
      <c r="H75" s="589"/>
      <c r="I75" s="589"/>
      <c r="J75" s="589"/>
      <c r="K75" s="590"/>
    </row>
    <row r="76" spans="1:11">
      <c r="A76" s="7"/>
      <c r="B76" s="8"/>
      <c r="C76" s="8"/>
      <c r="D76" s="8"/>
      <c r="E76" s="8"/>
      <c r="F76" s="8"/>
      <c r="G76" s="8"/>
      <c r="H76" s="8"/>
      <c r="I76" s="8"/>
      <c r="J76" s="8"/>
      <c r="K76" s="9"/>
    </row>
    <row r="77" spans="1:11" ht="34.5" customHeight="1">
      <c r="A77" s="51">
        <v>8</v>
      </c>
      <c r="B77" s="559" t="s">
        <v>92</v>
      </c>
      <c r="C77" s="559"/>
      <c r="D77" s="559"/>
      <c r="E77" s="559"/>
      <c r="F77" s="559"/>
      <c r="G77" s="559"/>
      <c r="H77" s="559"/>
      <c r="I77" s="559"/>
      <c r="J77" s="559"/>
      <c r="K77" s="560"/>
    </row>
    <row r="78" spans="1:11" ht="12" customHeight="1">
      <c r="A78" s="7"/>
      <c r="B78" s="8"/>
      <c r="C78" s="8"/>
      <c r="D78" s="8"/>
      <c r="E78" s="8"/>
      <c r="F78" s="8"/>
      <c r="G78" s="8"/>
      <c r="H78" s="8"/>
      <c r="I78" s="8"/>
      <c r="J78" s="8"/>
      <c r="K78" s="9"/>
    </row>
    <row r="79" spans="1:11">
      <c r="A79" s="7"/>
      <c r="B79" s="581" t="s">
        <v>93</v>
      </c>
      <c r="C79" s="581"/>
      <c r="D79" s="581"/>
      <c r="E79" s="661" t="s">
        <v>91</v>
      </c>
      <c r="F79" s="661"/>
      <c r="G79" s="661"/>
      <c r="H79" s="661" t="s">
        <v>180</v>
      </c>
      <c r="I79" s="661"/>
      <c r="J79" s="661"/>
      <c r="K79" s="662"/>
    </row>
    <row r="80" spans="1:11">
      <c r="A80" s="7"/>
      <c r="B80" s="660" t="s">
        <v>88</v>
      </c>
      <c r="C80" s="660"/>
      <c r="D80" s="660"/>
      <c r="E80" s="573" t="s">
        <v>643</v>
      </c>
      <c r="F80" s="573"/>
      <c r="G80" s="573"/>
      <c r="H80" s="573" t="s">
        <v>647</v>
      </c>
      <c r="I80" s="573"/>
      <c r="J80" s="573"/>
      <c r="K80" s="574"/>
    </row>
    <row r="81" spans="1:11" ht="28.9" customHeight="1">
      <c r="A81" s="7"/>
      <c r="B81" s="660" t="s">
        <v>89</v>
      </c>
      <c r="C81" s="660"/>
      <c r="D81" s="660"/>
      <c r="E81" s="573" t="s">
        <v>644</v>
      </c>
      <c r="F81" s="573"/>
      <c r="G81" s="573"/>
      <c r="H81" s="573" t="s">
        <v>711</v>
      </c>
      <c r="I81" s="573"/>
      <c r="J81" s="573"/>
      <c r="K81" s="574"/>
    </row>
    <row r="82" spans="1:11">
      <c r="A82" s="7"/>
      <c r="B82" s="660" t="s">
        <v>651</v>
      </c>
      <c r="C82" s="660"/>
      <c r="D82" s="660"/>
      <c r="E82" s="573" t="s">
        <v>645</v>
      </c>
      <c r="F82" s="573"/>
      <c r="G82" s="573"/>
      <c r="H82" s="573" t="s">
        <v>581</v>
      </c>
      <c r="I82" s="573"/>
      <c r="J82" s="573"/>
      <c r="K82" s="574"/>
    </row>
    <row r="83" spans="1:11" ht="28.5" customHeight="1">
      <c r="A83" s="7"/>
      <c r="B83" s="660" t="s">
        <v>90</v>
      </c>
      <c r="C83" s="660"/>
      <c r="D83" s="660"/>
      <c r="E83" s="573" t="s">
        <v>646</v>
      </c>
      <c r="F83" s="573"/>
      <c r="G83" s="573"/>
      <c r="H83" s="573" t="s">
        <v>675</v>
      </c>
      <c r="I83" s="573"/>
      <c r="J83" s="573"/>
      <c r="K83" s="574"/>
    </row>
    <row r="84" spans="1:11">
      <c r="A84" s="7"/>
      <c r="B84" s="660" t="s">
        <v>674</v>
      </c>
      <c r="C84" s="660"/>
      <c r="D84" s="660"/>
      <c r="E84" s="573" t="s">
        <v>645</v>
      </c>
      <c r="F84" s="573"/>
      <c r="G84" s="573"/>
      <c r="H84" s="573" t="s">
        <v>581</v>
      </c>
      <c r="I84" s="573"/>
      <c r="J84" s="573"/>
      <c r="K84" s="574"/>
    </row>
    <row r="85" spans="1:11">
      <c r="A85" s="7"/>
      <c r="B85" s="660" t="s">
        <v>102</v>
      </c>
      <c r="C85" s="660"/>
      <c r="D85" s="660"/>
      <c r="E85" s="573" t="s">
        <v>672</v>
      </c>
      <c r="F85" s="573"/>
      <c r="G85" s="573"/>
      <c r="H85" s="573" t="s">
        <v>673</v>
      </c>
      <c r="I85" s="573"/>
      <c r="J85" s="573"/>
      <c r="K85" s="574"/>
    </row>
    <row r="86" spans="1:11" ht="29.25" customHeight="1">
      <c r="A86" s="113"/>
      <c r="B86" s="656" t="s">
        <v>648</v>
      </c>
      <c r="C86" s="656"/>
      <c r="D86" s="656"/>
      <c r="E86" s="573" t="s">
        <v>649</v>
      </c>
      <c r="F86" s="573"/>
      <c r="G86" s="573"/>
      <c r="H86" s="573" t="s">
        <v>650</v>
      </c>
      <c r="I86" s="573"/>
      <c r="J86" s="573"/>
      <c r="K86" s="574"/>
    </row>
    <row r="87" spans="1:11" ht="28.15" customHeight="1">
      <c r="A87" s="113"/>
      <c r="B87" s="656" t="s">
        <v>653</v>
      </c>
      <c r="C87" s="656"/>
      <c r="D87" s="656"/>
      <c r="E87" s="573" t="s">
        <v>106</v>
      </c>
      <c r="F87" s="573"/>
      <c r="G87" s="573"/>
      <c r="H87" s="573" t="s">
        <v>652</v>
      </c>
      <c r="I87" s="573"/>
      <c r="J87" s="573"/>
      <c r="K87" s="574"/>
    </row>
    <row r="88" spans="1:11" ht="14.65" thickBot="1">
      <c r="A88" s="212"/>
      <c r="B88" s="657"/>
      <c r="C88" s="657"/>
      <c r="D88" s="657"/>
      <c r="E88" s="658"/>
      <c r="F88" s="658"/>
      <c r="G88" s="658"/>
      <c r="H88" s="658"/>
      <c r="I88" s="658"/>
      <c r="J88" s="658"/>
      <c r="K88" s="659"/>
    </row>
  </sheetData>
  <mergeCells count="78">
    <mergeCell ref="H81:K81"/>
    <mergeCell ref="H82:K82"/>
    <mergeCell ref="H83:K83"/>
    <mergeCell ref="H84:K84"/>
    <mergeCell ref="H86:K86"/>
    <mergeCell ref="H85:K85"/>
    <mergeCell ref="E81:G81"/>
    <mergeCell ref="E82:G82"/>
    <mergeCell ref="E83:G83"/>
    <mergeCell ref="E84:G84"/>
    <mergeCell ref="E86:G86"/>
    <mergeCell ref="E85:G85"/>
    <mergeCell ref="B81:D81"/>
    <mergeCell ref="B82:D82"/>
    <mergeCell ref="B83:D83"/>
    <mergeCell ref="B84:D84"/>
    <mergeCell ref="B86:D86"/>
    <mergeCell ref="B85:D85"/>
    <mergeCell ref="B15:J15"/>
    <mergeCell ref="B17:K18"/>
    <mergeCell ref="B33:J33"/>
    <mergeCell ref="B8:I8"/>
    <mergeCell ref="B9:I9"/>
    <mergeCell ref="B10:I10"/>
    <mergeCell ref="B11:I11"/>
    <mergeCell ref="B29:J31"/>
    <mergeCell ref="B22:J25"/>
    <mergeCell ref="B35:K35"/>
    <mergeCell ref="B37:J37"/>
    <mergeCell ref="F39:H39"/>
    <mergeCell ref="F40:H40"/>
    <mergeCell ref="F41:H41"/>
    <mergeCell ref="I40:K40"/>
    <mergeCell ref="I41:K41"/>
    <mergeCell ref="I44:K44"/>
    <mergeCell ref="B40:D40"/>
    <mergeCell ref="B41:D41"/>
    <mergeCell ref="B43:D43"/>
    <mergeCell ref="B44:D44"/>
    <mergeCell ref="B45:D45"/>
    <mergeCell ref="B46:D46"/>
    <mergeCell ref="B47:D47"/>
    <mergeCell ref="B42:K42"/>
    <mergeCell ref="B64:K64"/>
    <mergeCell ref="B55:K56"/>
    <mergeCell ref="B60:K62"/>
    <mergeCell ref="F43:H43"/>
    <mergeCell ref="F44:H44"/>
    <mergeCell ref="F45:H45"/>
    <mergeCell ref="F46:H46"/>
    <mergeCell ref="F47:H47"/>
    <mergeCell ref="F48:H48"/>
    <mergeCell ref="I43:K43"/>
    <mergeCell ref="B58:K58"/>
    <mergeCell ref="I45:K45"/>
    <mergeCell ref="I46:K46"/>
    <mergeCell ref="I47:K47"/>
    <mergeCell ref="I48:K48"/>
    <mergeCell ref="B66:K71"/>
    <mergeCell ref="B79:D79"/>
    <mergeCell ref="B48:D48"/>
    <mergeCell ref="B73:K73"/>
    <mergeCell ref="B74:K75"/>
    <mergeCell ref="B50:K50"/>
    <mergeCell ref="B51:K51"/>
    <mergeCell ref="B53:K53"/>
    <mergeCell ref="B77:K77"/>
    <mergeCell ref="B80:D80"/>
    <mergeCell ref="E79:G79"/>
    <mergeCell ref="E80:G80"/>
    <mergeCell ref="H79:K79"/>
    <mergeCell ref="H80:K80"/>
    <mergeCell ref="B87:D87"/>
    <mergeCell ref="B88:D88"/>
    <mergeCell ref="E87:G87"/>
    <mergeCell ref="E88:G88"/>
    <mergeCell ref="H87:K87"/>
    <mergeCell ref="H88:K88"/>
  </mergeCells>
  <pageMargins left="0.7" right="0.7" top="0.75" bottom="0.75" header="0.3" footer="0.3"/>
  <pageSetup scale="79"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13D227ED046904B96E332815ED0E221" ma:contentTypeVersion="5" ma:contentTypeDescription="Create a new document." ma:contentTypeScope="" ma:versionID="626db936b019f9bb30001a3f9e8acc7d">
  <xsd:schema xmlns:xsd="http://www.w3.org/2001/XMLSchema" xmlns:xs="http://www.w3.org/2001/XMLSchema" xmlns:p="http://schemas.microsoft.com/office/2006/metadata/properties" xmlns:ns1="http://schemas.microsoft.com/sharepoint/v3" xmlns:ns2="e51ee78b-51b9-4e39-9608-909d6ed1169f" targetNamespace="http://schemas.microsoft.com/office/2006/metadata/properties" ma:root="true" ma:fieldsID="0e8b00fb130ae3a6e24896e5d10a1954" ns1:_="" ns2:_="">
    <xsd:import namespace="http://schemas.microsoft.com/sharepoint/v3"/>
    <xsd:import namespace="e51ee78b-51b9-4e39-9608-909d6ed1169f"/>
    <xsd:element name="properties">
      <xsd:complexType>
        <xsd:sequence>
          <xsd:element name="documentManagement">
            <xsd:complexType>
              <xsd:all>
                <xsd:element ref="ns1:PublishingStartDate" minOccurs="0"/>
                <xsd:element ref="ns1:PublishingExpirationDate" minOccurs="0"/>
                <xsd:element ref="ns2:SharedWithUsers" minOccurs="0"/>
                <xsd:element ref="ns2:SharingHintHash"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51ee78b-51b9-4e39-9608-909d6ed1169f"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ingHintHash" ma:index="11" nillable="true" ma:displayName="Sharing Hint Hash" ma:internalName="SharingHintHash" ma:readOnly="true">
      <xsd:simpleType>
        <xsd:restriction base="dms:Text"/>
      </xsd:simple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E3E82132-EC2A-41F2-87AF-28EEBF3B077D}">
  <ds:schemaRefs>
    <ds:schemaRef ds:uri="http://schemas.microsoft.com/sharepoint/v3/contenttype/forms"/>
  </ds:schemaRefs>
</ds:datastoreItem>
</file>

<file path=customXml/itemProps2.xml><?xml version="1.0" encoding="utf-8"?>
<ds:datastoreItem xmlns:ds="http://schemas.openxmlformats.org/officeDocument/2006/customXml" ds:itemID="{A8C7FE3E-74D7-4C70-8BDA-2674D9A953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e51ee78b-51b9-4e39-9608-909d6ed116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8161BBF-C203-416B-8815-0586075CC94D}">
  <ds:schemaRefs>
    <ds:schemaRef ds:uri="http://purl.org/dc/terms/"/>
    <ds:schemaRef ds:uri="http://schemas.microsoft.com/office/infopath/2007/PartnerControls"/>
    <ds:schemaRef ds:uri="http://schemas.microsoft.com/office/2006/documentManagement/types"/>
    <ds:schemaRef ds:uri="http://schemas.microsoft.com/office/2006/metadata/properties"/>
    <ds:schemaRef ds:uri="http://purl.org/dc/elements/1.1/"/>
    <ds:schemaRef ds:uri="http://schemas.microsoft.com/sharepoint/v3"/>
    <ds:schemaRef ds:uri="http://schemas.openxmlformats.org/package/2006/metadata/core-properties"/>
    <ds:schemaRef ds:uri="e51ee78b-51b9-4e39-9608-909d6ed1169f"/>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22</vt:i4>
      </vt:variant>
      <vt:variant>
        <vt:lpstr>Named Ranges</vt:lpstr>
      </vt:variant>
      <vt:variant>
        <vt:i4>8</vt:i4>
      </vt:variant>
    </vt:vector>
  </HeadingPairs>
  <TitlesOfParts>
    <vt:vector size="30" baseType="lpstr">
      <vt:lpstr>Table of Contents</vt:lpstr>
      <vt:lpstr>Legal Terms</vt:lpstr>
      <vt:lpstr>1. Guidelines</vt:lpstr>
      <vt:lpstr>2. Submission Details</vt:lpstr>
      <vt:lpstr>3. Summary Page</vt:lpstr>
      <vt:lpstr>4. Review Sheet</vt:lpstr>
      <vt:lpstr>5. Similar Programs or Pilots</vt:lpstr>
      <vt:lpstr>6. Gas &amp; Water Collaboration</vt:lpstr>
      <vt:lpstr>7. Market Characterization</vt:lpstr>
      <vt:lpstr>7-8s RTU Assumption Worksheet</vt:lpstr>
      <vt:lpstr>8. Energy Efficient Measures</vt:lpstr>
      <vt:lpstr>8a. EE Measures - Custom</vt:lpstr>
      <vt:lpstr>9. Budget</vt:lpstr>
      <vt:lpstr>10. Cost Effectiveness</vt:lpstr>
      <vt:lpstr>11. Risk Analysis</vt:lpstr>
      <vt:lpstr>12. Measurement &amp; Verification</vt:lpstr>
      <vt:lpstr>16. Participant Agreement</vt:lpstr>
      <vt:lpstr>13. Program Rules</vt:lpstr>
      <vt:lpstr>14. Value-Added Central Service</vt:lpstr>
      <vt:lpstr>15. Project Milestones</vt:lpstr>
      <vt:lpstr>17. Definitions</vt:lpstr>
      <vt:lpstr>18. Available Resources</vt:lpstr>
      <vt:lpstr>'12. Measurement &amp; Verification'!_ftn1</vt:lpstr>
      <vt:lpstr>'12. Measurement &amp; Verification'!_ftn2</vt:lpstr>
      <vt:lpstr>'12. Measurement &amp; Verification'!_ftnref1</vt:lpstr>
      <vt:lpstr>'12. Measurement &amp; Verification'!_ftnref2</vt:lpstr>
      <vt:lpstr>measure1</vt:lpstr>
      <vt:lpstr>measure2</vt:lpstr>
      <vt:lpstr>measure3</vt:lpstr>
      <vt:lpstr>'9. Budget'!Print_Area</vt:lpstr>
    </vt:vector>
  </TitlesOfParts>
  <Company>IESO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Erinn Meloche</dc:creator>
  <cp:lastModifiedBy>andrew pride</cp:lastModifiedBy>
  <cp:lastPrinted>2016-07-27T18:22:01Z</cp:lastPrinted>
  <dcterms:created xsi:type="dcterms:W3CDTF">2016-05-11T13:39:17Z</dcterms:created>
  <dcterms:modified xsi:type="dcterms:W3CDTF">2016-07-27T18:22:49Z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0x010100C13D227ED046904B96E332815ED0E221</vt:lpwstr>
  </property>
</Properties>
</file>