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5" windowWidth="16605" windowHeight="663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24" i="5" l="1"/>
  <c r="D14" i="1" l="1"/>
  <c r="D15" i="5"/>
  <c r="C22" i="1" l="1"/>
  <c r="E24" i="1" l="1"/>
  <c r="D24" i="1"/>
  <c r="C24" i="1"/>
  <c r="D25" i="5" l="1"/>
  <c r="C85" i="7" l="1"/>
  <c r="C76" i="7"/>
  <c r="C37" i="7" l="1"/>
  <c r="B37" i="7"/>
  <c r="C45" i="7" l="1"/>
  <c r="B45" i="7"/>
  <c r="H43" i="3" l="1"/>
  <c r="B22" i="2" l="1"/>
  <c r="D20" i="4" l="1"/>
  <c r="I18" i="3" l="1"/>
  <c r="I25" i="3"/>
  <c r="I29" i="3"/>
  <c r="I35" i="3"/>
  <c r="I39" i="3"/>
  <c r="I43" i="3"/>
  <c r="D27" i="5" l="1"/>
  <c r="D32" i="5"/>
  <c r="C53" i="7" l="1"/>
  <c r="B53"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27" i="5"/>
  <c r="E15" i="5"/>
  <c r="N23" i="3"/>
  <c r="P23" i="3" s="1"/>
  <c r="I11" i="3" l="1"/>
  <c r="I12" i="3" s="1"/>
  <c r="I30" i="3" s="1"/>
  <c r="I45" i="3" s="1"/>
  <c r="I48" i="3" s="1"/>
  <c r="D13" i="4"/>
  <c r="D24" i="4" s="1"/>
  <c r="D28" i="4" s="1"/>
  <c r="H35" i="3"/>
  <c r="D17" i="1"/>
  <c r="D19" i="1" s="1"/>
  <c r="D36" i="1" s="1"/>
  <c r="E40" i="1"/>
  <c r="B65" i="7"/>
  <c r="B27" i="2"/>
  <c r="D36" i="5" s="1"/>
  <c r="N40" i="3"/>
  <c r="P40" i="3" s="1"/>
  <c r="O35" i="3"/>
  <c r="N35" i="3"/>
  <c r="N33" i="3"/>
  <c r="P33" i="3" s="1"/>
  <c r="D34" i="1"/>
  <c r="B85" i="7"/>
  <c r="B64" i="7" s="1"/>
  <c r="B75" i="7"/>
  <c r="B76" i="7" s="1"/>
  <c r="B63" i="7" s="1"/>
  <c r="C17" i="1"/>
  <c r="C19" i="1" s="1"/>
  <c r="C13" i="4" l="1"/>
  <c r="C24" i="4" s="1"/>
  <c r="C28" i="4" s="1"/>
  <c r="N44" i="3"/>
  <c r="P44" i="3" s="1"/>
  <c r="B13" i="4"/>
  <c r="B24" i="4" s="1"/>
  <c r="B28" i="4" s="1"/>
  <c r="P35" i="3"/>
  <c r="C40" i="1"/>
  <c r="B66" i="7"/>
  <c r="D40" i="1" l="1"/>
  <c r="D35" i="5" s="1"/>
  <c r="H11" i="3"/>
  <c r="H12" i="3" s="1"/>
  <c r="H30" i="3" s="1"/>
  <c r="H45" i="3" s="1"/>
  <c r="H48" i="3" s="1"/>
  <c r="D37" i="5" l="1"/>
  <c r="N45" i="3" s="1"/>
  <c r="P45" i="3" s="1"/>
  <c r="N43" i="3"/>
  <c r="P43" i="3" s="1"/>
</calcChain>
</file>

<file path=xl/sharedStrings.xml><?xml version="1.0" encoding="utf-8"?>
<sst xmlns="http://schemas.openxmlformats.org/spreadsheetml/2006/main" count="317" uniqueCount="194">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</sst>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3">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6" fillId="0" borderId="1" xfId="0" applyNumberFormat="1" applyFont="1" applyFill="1" applyBorder="1"/>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167" fontId="32" fillId="2" borderId="2" xfId="1" applyNumberFormat="1" applyFont="1" applyFill="1" applyBorder="1" applyAlignment="1">
      <alignment horizontal="right" vertical="center"/>
    </xf>
    <xf numFmtId="168" fontId="6" fillId="0" borderId="0" xfId="2" applyNumberFormat="1"/>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13" fillId="0" borderId="0" xfId="2" applyFont="1"/>
    <xf numFmtId="168" fontId="6" fillId="0" borderId="0" xfId="2" applyNumberFormat="1" applyFill="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0" fontId="21"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7" fontId="31" fillId="0" borderId="0" xfId="2" applyNumberFormat="1" applyFont="1" applyFill="1"/>
    <xf numFmtId="167" fontId="31" fillId="0" borderId="0" xfId="1" applyNumberFormat="1" applyFont="1" applyAlignment="1">
      <alignment horizontal="right" vertical="center"/>
    </xf>
    <xf numFmtId="167" fontId="8" fillId="0" borderId="2"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8" fontId="6" fillId="0" borderId="2" xfId="0" quotePrefix="1" applyNumberFormat="1" applyFont="1" applyFill="1" applyBorder="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Alignment="1">
      <alignment horizontal="left" vertical="top" wrapText="1"/>
    </xf>
    <xf numFmtId="0" fontId="21" fillId="0" borderId="0" xfId="2" applyFont="1" applyFill="1" applyAlignment="1">
      <alignment horizontal="left" vertical="top" wrapText="1"/>
    </xf>
    <xf numFmtId="0" fontId="21" fillId="0" borderId="0" xfId="2" applyFont="1" applyAlignment="1">
      <alignment horizontal="left" vertical="center"/>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topLeftCell="A2" zoomScaleNormal="100" zoomScaleSheetLayoutView="120" zoomScalePageLayoutView="40" workbookViewId="0">
      <selection activeCell="D25" sqref="D25"/>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2" t="s">
        <v>0</v>
      </c>
      <c r="C1" s="262"/>
      <c r="D1" s="262"/>
      <c r="E1" s="262"/>
    </row>
    <row r="2" spans="1:8" ht="20.25" x14ac:dyDescent="0.3">
      <c r="A2" s="62"/>
      <c r="B2" s="262" t="s">
        <v>140</v>
      </c>
      <c r="C2" s="262"/>
      <c r="D2" s="262"/>
      <c r="E2" s="262"/>
    </row>
    <row r="3" spans="1:8" ht="19.5" x14ac:dyDescent="0.35">
      <c r="A3" s="62"/>
      <c r="B3" s="263" t="s">
        <v>122</v>
      </c>
      <c r="C3" s="263"/>
      <c r="D3" s="263"/>
      <c r="E3" s="263"/>
    </row>
    <row r="4" spans="1:8" ht="20.25" x14ac:dyDescent="0.3">
      <c r="B4" s="30"/>
      <c r="C4" s="196"/>
      <c r="D4" s="63"/>
      <c r="E4" s="63"/>
    </row>
    <row r="5" spans="1:8" ht="20.25" x14ac:dyDescent="0.3">
      <c r="B5" s="30"/>
      <c r="C5" s="196"/>
      <c r="D5" s="156"/>
      <c r="E5" s="156"/>
    </row>
    <row r="6" spans="1:8" s="66" customFormat="1" ht="15.75" x14ac:dyDescent="0.25">
      <c r="B6" s="205" t="s">
        <v>90</v>
      </c>
      <c r="C6" s="206"/>
      <c r="D6" s="207" t="s">
        <v>185</v>
      </c>
      <c r="E6" s="207" t="s">
        <v>93</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20</v>
      </c>
      <c r="C9" s="70"/>
      <c r="D9" s="71"/>
      <c r="E9" s="71"/>
    </row>
    <row r="10" spans="1:8" s="75" customFormat="1" ht="12.75" x14ac:dyDescent="0.2">
      <c r="A10" s="73"/>
      <c r="B10" s="74" t="s">
        <v>21</v>
      </c>
      <c r="C10" s="74"/>
      <c r="D10" s="26">
        <v>58357</v>
      </c>
      <c r="E10" s="26">
        <v>33005</v>
      </c>
      <c r="F10" s="194"/>
      <c r="H10" s="26"/>
    </row>
    <row r="11" spans="1:8" s="75" customFormat="1" ht="12.75" x14ac:dyDescent="0.2">
      <c r="B11" s="74" t="s">
        <v>22</v>
      </c>
      <c r="C11" s="74"/>
      <c r="D11" s="26">
        <v>47871</v>
      </c>
      <c r="E11" s="26">
        <v>31103</v>
      </c>
      <c r="F11" s="194"/>
      <c r="H11" s="26"/>
    </row>
    <row r="12" spans="1:8" s="75" customFormat="1" ht="12.75" x14ac:dyDescent="0.2">
      <c r="A12" s="76"/>
      <c r="B12" s="74" t="s">
        <v>123</v>
      </c>
      <c r="C12" s="74"/>
      <c r="D12" s="26">
        <v>39529</v>
      </c>
      <c r="E12" s="26">
        <v>65064</v>
      </c>
      <c r="F12" s="194"/>
      <c r="H12" s="26"/>
    </row>
    <row r="13" spans="1:8" s="75" customFormat="1" ht="12.75" x14ac:dyDescent="0.2">
      <c r="A13" s="76"/>
      <c r="B13" s="74" t="s">
        <v>124</v>
      </c>
      <c r="C13" s="74"/>
      <c r="D13" s="26">
        <v>45276</v>
      </c>
      <c r="E13" s="26">
        <v>40355</v>
      </c>
      <c r="F13" s="194"/>
      <c r="H13" s="26"/>
    </row>
    <row r="14" spans="1:8" s="75" customFormat="1" ht="12.75" x14ac:dyDescent="0.2">
      <c r="A14" s="76"/>
      <c r="B14" s="74" t="s">
        <v>145</v>
      </c>
      <c r="C14" s="74"/>
      <c r="D14" s="26">
        <v>2000000</v>
      </c>
      <c r="E14" s="26">
        <v>1636201</v>
      </c>
      <c r="F14" s="194"/>
    </row>
    <row r="15" spans="1:8" s="75" customFormat="1" ht="15" x14ac:dyDescent="0.25">
      <c r="B15" s="77" t="s">
        <v>23</v>
      </c>
      <c r="C15" s="77"/>
      <c r="D15" s="78">
        <f>SUM(D10:D14)</f>
        <v>2191033</v>
      </c>
      <c r="E15" s="78">
        <f>SUM(E10:E14)</f>
        <v>1805728</v>
      </c>
      <c r="F15" s="194"/>
    </row>
    <row r="16" spans="1:8" s="72" customFormat="1" ht="15" x14ac:dyDescent="0.25">
      <c r="A16" s="69"/>
      <c r="B16" s="79"/>
      <c r="C16" s="79"/>
      <c r="D16" s="153"/>
      <c r="E16" s="80"/>
      <c r="F16" s="194"/>
    </row>
    <row r="17" spans="1:7" s="75" customFormat="1" ht="15" x14ac:dyDescent="0.25">
      <c r="B17" s="81" t="s">
        <v>24</v>
      </c>
      <c r="C17" s="81"/>
      <c r="D17" s="154"/>
      <c r="E17" s="82"/>
      <c r="F17" s="194"/>
    </row>
    <row r="18" spans="1:7" s="75" customFormat="1" ht="12.75" x14ac:dyDescent="0.2">
      <c r="A18" s="73"/>
      <c r="B18" s="74" t="s">
        <v>147</v>
      </c>
      <c r="C18" s="74"/>
      <c r="D18" s="26">
        <v>36887</v>
      </c>
      <c r="E18" s="26">
        <v>38963</v>
      </c>
      <c r="F18" s="194"/>
    </row>
    <row r="19" spans="1:7" s="75" customFormat="1" ht="12.75" x14ac:dyDescent="0.2">
      <c r="A19" s="73"/>
      <c r="B19" s="74" t="s">
        <v>25</v>
      </c>
      <c r="C19" s="74"/>
      <c r="D19" s="26">
        <v>0</v>
      </c>
      <c r="E19" s="26">
        <v>315</v>
      </c>
      <c r="F19" s="194"/>
    </row>
    <row r="20" spans="1:7" s="75" customFormat="1" ht="12.75" x14ac:dyDescent="0.2">
      <c r="A20" s="73"/>
      <c r="B20" s="74" t="s">
        <v>148</v>
      </c>
      <c r="C20" s="74"/>
      <c r="D20" s="26">
        <v>0</v>
      </c>
      <c r="E20" s="26">
        <v>12551</v>
      </c>
      <c r="F20" s="194"/>
    </row>
    <row r="21" spans="1:7" s="75" customFormat="1" ht="12.75" x14ac:dyDescent="0.2">
      <c r="A21" s="73"/>
      <c r="B21" s="83" t="s">
        <v>150</v>
      </c>
      <c r="C21" s="83"/>
      <c r="D21" s="26">
        <v>120000</v>
      </c>
      <c r="E21" s="26">
        <v>90000</v>
      </c>
      <c r="F21" s="194"/>
    </row>
    <row r="22" spans="1:7" s="75" customFormat="1" ht="12.75" x14ac:dyDescent="0.2">
      <c r="A22" s="73"/>
      <c r="B22" s="74" t="s">
        <v>125</v>
      </c>
      <c r="C22" s="74"/>
      <c r="D22" s="26">
        <v>29229</v>
      </c>
      <c r="E22" s="26">
        <v>34620</v>
      </c>
      <c r="F22" s="194"/>
    </row>
    <row r="23" spans="1:7" s="75" customFormat="1" ht="12.75" x14ac:dyDescent="0.2">
      <c r="A23" s="76"/>
      <c r="B23" s="74" t="s">
        <v>126</v>
      </c>
      <c r="C23" s="74"/>
      <c r="D23" s="26">
        <v>96216</v>
      </c>
      <c r="E23" s="26">
        <v>90251</v>
      </c>
      <c r="F23" s="194"/>
    </row>
    <row r="24" spans="1:7" s="75" customFormat="1" ht="12.75" x14ac:dyDescent="0.2">
      <c r="A24" s="76"/>
      <c r="B24" s="74" t="s">
        <v>146</v>
      </c>
      <c r="C24" s="74"/>
      <c r="D24" s="26">
        <f>D14</f>
        <v>2000000</v>
      </c>
      <c r="E24" s="26">
        <v>1636201</v>
      </c>
      <c r="F24" s="194"/>
    </row>
    <row r="25" spans="1:7" s="75" customFormat="1" ht="15" x14ac:dyDescent="0.25">
      <c r="A25" s="84"/>
      <c r="B25" s="77" t="s">
        <v>26</v>
      </c>
      <c r="C25" s="77"/>
      <c r="D25" s="78">
        <f>SUM(D18:D24)</f>
        <v>2282332</v>
      </c>
      <c r="E25" s="78">
        <f>SUM(E18:E24)</f>
        <v>1902901</v>
      </c>
      <c r="F25" s="194"/>
    </row>
    <row r="26" spans="1:7" s="75" customFormat="1" ht="12.75" x14ac:dyDescent="0.2">
      <c r="A26" s="76"/>
      <c r="B26" s="83"/>
      <c r="C26" s="83"/>
      <c r="D26" s="60"/>
      <c r="E26" s="60"/>
      <c r="F26" s="194"/>
    </row>
    <row r="27" spans="1:7" s="75" customFormat="1" ht="15" x14ac:dyDescent="0.25">
      <c r="A27" s="76"/>
      <c r="B27" s="81" t="s">
        <v>27</v>
      </c>
      <c r="C27" s="81"/>
      <c r="D27" s="85">
        <f>D15-D25</f>
        <v>-91299</v>
      </c>
      <c r="E27" s="85">
        <f>E15-E25</f>
        <v>-97173</v>
      </c>
      <c r="F27" s="194"/>
    </row>
    <row r="28" spans="1:7" s="75" customFormat="1" ht="12.75" x14ac:dyDescent="0.2">
      <c r="B28" s="83"/>
      <c r="C28" s="83"/>
      <c r="D28" s="61"/>
      <c r="E28" s="82"/>
      <c r="F28" s="194"/>
      <c r="G28" s="75" t="s">
        <v>37</v>
      </c>
    </row>
    <row r="29" spans="1:7" s="75" customFormat="1" ht="15" x14ac:dyDescent="0.25">
      <c r="A29" s="76"/>
      <c r="B29" s="70" t="s">
        <v>28</v>
      </c>
      <c r="C29" s="70"/>
      <c r="D29" s="155"/>
      <c r="E29" s="80"/>
      <c r="F29" s="194"/>
    </row>
    <row r="30" spans="1:7" s="75" customFormat="1" ht="12.75" x14ac:dyDescent="0.2">
      <c r="A30" s="76"/>
      <c r="B30" s="74" t="s">
        <v>127</v>
      </c>
      <c r="C30" s="74"/>
      <c r="D30" s="26">
        <v>100535</v>
      </c>
      <c r="E30" s="26">
        <v>105047</v>
      </c>
      <c r="F30" s="194"/>
    </row>
    <row r="31" spans="1:7" s="75" customFormat="1" ht="12.75" x14ac:dyDescent="0.2">
      <c r="B31" s="74" t="s">
        <v>29</v>
      </c>
      <c r="C31" s="74"/>
      <c r="D31" s="26">
        <v>6809</v>
      </c>
      <c r="E31" s="26">
        <v>6614</v>
      </c>
      <c r="F31" s="194"/>
    </row>
    <row r="32" spans="1:7" s="75" customFormat="1" ht="15" x14ac:dyDescent="0.25">
      <c r="A32" s="73"/>
      <c r="B32" s="77" t="s">
        <v>30</v>
      </c>
      <c r="C32" s="77"/>
      <c r="D32" s="78">
        <f>SUM(D30:D31)</f>
        <v>107344</v>
      </c>
      <c r="E32" s="78">
        <f>SUM(E30:E31)</f>
        <v>111661</v>
      </c>
      <c r="F32" s="194"/>
    </row>
    <row r="33" spans="1:5" s="75" customFormat="1" ht="12.75" x14ac:dyDescent="0.2">
      <c r="B33" s="84"/>
      <c r="C33" s="84"/>
      <c r="D33" s="89"/>
      <c r="E33" s="86"/>
    </row>
    <row r="34" spans="1:5" s="75" customFormat="1" ht="15" x14ac:dyDescent="0.25">
      <c r="A34" s="73"/>
      <c r="B34" s="70" t="s">
        <v>109</v>
      </c>
      <c r="C34" s="70"/>
      <c r="D34" s="155"/>
      <c r="E34" s="87"/>
    </row>
    <row r="35" spans="1:5" s="75" customFormat="1" ht="12.75" x14ac:dyDescent="0.2">
      <c r="A35" s="73"/>
      <c r="B35" s="74" t="s">
        <v>149</v>
      </c>
      <c r="C35" s="74"/>
      <c r="D35" s="26">
        <f>'Income Sheet'!D40</f>
        <v>5560</v>
      </c>
      <c r="E35" s="26">
        <v>6582</v>
      </c>
    </row>
    <row r="36" spans="1:5" s="75" customFormat="1" ht="12.75" x14ac:dyDescent="0.2">
      <c r="A36" s="73"/>
      <c r="B36" s="74" t="s">
        <v>31</v>
      </c>
      <c r="C36" s="74"/>
      <c r="D36" s="26">
        <f>Remeasurement!B27</f>
        <v>10485</v>
      </c>
      <c r="E36" s="26">
        <v>7906</v>
      </c>
    </row>
    <row r="37" spans="1:5" s="72" customFormat="1" ht="15.75" thickBot="1" x14ac:dyDescent="0.3">
      <c r="A37" s="69"/>
      <c r="B37" s="88" t="s">
        <v>109</v>
      </c>
      <c r="C37" s="88"/>
      <c r="D37" s="52">
        <f>SUM(D35:D36)</f>
        <v>16045</v>
      </c>
      <c r="E37" s="52">
        <f>SUM(E35:E36)</f>
        <v>14488</v>
      </c>
    </row>
    <row r="38" spans="1:5" s="72" customFormat="1" ht="15.75" thickTop="1" x14ac:dyDescent="0.25">
      <c r="B38" s="84"/>
      <c r="C38" s="84"/>
    </row>
    <row r="39" spans="1:5" x14ac:dyDescent="0.2">
      <c r="B39" s="24"/>
      <c r="C39" s="24"/>
      <c r="D39" s="222"/>
      <c r="E39" s="222"/>
    </row>
    <row r="40" spans="1:5" x14ac:dyDescent="0.2">
      <c r="B40" s="90"/>
      <c r="C40" s="90"/>
      <c r="D40" s="63"/>
      <c r="E40" s="63"/>
    </row>
    <row r="41" spans="1:5" ht="15.75" x14ac:dyDescent="0.25">
      <c r="B41" s="146"/>
      <c r="C41" s="146"/>
      <c r="D41" s="222"/>
      <c r="E41" s="222"/>
    </row>
    <row r="44" spans="1:5" x14ac:dyDescent="0.2">
      <c r="B44" s="197"/>
      <c r="C44" s="197"/>
      <c r="E44" s="63"/>
    </row>
    <row r="45" spans="1:5" x14ac:dyDescent="0.2">
      <c r="E45" s="63"/>
    </row>
    <row r="46" spans="1:5" x14ac:dyDescent="0.2">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G1" sqref="G1"/>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4" t="s">
        <v>0</v>
      </c>
      <c r="C1" s="264"/>
      <c r="D1" s="264"/>
      <c r="E1" s="264"/>
    </row>
    <row r="2" spans="2:8" s="143" customFormat="1" ht="20.25" x14ac:dyDescent="0.3">
      <c r="B2" s="264" t="s">
        <v>111</v>
      </c>
      <c r="C2" s="264"/>
      <c r="D2" s="264"/>
      <c r="E2" s="264"/>
    </row>
    <row r="3" spans="2:8" s="143" customFormat="1" ht="21" customHeight="1" x14ac:dyDescent="0.35">
      <c r="B3" s="263" t="s">
        <v>122</v>
      </c>
      <c r="C3" s="263"/>
      <c r="D3" s="263"/>
      <c r="E3" s="263"/>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186</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91</v>
      </c>
      <c r="C10" s="11" t="s">
        <v>3</v>
      </c>
      <c r="D10" s="11" t="s">
        <v>3</v>
      </c>
      <c r="E10" s="11" t="s">
        <v>3</v>
      </c>
    </row>
    <row r="11" spans="2:8" x14ac:dyDescent="0.2">
      <c r="B11" s="12" t="s">
        <v>4</v>
      </c>
      <c r="C11" s="12">
        <v>190790</v>
      </c>
      <c r="D11" s="43">
        <v>180103</v>
      </c>
      <c r="E11" s="12">
        <v>185531</v>
      </c>
      <c r="H11" s="243"/>
    </row>
    <row r="12" spans="2:8" x14ac:dyDescent="0.2">
      <c r="B12" s="12" t="s">
        <v>130</v>
      </c>
      <c r="C12" s="12">
        <v>574</v>
      </c>
      <c r="D12" s="43">
        <v>4148</v>
      </c>
      <c r="E12" s="12">
        <v>2530.56808</v>
      </c>
    </row>
    <row r="13" spans="2:8" x14ac:dyDescent="0.2">
      <c r="B13" s="13" t="s">
        <v>5</v>
      </c>
      <c r="C13" s="150">
        <v>2100</v>
      </c>
      <c r="D13" s="150">
        <v>2312</v>
      </c>
      <c r="E13" s="14">
        <v>2157.3697600000005</v>
      </c>
    </row>
    <row r="14" spans="2:8" ht="15" x14ac:dyDescent="0.25">
      <c r="B14" s="201" t="s">
        <v>92</v>
      </c>
      <c r="C14" s="15">
        <f>SUM(C11:C13)</f>
        <v>193464</v>
      </c>
      <c r="D14" s="15">
        <f>SUM(D11:D13)</f>
        <v>186563</v>
      </c>
      <c r="E14" s="15">
        <f>SUM(E11:E13)</f>
        <v>190218.93784</v>
      </c>
    </row>
    <row r="15" spans="2:8" x14ac:dyDescent="0.2">
      <c r="B15" s="261" t="s">
        <v>193</v>
      </c>
      <c r="C15" s="261">
        <v>-193464</v>
      </c>
      <c r="D15" s="261">
        <v>-184181</v>
      </c>
      <c r="E15" s="261">
        <v>-177668.35820000002</v>
      </c>
    </row>
    <row r="16" spans="2:8" hidden="1" x14ac:dyDescent="0.2">
      <c r="B16" s="13" t="s">
        <v>8</v>
      </c>
      <c r="C16" s="219">
        <v>0</v>
      </c>
      <c r="D16" s="150">
        <v>0</v>
      </c>
      <c r="E16" s="219">
        <v>1</v>
      </c>
    </row>
    <row r="17" spans="2:5" ht="15" x14ac:dyDescent="0.25">
      <c r="B17" s="10" t="s">
        <v>160</v>
      </c>
      <c r="C17" s="260">
        <f>C14+C15+C16</f>
        <v>0</v>
      </c>
      <c r="D17" s="198">
        <f>D14+D15+D16</f>
        <v>2382</v>
      </c>
      <c r="E17" s="198">
        <f>+E14+E15</f>
        <v>12550.579639999982</v>
      </c>
    </row>
    <row r="18" spans="2:5" ht="14.25" x14ac:dyDescent="0.2">
      <c r="B18" s="12" t="s">
        <v>94</v>
      </c>
      <c r="C18" s="260">
        <v>0</v>
      </c>
      <c r="D18" s="219">
        <v>-4000</v>
      </c>
      <c r="E18" s="219">
        <v>-12551</v>
      </c>
    </row>
    <row r="19" spans="2:5" ht="15" x14ac:dyDescent="0.25">
      <c r="B19" s="201" t="s">
        <v>157</v>
      </c>
      <c r="C19" s="259">
        <f>SUM(C16:C18)</f>
        <v>0</v>
      </c>
      <c r="D19" s="224">
        <f>SUM(D16:D18)</f>
        <v>-1618</v>
      </c>
      <c r="E19" s="224">
        <v>0</v>
      </c>
    </row>
    <row r="20" spans="2:5" x14ac:dyDescent="0.2">
      <c r="B20" s="16"/>
      <c r="C20" s="17"/>
      <c r="D20" s="28"/>
      <c r="E20" s="11"/>
    </row>
    <row r="21" spans="2:5" ht="15" x14ac:dyDescent="0.25">
      <c r="B21" s="10" t="s">
        <v>189</v>
      </c>
      <c r="C21" s="17"/>
      <c r="D21" s="28"/>
      <c r="E21" s="11"/>
    </row>
    <row r="22" spans="2:5" ht="14.25" x14ac:dyDescent="0.2">
      <c r="B22" s="12" t="s">
        <v>190</v>
      </c>
      <c r="C22" s="260">
        <f>C19+C20+C21</f>
        <v>0</v>
      </c>
      <c r="D22" s="245">
        <v>1825</v>
      </c>
      <c r="E22" s="260">
        <v>0</v>
      </c>
    </row>
    <row r="23" spans="2:5" ht="14.25" x14ac:dyDescent="0.2">
      <c r="B23" s="27" t="s">
        <v>191</v>
      </c>
      <c r="C23" s="260">
        <v>0</v>
      </c>
      <c r="D23" s="245">
        <v>-1825</v>
      </c>
      <c r="E23" s="260">
        <v>0</v>
      </c>
    </row>
    <row r="24" spans="2:5" ht="15" x14ac:dyDescent="0.25">
      <c r="B24" s="201" t="s">
        <v>192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188</v>
      </c>
      <c r="C27" s="245">
        <v>31536</v>
      </c>
      <c r="D27" s="245">
        <v>25656</v>
      </c>
      <c r="E27" s="245">
        <v>27426</v>
      </c>
    </row>
    <row r="28" spans="2:5" x14ac:dyDescent="0.2">
      <c r="B28" s="27" t="s">
        <v>9</v>
      </c>
      <c r="C28" s="245">
        <v>-31536</v>
      </c>
      <c r="D28" s="245">
        <v>-24976</v>
      </c>
      <c r="E28" s="245">
        <v>-27426</v>
      </c>
    </row>
    <row r="29" spans="2:5" ht="15" x14ac:dyDescent="0.25">
      <c r="B29" s="201" t="s">
        <v>161</v>
      </c>
      <c r="C29" s="152">
        <f>C27+C28</f>
        <v>0</v>
      </c>
      <c r="D29" s="152">
        <f>D27+D28</f>
        <v>680</v>
      </c>
      <c r="E29" s="152">
        <f>E27+E28</f>
        <v>0</v>
      </c>
    </row>
    <row r="30" spans="2:5" x14ac:dyDescent="0.2">
      <c r="B30" s="16"/>
      <c r="C30" s="17"/>
      <c r="D30" s="28"/>
      <c r="E30" s="11"/>
    </row>
    <row r="31" spans="2:5" ht="15" x14ac:dyDescent="0.25">
      <c r="B31" s="10" t="s">
        <v>6</v>
      </c>
      <c r="C31" s="17"/>
      <c r="D31" s="28"/>
      <c r="E31" s="11"/>
    </row>
    <row r="32" spans="2:5" x14ac:dyDescent="0.2">
      <c r="B32" s="13" t="s">
        <v>187</v>
      </c>
      <c r="C32" s="245">
        <v>4219</v>
      </c>
      <c r="D32" s="245">
        <v>3177</v>
      </c>
      <c r="E32" s="245">
        <v>3888.8133099999995</v>
      </c>
    </row>
    <row r="33" spans="1:6" x14ac:dyDescent="0.2">
      <c r="B33" s="27" t="s">
        <v>10</v>
      </c>
      <c r="C33" s="245">
        <v>-4513</v>
      </c>
      <c r="D33" s="245">
        <v>-3261</v>
      </c>
      <c r="E33" s="245">
        <v>-3655.4148300000002</v>
      </c>
    </row>
    <row r="34" spans="1:6" ht="15" x14ac:dyDescent="0.25">
      <c r="B34" s="201" t="s">
        <v>131</v>
      </c>
      <c r="C34" s="152">
        <f>C32+C33</f>
        <v>-294</v>
      </c>
      <c r="D34" s="152">
        <f>D32+D33</f>
        <v>-84</v>
      </c>
      <c r="E34" s="152">
        <v>234</v>
      </c>
    </row>
    <row r="35" spans="1:6" x14ac:dyDescent="0.2">
      <c r="B35" s="16"/>
      <c r="C35" s="17"/>
      <c r="D35" s="28"/>
      <c r="E35" s="11"/>
    </row>
    <row r="36" spans="1:6" ht="15" x14ac:dyDescent="0.25">
      <c r="B36" s="18" t="s">
        <v>153</v>
      </c>
      <c r="C36" s="19">
        <v>-294</v>
      </c>
      <c r="D36" s="19">
        <f>D19+D24+D29+D34</f>
        <v>-1022</v>
      </c>
      <c r="E36" s="19">
        <v>234</v>
      </c>
    </row>
    <row r="37" spans="1:6" ht="15" x14ac:dyDescent="0.25">
      <c r="B37" s="18"/>
      <c r="C37" s="20"/>
      <c r="D37" s="151"/>
      <c r="E37" s="19"/>
    </row>
    <row r="38" spans="1:6" x14ac:dyDescent="0.2">
      <c r="B38" s="12" t="s">
        <v>158</v>
      </c>
      <c r="C38" s="225">
        <v>6582</v>
      </c>
      <c r="D38" s="225">
        <v>6582</v>
      </c>
      <c r="E38" s="225">
        <v>6347.7133299999987</v>
      </c>
    </row>
    <row r="39" spans="1:6" ht="15" x14ac:dyDescent="0.25">
      <c r="B39" s="18"/>
      <c r="C39" s="21"/>
      <c r="D39" s="43"/>
      <c r="E39" s="19"/>
    </row>
    <row r="40" spans="1:6" ht="15.75" thickBot="1" x14ac:dyDescent="0.3">
      <c r="B40" s="22" t="s">
        <v>159</v>
      </c>
      <c r="C40" s="231">
        <f>SUM(C36:C38)</f>
        <v>6288</v>
      </c>
      <c r="D40" s="231">
        <f>SUM(D36:D39)</f>
        <v>5560</v>
      </c>
      <c r="E40" s="231">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5" t="s">
        <v>0</v>
      </c>
      <c r="B1" s="265"/>
      <c r="C1" s="265"/>
      <c r="D1" s="192"/>
    </row>
    <row r="2" spans="1:4" ht="20.25" x14ac:dyDescent="0.3">
      <c r="A2" s="265" t="s">
        <v>32</v>
      </c>
      <c r="B2" s="265"/>
      <c r="C2" s="265"/>
      <c r="D2" s="192"/>
    </row>
    <row r="3" spans="1:4" ht="19.5" x14ac:dyDescent="0.35">
      <c r="A3" s="263" t="s">
        <v>122</v>
      </c>
      <c r="B3" s="263"/>
      <c r="C3" s="263"/>
      <c r="D3" s="239"/>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186</v>
      </c>
      <c r="B8" s="8">
        <v>2017</v>
      </c>
      <c r="C8" s="208" t="s">
        <v>128</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60</v>
      </c>
      <c r="B13" s="28">
        <v>7906</v>
      </c>
      <c r="C13" s="28">
        <v>7658</v>
      </c>
      <c r="D13" s="28"/>
    </row>
    <row r="14" spans="1:4" x14ac:dyDescent="0.2">
      <c r="A14" s="41"/>
      <c r="B14" s="28"/>
      <c r="C14" s="28"/>
      <c r="D14" s="36"/>
    </row>
    <row r="15" spans="1:4" x14ac:dyDescent="0.2">
      <c r="A15" s="50" t="s">
        <v>61</v>
      </c>
      <c r="B15" s="41"/>
      <c r="C15" s="41"/>
      <c r="D15" s="93"/>
    </row>
    <row r="16" spans="1:4" hidden="1" x14ac:dyDescent="0.2">
      <c r="A16" s="41" t="s">
        <v>33</v>
      </c>
      <c r="B16" s="43">
        <v>0</v>
      </c>
      <c r="C16" s="43">
        <v>0</v>
      </c>
      <c r="D16" s="93"/>
    </row>
    <row r="17" spans="1:5" x14ac:dyDescent="0.2">
      <c r="A17" s="41" t="s">
        <v>34</v>
      </c>
      <c r="B17" s="41">
        <v>743</v>
      </c>
      <c r="C17" s="244">
        <v>477</v>
      </c>
      <c r="D17" s="93"/>
    </row>
    <row r="18" spans="1:5" x14ac:dyDescent="0.2">
      <c r="A18" s="41" t="s">
        <v>36</v>
      </c>
      <c r="B18" s="41">
        <v>2599</v>
      </c>
      <c r="C18" s="244">
        <v>286</v>
      </c>
      <c r="D18" s="93"/>
    </row>
    <row r="19" spans="1:5" x14ac:dyDescent="0.2">
      <c r="A19" s="41"/>
      <c r="B19" s="41"/>
      <c r="C19" s="244"/>
      <c r="D19" s="93"/>
    </row>
    <row r="20" spans="1:5" x14ac:dyDescent="0.2">
      <c r="A20" s="50" t="s">
        <v>35</v>
      </c>
      <c r="B20" s="41"/>
      <c r="C20" s="244"/>
      <c r="D20" s="93"/>
    </row>
    <row r="21" spans="1:5" ht="13.15" hidden="1" customHeight="1" x14ac:dyDescent="0.2">
      <c r="A21" s="41" t="s">
        <v>33</v>
      </c>
      <c r="B21" s="43">
        <v>0</v>
      </c>
      <c r="C21" s="245">
        <v>0</v>
      </c>
      <c r="D21" s="93"/>
    </row>
    <row r="22" spans="1:5" x14ac:dyDescent="0.2">
      <c r="A22" s="41" t="s">
        <v>34</v>
      </c>
      <c r="B22" s="41">
        <f>-477-286</f>
        <v>-763</v>
      </c>
      <c r="C22" s="244">
        <v>-515</v>
      </c>
      <c r="D22" s="93"/>
    </row>
    <row r="23" spans="1:5" hidden="1" x14ac:dyDescent="0.2">
      <c r="A23" s="41" t="s">
        <v>36</v>
      </c>
      <c r="B23" s="43">
        <v>0</v>
      </c>
      <c r="C23" s="43">
        <v>0</v>
      </c>
      <c r="D23" s="93"/>
    </row>
    <row r="24" spans="1:5" x14ac:dyDescent="0.2">
      <c r="A24" s="41"/>
      <c r="B24" s="41"/>
      <c r="C24" s="94"/>
      <c r="D24" s="93"/>
    </row>
    <row r="25" spans="1:5" ht="15.75" thickBot="1" x14ac:dyDescent="0.3">
      <c r="A25" s="95" t="s">
        <v>152</v>
      </c>
      <c r="B25" s="232">
        <f>SUM(B16:B24)</f>
        <v>2579</v>
      </c>
      <c r="C25" s="232">
        <f>SUM(C17:C22)</f>
        <v>248</v>
      </c>
      <c r="D25" s="96"/>
    </row>
    <row r="26" spans="1:5" ht="13.5" thickTop="1" x14ac:dyDescent="0.2">
      <c r="A26" s="41" t="s">
        <v>37</v>
      </c>
      <c r="B26" s="28"/>
      <c r="C26" s="28"/>
      <c r="D26" s="93"/>
    </row>
    <row r="27" spans="1:5" ht="15.75" thickBot="1" x14ac:dyDescent="0.3">
      <c r="A27" s="97" t="s">
        <v>38</v>
      </c>
      <c r="B27" s="232">
        <f>B13+B25</f>
        <v>10485</v>
      </c>
      <c r="C27" s="232">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39</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5" t="s">
        <v>0</v>
      </c>
      <c r="B1" s="265"/>
      <c r="C1" s="265"/>
      <c r="D1" s="265"/>
    </row>
    <row r="2" spans="1:15" s="1" customFormat="1" ht="20.25" x14ac:dyDescent="0.3">
      <c r="A2" s="265" t="s">
        <v>141</v>
      </c>
      <c r="B2" s="265"/>
      <c r="C2" s="265"/>
      <c r="D2" s="265"/>
    </row>
    <row r="3" spans="1:15" s="1" customFormat="1" ht="19.5" x14ac:dyDescent="0.35">
      <c r="A3" s="263" t="s">
        <v>122</v>
      </c>
      <c r="B3" s="263"/>
      <c r="C3" s="263"/>
      <c r="D3" s="263"/>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186</v>
      </c>
      <c r="B8" s="208">
        <v>2017</v>
      </c>
      <c r="C8" s="208">
        <v>2017</v>
      </c>
      <c r="D8" s="208" t="s">
        <v>128</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153</v>
      </c>
      <c r="B13" s="39">
        <f>'Income Sheet'!C36</f>
        <v>-294</v>
      </c>
      <c r="C13" s="39">
        <f>'Income Sheet'!D36</f>
        <v>-1022</v>
      </c>
      <c r="D13" s="39">
        <f>'Income Sheet'!E36</f>
        <v>234</v>
      </c>
    </row>
    <row r="14" spans="1:15" x14ac:dyDescent="0.2">
      <c r="A14" s="41"/>
      <c r="B14" s="42"/>
      <c r="C14" s="28"/>
      <c r="D14" s="42"/>
    </row>
    <row r="15" spans="1:15" ht="15" x14ac:dyDescent="0.25">
      <c r="A15" s="38" t="s">
        <v>12</v>
      </c>
      <c r="B15" s="42"/>
      <c r="C15" s="28"/>
      <c r="D15" s="28"/>
      <c r="G15" s="245"/>
    </row>
    <row r="16" spans="1:15" x14ac:dyDescent="0.2">
      <c r="A16" s="41" t="s">
        <v>13</v>
      </c>
      <c r="B16" s="43">
        <v>-27500</v>
      </c>
      <c r="C16" s="245">
        <v>-16445</v>
      </c>
      <c r="D16" s="43">
        <v>-24769</v>
      </c>
      <c r="E16" s="34"/>
      <c r="G16" s="245"/>
      <c r="I16" s="223"/>
      <c r="J16" s="223"/>
      <c r="K16" s="223"/>
      <c r="L16" s="223"/>
      <c r="M16" s="223"/>
      <c r="N16" s="223"/>
      <c r="O16" s="223"/>
    </row>
    <row r="17" spans="1:7" x14ac:dyDescent="0.2">
      <c r="A17" s="41" t="s">
        <v>14</v>
      </c>
      <c r="B17" s="43">
        <v>23126</v>
      </c>
      <c r="C17" s="245">
        <v>20957</v>
      </c>
      <c r="D17" s="43">
        <v>23438</v>
      </c>
      <c r="E17" s="34"/>
      <c r="G17" s="245"/>
    </row>
    <row r="18" spans="1:7" x14ac:dyDescent="0.2">
      <c r="A18" s="41" t="s">
        <v>15</v>
      </c>
      <c r="B18" s="43">
        <v>0</v>
      </c>
      <c r="C18" s="245">
        <v>-195</v>
      </c>
      <c r="D18" s="43">
        <v>-417</v>
      </c>
      <c r="E18" s="34"/>
      <c r="G18" s="245"/>
    </row>
    <row r="19" spans="1:7" x14ac:dyDescent="0.2">
      <c r="A19" s="41"/>
      <c r="B19" s="43"/>
      <c r="C19" s="43"/>
      <c r="D19" s="43"/>
    </row>
    <row r="20" spans="1:7" ht="15" x14ac:dyDescent="0.25">
      <c r="A20" s="44" t="s">
        <v>16</v>
      </c>
      <c r="B20" s="45">
        <f>SUM(B16:B18)</f>
        <v>-4374</v>
      </c>
      <c r="C20" s="45">
        <f>SUM(C16:C18)</f>
        <v>4317</v>
      </c>
      <c r="D20" s="45">
        <f>SUM(D16:D18)</f>
        <v>-1748</v>
      </c>
    </row>
    <row r="21" spans="1:7" x14ac:dyDescent="0.2">
      <c r="A21" s="41"/>
      <c r="B21" s="43"/>
      <c r="C21" s="43"/>
      <c r="D21" s="43"/>
    </row>
    <row r="22" spans="1:7" s="40" customFormat="1" ht="15" x14ac:dyDescent="0.25">
      <c r="A22" s="48" t="s">
        <v>152</v>
      </c>
      <c r="B22" s="43">
        <v>0</v>
      </c>
      <c r="C22" s="29">
        <v>2579</v>
      </c>
      <c r="D22" s="29">
        <v>248</v>
      </c>
    </row>
    <row r="23" spans="1:7" x14ac:dyDescent="0.2">
      <c r="A23" s="41"/>
      <c r="B23" s="43"/>
      <c r="C23" s="43"/>
      <c r="D23" s="43"/>
    </row>
    <row r="24" spans="1:7" ht="15" x14ac:dyDescent="0.25">
      <c r="A24" s="49" t="s">
        <v>17</v>
      </c>
      <c r="B24" s="45">
        <f>B13+B20+B22</f>
        <v>-4668</v>
      </c>
      <c r="C24" s="45">
        <f>C13+C20+C22</f>
        <v>5874</v>
      </c>
      <c r="D24" s="45">
        <f>D13+D20+D22</f>
        <v>-1266</v>
      </c>
    </row>
    <row r="25" spans="1:7" x14ac:dyDescent="0.2">
      <c r="A25" s="41"/>
      <c r="B25" s="43"/>
      <c r="C25" s="43"/>
      <c r="D25" s="43"/>
    </row>
    <row r="26" spans="1:7" ht="15" x14ac:dyDescent="0.25">
      <c r="A26" s="38" t="s">
        <v>18</v>
      </c>
      <c r="B26" s="29">
        <v>-97173</v>
      </c>
      <c r="C26" s="29">
        <v>-97173</v>
      </c>
      <c r="D26" s="29">
        <v>-95907.286670000001</v>
      </c>
    </row>
    <row r="27" spans="1:7" x14ac:dyDescent="0.2">
      <c r="A27" s="50"/>
      <c r="B27" s="43"/>
      <c r="C27" s="43"/>
      <c r="D27" s="43"/>
    </row>
    <row r="28" spans="1:7" ht="15.75" thickBot="1" x14ac:dyDescent="0.3">
      <c r="A28" s="51" t="s">
        <v>19</v>
      </c>
      <c r="B28" s="52">
        <f>SUM(B24:B26)</f>
        <v>-101841</v>
      </c>
      <c r="C28" s="52">
        <f>SUM(C24:C26)</f>
        <v>-91299</v>
      </c>
      <c r="D28" s="52">
        <f>SUM(D24:D26)</f>
        <v>-97173.286670000001</v>
      </c>
    </row>
    <row r="29" spans="1:7" ht="13.5" thickTop="1" x14ac:dyDescent="0.2">
      <c r="A29" s="50"/>
      <c r="B29" s="43"/>
      <c r="C29" s="43"/>
      <c r="D29" s="43"/>
    </row>
    <row r="30" spans="1:7" x14ac:dyDescent="0.2">
      <c r="A30" s="53"/>
      <c r="B30" s="54" t="s">
        <v>37</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68" t="s">
        <v>0</v>
      </c>
      <c r="C1" s="268"/>
      <c r="D1" s="268"/>
      <c r="E1" s="268"/>
      <c r="F1" s="268"/>
      <c r="G1" s="268"/>
      <c r="H1" s="268"/>
      <c r="I1" s="268"/>
    </row>
    <row r="2" spans="2:15" ht="20.25" x14ac:dyDescent="0.3">
      <c r="B2" s="268" t="s">
        <v>142</v>
      </c>
      <c r="C2" s="268"/>
      <c r="D2" s="268"/>
      <c r="E2" s="268"/>
      <c r="F2" s="268"/>
      <c r="G2" s="268"/>
      <c r="H2" s="268"/>
      <c r="I2" s="268"/>
    </row>
    <row r="3" spans="2:15" ht="21" x14ac:dyDescent="0.35">
      <c r="B3" s="193"/>
      <c r="C3" s="263" t="s">
        <v>122</v>
      </c>
      <c r="D3" s="263"/>
      <c r="E3" s="263"/>
      <c r="F3" s="263"/>
      <c r="G3" s="263"/>
      <c r="H3" s="263"/>
      <c r="I3" s="263"/>
    </row>
    <row r="4" spans="2:15" ht="21" x14ac:dyDescent="0.35">
      <c r="B4" s="148"/>
      <c r="C4" s="263"/>
      <c r="D4" s="263"/>
      <c r="E4" s="263"/>
      <c r="F4" s="263"/>
      <c r="G4" s="149"/>
      <c r="H4" s="102"/>
      <c r="I4" s="102"/>
    </row>
    <row r="5" spans="2:15" x14ac:dyDescent="0.2">
      <c r="B5" s="104"/>
      <c r="C5" s="104"/>
      <c r="D5" s="105"/>
      <c r="E5" s="104"/>
      <c r="F5" s="104"/>
      <c r="G5" s="104"/>
      <c r="H5" s="106"/>
      <c r="I5" s="106"/>
    </row>
    <row r="6" spans="2:15" x14ac:dyDescent="0.2">
      <c r="B6" s="266" t="s">
        <v>186</v>
      </c>
      <c r="C6" s="267"/>
      <c r="D6" s="267"/>
      <c r="E6" s="267"/>
      <c r="F6" s="267"/>
      <c r="G6" s="267"/>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40</v>
      </c>
      <c r="C9" s="37"/>
      <c r="D9" s="37"/>
      <c r="E9" s="37"/>
      <c r="F9" s="37"/>
      <c r="G9" s="112"/>
      <c r="H9" s="113"/>
      <c r="I9" s="113"/>
    </row>
    <row r="10" spans="2:15" ht="15" x14ac:dyDescent="0.25">
      <c r="B10" s="114"/>
      <c r="C10" s="115" t="s">
        <v>155</v>
      </c>
      <c r="D10" s="116"/>
      <c r="E10" s="37"/>
      <c r="F10" s="37"/>
      <c r="G10" s="112"/>
      <c r="H10" s="113"/>
      <c r="I10" s="113"/>
    </row>
    <row r="11" spans="2:15" x14ac:dyDescent="0.2">
      <c r="B11" s="117"/>
      <c r="C11" s="115" t="s">
        <v>154</v>
      </c>
      <c r="D11" s="33"/>
      <c r="E11" s="115"/>
      <c r="F11" s="33"/>
      <c r="G11" s="33"/>
      <c r="H11" s="43">
        <f>+'Income Sheet'!D36</f>
        <v>-1022</v>
      </c>
      <c r="I11" s="43">
        <f>+'Income Sheet'!E36</f>
        <v>234</v>
      </c>
    </row>
    <row r="12" spans="2:15" x14ac:dyDescent="0.2">
      <c r="B12" s="118"/>
      <c r="C12" s="119"/>
      <c r="D12" s="120"/>
      <c r="E12" s="119"/>
      <c r="F12" s="120"/>
      <c r="G12" s="120"/>
      <c r="H12" s="121">
        <f>SUM(H11)</f>
        <v>-1022</v>
      </c>
      <c r="I12" s="121">
        <f>SUM(I11)</f>
        <v>234</v>
      </c>
    </row>
    <row r="13" spans="2:15" ht="13.9" customHeight="1" x14ac:dyDescent="0.2">
      <c r="B13" s="117"/>
      <c r="C13" s="115" t="s">
        <v>41</v>
      </c>
      <c r="D13" s="33"/>
      <c r="E13" s="33"/>
      <c r="F13" s="33"/>
      <c r="G13" s="33"/>
      <c r="H13" s="122"/>
      <c r="I13" s="43"/>
    </row>
    <row r="14" spans="2:15" ht="13.9" customHeight="1" x14ac:dyDescent="0.25">
      <c r="B14" s="117"/>
      <c r="C14" s="115" t="s">
        <v>42</v>
      </c>
      <c r="D14" s="33"/>
      <c r="E14" s="115"/>
      <c r="F14" s="33"/>
      <c r="G14" s="33"/>
      <c r="H14" s="43">
        <v>20957</v>
      </c>
      <c r="I14" s="233">
        <v>23438</v>
      </c>
      <c r="L14" s="205" t="s">
        <v>90</v>
      </c>
      <c r="M14" s="206"/>
      <c r="N14" s="207" t="s">
        <v>113</v>
      </c>
      <c r="O14" s="207" t="s">
        <v>93</v>
      </c>
    </row>
    <row r="15" spans="2:15" ht="13.9" customHeight="1" x14ac:dyDescent="0.25">
      <c r="B15" s="117"/>
      <c r="C15" s="115" t="s">
        <v>43</v>
      </c>
      <c r="D15" s="33"/>
      <c r="E15" s="115"/>
      <c r="F15" s="33"/>
      <c r="G15" s="33"/>
      <c r="H15" s="43">
        <v>8111</v>
      </c>
      <c r="I15" s="233">
        <v>11610</v>
      </c>
      <c r="L15" s="209"/>
      <c r="M15" s="64"/>
      <c r="N15" s="65"/>
      <c r="O15" s="65"/>
    </row>
    <row r="16" spans="2:15" ht="13.9" customHeight="1" x14ac:dyDescent="0.25">
      <c r="B16" s="117"/>
      <c r="C16" s="115" t="s">
        <v>44</v>
      </c>
      <c r="D16" s="33"/>
      <c r="E16" s="115"/>
      <c r="F16" s="33"/>
      <c r="G16" s="33"/>
      <c r="H16" s="237">
        <v>8601</v>
      </c>
      <c r="I16" s="233">
        <v>8127</v>
      </c>
      <c r="L16" s="67"/>
      <c r="M16" s="67"/>
      <c r="N16" s="68" t="s">
        <v>3</v>
      </c>
      <c r="O16" s="68" t="s">
        <v>3</v>
      </c>
    </row>
    <row r="17" spans="2:17" ht="15" hidden="1" x14ac:dyDescent="0.25">
      <c r="B17" s="117"/>
      <c r="C17" s="115" t="s">
        <v>45</v>
      </c>
      <c r="D17" s="123"/>
      <c r="E17" s="124"/>
      <c r="F17" s="123"/>
      <c r="G17" s="123"/>
      <c r="H17" s="43"/>
      <c r="I17" s="43"/>
      <c r="L17" s="70" t="s">
        <v>20</v>
      </c>
      <c r="M17" s="70"/>
      <c r="N17" s="71"/>
      <c r="O17" s="71"/>
    </row>
    <row r="18" spans="2:17" x14ac:dyDescent="0.2">
      <c r="B18" s="120"/>
      <c r="C18" s="120"/>
      <c r="D18" s="120"/>
      <c r="E18" s="119"/>
      <c r="F18" s="120"/>
      <c r="G18" s="120"/>
      <c r="H18" s="125">
        <f>SUM(H14:H17)</f>
        <v>37669</v>
      </c>
      <c r="I18" s="125">
        <f>SUM(I14:I17)</f>
        <v>43175</v>
      </c>
      <c r="L18" s="74" t="s">
        <v>21</v>
      </c>
      <c r="M18" s="74"/>
      <c r="N18" s="26">
        <f>'Balance Sheet'!D10</f>
        <v>58357</v>
      </c>
      <c r="O18" s="26">
        <f>'Balance Sheet'!E10</f>
        <v>33005</v>
      </c>
      <c r="P18" s="195">
        <f>O18-N18</f>
        <v>-25352</v>
      </c>
    </row>
    <row r="19" spans="2:17" ht="12.6" customHeight="1" x14ac:dyDescent="0.2">
      <c r="B19" s="117"/>
      <c r="C19" s="115" t="s">
        <v>46</v>
      </c>
      <c r="D19" s="33"/>
      <c r="E19" s="33"/>
      <c r="F19" s="33"/>
      <c r="G19" s="33"/>
      <c r="H19" s="126"/>
      <c r="I19" s="43"/>
      <c r="L19" s="74" t="s">
        <v>22</v>
      </c>
      <c r="M19" s="74"/>
      <c r="N19" s="26">
        <f>'Balance Sheet'!D11</f>
        <v>47871</v>
      </c>
      <c r="O19" s="26">
        <f>'Balance Sheet'!E11</f>
        <v>31103</v>
      </c>
      <c r="P19" s="220">
        <f t="shared" ref="P19:P45" si="0">O19-N19</f>
        <v>-16768</v>
      </c>
    </row>
    <row r="20" spans="2:17" x14ac:dyDescent="0.2">
      <c r="B20" s="33"/>
      <c r="C20" s="115" t="s">
        <v>47</v>
      </c>
      <c r="D20" s="33"/>
      <c r="E20" s="115"/>
      <c r="F20" s="33"/>
      <c r="G20" s="33"/>
      <c r="H20" s="43">
        <v>-576</v>
      </c>
      <c r="I20" s="234">
        <v>-7495</v>
      </c>
      <c r="L20" s="74" t="s">
        <v>114</v>
      </c>
      <c r="M20" s="74"/>
      <c r="N20" s="26">
        <f>'Balance Sheet'!D12</f>
        <v>39529</v>
      </c>
      <c r="O20" s="26">
        <f>'Balance Sheet'!E12</f>
        <v>65064</v>
      </c>
      <c r="P20" s="220">
        <f t="shared" si="0"/>
        <v>25535</v>
      </c>
    </row>
    <row r="21" spans="2:17" x14ac:dyDescent="0.2">
      <c r="B21" s="33"/>
      <c r="C21" s="115" t="s">
        <v>48</v>
      </c>
      <c r="D21" s="33"/>
      <c r="E21" s="115"/>
      <c r="F21" s="33"/>
      <c r="G21" s="33"/>
      <c r="H21" s="43">
        <v>-16768</v>
      </c>
      <c r="I21" s="234">
        <v>2096</v>
      </c>
      <c r="L21" s="74" t="s">
        <v>115</v>
      </c>
      <c r="M21" s="74"/>
      <c r="N21" s="26">
        <f>'Balance Sheet'!D13</f>
        <v>45276</v>
      </c>
      <c r="O21" s="26">
        <f>'Balance Sheet'!E13</f>
        <v>40355</v>
      </c>
      <c r="P21" s="195">
        <f t="shared" si="0"/>
        <v>-4921</v>
      </c>
    </row>
    <row r="22" spans="2:17" x14ac:dyDescent="0.2">
      <c r="B22" s="104"/>
      <c r="C22" s="127" t="s">
        <v>49</v>
      </c>
      <c r="D22" s="104"/>
      <c r="E22" s="105"/>
      <c r="F22" s="104"/>
      <c r="G22" s="104"/>
      <c r="H22" s="43">
        <v>-12551</v>
      </c>
      <c r="I22" s="234">
        <v>2956</v>
      </c>
      <c r="L22" s="74" t="s">
        <v>116</v>
      </c>
      <c r="M22" s="74"/>
      <c r="N22" s="26">
        <f>'Balance Sheet'!D14</f>
        <v>2000000</v>
      </c>
      <c r="O22" s="26">
        <f>'Balance Sheet'!E14</f>
        <v>1636201</v>
      </c>
      <c r="P22" s="195">
        <f t="shared" si="0"/>
        <v>-363799</v>
      </c>
    </row>
    <row r="23" spans="2:17" ht="15" x14ac:dyDescent="0.25">
      <c r="B23" s="104"/>
      <c r="C23" s="115" t="s">
        <v>102</v>
      </c>
      <c r="D23" s="33"/>
      <c r="E23" s="115"/>
      <c r="F23" s="33"/>
      <c r="G23" s="33"/>
      <c r="H23" s="43">
        <v>25534.835180000002</v>
      </c>
      <c r="I23" s="43">
        <v>23138</v>
      </c>
      <c r="L23" s="77" t="s">
        <v>23</v>
      </c>
      <c r="M23" s="77"/>
      <c r="N23" s="78">
        <f>'Balance Sheet'!D15</f>
        <v>2191033</v>
      </c>
      <c r="O23" s="78">
        <f>'Balance Sheet'!E15</f>
        <v>1805728</v>
      </c>
      <c r="P23" s="195">
        <f t="shared" si="0"/>
        <v>-385305</v>
      </c>
    </row>
    <row r="24" spans="2:17" ht="15" x14ac:dyDescent="0.25">
      <c r="B24" s="33"/>
      <c r="C24" s="115" t="s">
        <v>50</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-4555.1648199999981</v>
      </c>
      <c r="I25" s="125">
        <f>SUM(I20:I24)</f>
        <v>20278</v>
      </c>
      <c r="L25" s="81" t="s">
        <v>24</v>
      </c>
      <c r="M25" s="81"/>
      <c r="N25" s="154"/>
      <c r="O25" s="154"/>
      <c r="P25" s="195"/>
    </row>
    <row r="26" spans="2:17" x14ac:dyDescent="0.2">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5" x14ac:dyDescent="0.25">
      <c r="B30" s="128" t="s">
        <v>97</v>
      </c>
      <c r="C30" s="129"/>
      <c r="D30" s="129"/>
      <c r="E30" s="129"/>
      <c r="F30" s="129"/>
      <c r="G30" s="129" t="s">
        <v>37</v>
      </c>
      <c r="H30" s="78">
        <f>+H12+H18+H25+H29</f>
        <v>15953.621379999995</v>
      </c>
      <c r="I30" s="78">
        <f>+I12+I18+I25+I29</f>
        <v>48258</v>
      </c>
      <c r="L30" s="74" t="s">
        <v>106</v>
      </c>
      <c r="M30" s="74"/>
      <c r="N30" s="26" t="e">
        <f>'Balance Sheet'!#REF!</f>
        <v>#REF!</v>
      </c>
      <c r="O30" s="26">
        <f>'Balance Sheet'!E22</f>
        <v>34620</v>
      </c>
      <c r="P30" s="220" t="e">
        <f t="shared" si="0"/>
        <v>#REF!</v>
      </c>
    </row>
    <row r="31" spans="2:17" x14ac:dyDescent="0.2">
      <c r="B31" s="33"/>
      <c r="C31" s="33"/>
      <c r="D31" s="115"/>
      <c r="E31" s="33"/>
      <c r="F31" s="33"/>
      <c r="G31" s="33"/>
      <c r="H31" s="126"/>
      <c r="I31" s="43"/>
      <c r="L31" s="74" t="s">
        <v>107</v>
      </c>
      <c r="M31" s="74"/>
      <c r="N31" s="26" t="e">
        <f>'Balance Sheet'!#REF!</f>
        <v>#REF!</v>
      </c>
      <c r="O31" s="26">
        <f>'Balance Sheet'!E23</f>
        <v>90251</v>
      </c>
      <c r="P31" s="220" t="e">
        <f t="shared" si="0"/>
        <v>#REF!</v>
      </c>
    </row>
    <row r="32" spans="2:17" ht="15" x14ac:dyDescent="0.25">
      <c r="B32" s="111" t="s">
        <v>101</v>
      </c>
      <c r="C32" s="130"/>
      <c r="D32" s="130"/>
      <c r="E32" s="130"/>
      <c r="F32" s="130"/>
      <c r="G32" s="130"/>
      <c r="H32" s="131"/>
      <c r="I32" s="113"/>
      <c r="L32" s="74" t="s">
        <v>117</v>
      </c>
      <c r="M32" s="74"/>
      <c r="N32" s="26">
        <f>'Balance Sheet'!D24</f>
        <v>2000000</v>
      </c>
      <c r="O32" s="26">
        <f>'Balance Sheet'!E24</f>
        <v>1636201</v>
      </c>
      <c r="P32" s="195">
        <f t="shared" si="0"/>
        <v>-363799</v>
      </c>
    </row>
    <row r="33" spans="2:18" ht="15" x14ac:dyDescent="0.25">
      <c r="B33" s="4"/>
      <c r="C33" s="115" t="s">
        <v>54</v>
      </c>
      <c r="D33" s="115"/>
      <c r="E33" s="33"/>
      <c r="F33" s="33"/>
      <c r="G33" s="33"/>
      <c r="H33" s="43">
        <v>-16444.774060000091</v>
      </c>
      <c r="I33" s="236">
        <v>-24769</v>
      </c>
      <c r="L33" s="77" t="s">
        <v>26</v>
      </c>
      <c r="M33" s="77"/>
      <c r="N33" s="78">
        <f>'Balance Sheet'!D25</f>
        <v>2282332</v>
      </c>
      <c r="O33" s="78">
        <f>'Balance Sheet'!E25</f>
        <v>1902901</v>
      </c>
      <c r="P33" s="195">
        <f t="shared" si="0"/>
        <v>-379431</v>
      </c>
    </row>
    <row r="34" spans="2:18" x14ac:dyDescent="0.2">
      <c r="B34" s="4"/>
      <c r="C34" s="115" t="s">
        <v>99</v>
      </c>
      <c r="D34" s="33"/>
      <c r="E34" s="115"/>
      <c r="F34" s="33"/>
      <c r="G34" s="33"/>
      <c r="H34" s="43">
        <v>-1814</v>
      </c>
      <c r="I34" s="236">
        <v>-2410</v>
      </c>
      <c r="L34" s="83"/>
      <c r="M34" s="83"/>
      <c r="N34" s="60"/>
      <c r="O34" s="60"/>
      <c r="P34" s="195"/>
    </row>
    <row r="35" spans="2:18" ht="15" x14ac:dyDescent="0.25">
      <c r="B35" s="128" t="s">
        <v>55</v>
      </c>
      <c r="C35" s="120"/>
      <c r="D35" s="120"/>
      <c r="E35" s="119"/>
      <c r="F35" s="120"/>
      <c r="G35" s="120"/>
      <c r="H35" s="78">
        <f>SUM(H33:H34)</f>
        <v>-18258.774060000091</v>
      </c>
      <c r="I35" s="78">
        <f>SUM(I33:I34)</f>
        <v>-27179</v>
      </c>
      <c r="L35" s="81" t="s">
        <v>27</v>
      </c>
      <c r="M35" s="81"/>
      <c r="N35" s="85">
        <f>'Balance Sheet'!D27</f>
        <v>-91299</v>
      </c>
      <c r="O35" s="85">
        <f>'Balance Sheet'!E27</f>
        <v>-97173</v>
      </c>
      <c r="P35" s="195">
        <f t="shared" si="0"/>
        <v>-5874</v>
      </c>
    </row>
    <row r="36" spans="2:18" x14ac:dyDescent="0.2">
      <c r="B36" s="33"/>
      <c r="C36" s="33"/>
      <c r="D36" s="115"/>
      <c r="E36" s="33"/>
      <c r="F36" s="33"/>
      <c r="G36" s="33"/>
      <c r="H36" s="126"/>
      <c r="I36" s="43"/>
      <c r="L36" s="83"/>
      <c r="M36" s="83"/>
      <c r="N36" s="61"/>
      <c r="O36" s="61"/>
      <c r="P36" s="195"/>
    </row>
    <row r="37" spans="2:18" ht="15" x14ac:dyDescent="0.25">
      <c r="B37" s="114" t="s">
        <v>56</v>
      </c>
      <c r="C37" s="130"/>
      <c r="D37" s="130"/>
      <c r="E37" s="130"/>
      <c r="F37" s="130"/>
      <c r="G37" s="130"/>
      <c r="H37" s="131"/>
      <c r="I37" s="113"/>
      <c r="L37" s="70" t="s">
        <v>28</v>
      </c>
      <c r="M37" s="70"/>
      <c r="N37" s="155"/>
      <c r="O37" s="155"/>
      <c r="P37" s="195"/>
    </row>
    <row r="38" spans="2:18" ht="15" x14ac:dyDescent="0.25">
      <c r="B38" s="132"/>
      <c r="C38" s="33" t="s">
        <v>95</v>
      </c>
      <c r="D38" s="33"/>
      <c r="E38" s="33"/>
      <c r="F38" s="33"/>
      <c r="G38" s="130"/>
      <c r="H38" s="43">
        <v>-2323</v>
      </c>
      <c r="I38" s="237">
        <v>-2751</v>
      </c>
      <c r="L38" s="74" t="s">
        <v>108</v>
      </c>
      <c r="M38" s="74"/>
      <c r="N38" s="26">
        <f>'Balance Sheet'!D30</f>
        <v>100535</v>
      </c>
      <c r="O38" s="26">
        <f>'Balance Sheet'!E30</f>
        <v>105047</v>
      </c>
      <c r="P38" s="220">
        <f t="shared" si="0"/>
        <v>4512</v>
      </c>
      <c r="R38" s="226" t="s">
        <v>37</v>
      </c>
    </row>
    <row r="39" spans="2:18" ht="15"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5" x14ac:dyDescent="0.25">
      <c r="B40" s="33"/>
      <c r="C40" s="33"/>
      <c r="D40" s="33"/>
      <c r="E40" s="33"/>
      <c r="F40" s="33"/>
      <c r="G40" s="33"/>
      <c r="H40" s="126"/>
      <c r="I40" s="43"/>
      <c r="L40" s="77" t="s">
        <v>30</v>
      </c>
      <c r="M40" s="77"/>
      <c r="N40" s="78">
        <f>'Balance Sheet'!D32</f>
        <v>107344</v>
      </c>
      <c r="O40" s="78">
        <f>'Balance Sheet'!E32</f>
        <v>111661</v>
      </c>
      <c r="P40" s="195">
        <f t="shared" si="0"/>
        <v>4317</v>
      </c>
    </row>
    <row r="41" spans="2:18" ht="15" x14ac:dyDescent="0.25">
      <c r="B41" s="114" t="s">
        <v>57</v>
      </c>
      <c r="C41" s="130"/>
      <c r="D41" s="130"/>
      <c r="E41" s="130"/>
      <c r="F41" s="130"/>
      <c r="G41" s="130"/>
      <c r="H41" s="131"/>
      <c r="I41" s="113"/>
      <c r="L41" s="84"/>
      <c r="M41" s="84"/>
      <c r="N41" s="89"/>
      <c r="O41" s="89"/>
      <c r="P41" s="195"/>
    </row>
    <row r="42" spans="2:18" ht="15" x14ac:dyDescent="0.25">
      <c r="B42" s="132"/>
      <c r="C42" s="33" t="s">
        <v>151</v>
      </c>
      <c r="D42" s="33"/>
      <c r="E42" s="33"/>
      <c r="F42" s="33"/>
      <c r="G42" s="130"/>
      <c r="H42" s="237">
        <v>30000</v>
      </c>
      <c r="I42" s="43">
        <v>0</v>
      </c>
      <c r="L42" s="70" t="s">
        <v>109</v>
      </c>
      <c r="M42" s="70"/>
      <c r="N42" s="155"/>
      <c r="O42" s="155"/>
      <c r="P42" s="195"/>
    </row>
    <row r="43" spans="2:18" ht="15" x14ac:dyDescent="0.25">
      <c r="B43" s="133" t="s">
        <v>96</v>
      </c>
      <c r="C43" s="129"/>
      <c r="D43" s="129"/>
      <c r="E43" s="129"/>
      <c r="F43" s="129"/>
      <c r="G43" s="129"/>
      <c r="H43" s="78">
        <f>SUM(H42)</f>
        <v>30000</v>
      </c>
      <c r="I43" s="78">
        <f>SUM(I42)</f>
        <v>0</v>
      </c>
      <c r="L43" s="74" t="s">
        <v>110</v>
      </c>
      <c r="M43" s="74"/>
      <c r="N43" s="26">
        <f>'Balance Sheet'!D35</f>
        <v>5560</v>
      </c>
      <c r="O43" s="26">
        <f>'Balance Sheet'!E35</f>
        <v>6582</v>
      </c>
      <c r="P43" s="195">
        <f t="shared" si="0"/>
        <v>1022</v>
      </c>
    </row>
    <row r="44" spans="2:18" x14ac:dyDescent="0.2">
      <c r="B44" s="33"/>
      <c r="C44" s="33"/>
      <c r="D44" s="33"/>
      <c r="E44" s="33"/>
      <c r="F44" s="33"/>
      <c r="G44" s="33" t="s">
        <v>37</v>
      </c>
      <c r="H44" s="126"/>
      <c r="I44" s="43"/>
      <c r="L44" s="74" t="s">
        <v>31</v>
      </c>
      <c r="M44" s="74"/>
      <c r="N44" s="26">
        <f>'Balance Sheet'!D36</f>
        <v>10485</v>
      </c>
      <c r="O44" s="26">
        <f>'Balance Sheet'!E36</f>
        <v>7906</v>
      </c>
      <c r="P44" s="195">
        <f t="shared" si="0"/>
        <v>-2579</v>
      </c>
    </row>
    <row r="45" spans="2:18" ht="15.75" thickBot="1" x14ac:dyDescent="0.3">
      <c r="B45" s="114" t="s">
        <v>100</v>
      </c>
      <c r="C45" s="37"/>
      <c r="D45" s="130"/>
      <c r="E45" s="130"/>
      <c r="F45" s="130"/>
      <c r="G45" s="130"/>
      <c r="H45" s="85">
        <f>H30+H35+H39+H43</f>
        <v>25371.847319999906</v>
      </c>
      <c r="I45" s="85">
        <f>I30+I35+I39+I43</f>
        <v>18328</v>
      </c>
      <c r="L45" s="88" t="s">
        <v>109</v>
      </c>
      <c r="M45" s="88"/>
      <c r="N45" s="52">
        <f>'Balance Sheet'!D37</f>
        <v>16045</v>
      </c>
      <c r="O45" s="52">
        <f>'Balance Sheet'!E37</f>
        <v>14488</v>
      </c>
      <c r="P45" s="195">
        <f t="shared" si="0"/>
        <v>-1557</v>
      </c>
    </row>
    <row r="46" spans="2:18" ht="15.75" thickTop="1" x14ac:dyDescent="0.25">
      <c r="B46" s="114" t="s">
        <v>58</v>
      </c>
      <c r="C46" s="37"/>
      <c r="D46" s="37"/>
      <c r="E46" s="37"/>
      <c r="F46" s="134"/>
      <c r="G46" s="37"/>
      <c r="H46" s="237">
        <v>33005</v>
      </c>
      <c r="I46" s="43">
        <v>14715</v>
      </c>
    </row>
    <row r="47" spans="2:18" x14ac:dyDescent="0.2">
      <c r="B47" s="117"/>
      <c r="C47" s="115" t="s">
        <v>156</v>
      </c>
      <c r="D47" s="33"/>
      <c r="E47" s="33"/>
      <c r="F47" s="33"/>
      <c r="G47" s="33"/>
      <c r="H47" s="237">
        <v>-20</v>
      </c>
      <c r="I47" s="43">
        <v>-38</v>
      </c>
    </row>
    <row r="48" spans="2:18" ht="15.75" thickBot="1" x14ac:dyDescent="0.3">
      <c r="B48" s="135" t="s">
        <v>59</v>
      </c>
      <c r="C48" s="136"/>
      <c r="D48" s="136"/>
      <c r="E48" s="136"/>
      <c r="F48" s="137"/>
      <c r="G48" s="136"/>
      <c r="H48" s="227">
        <f>SUM(H45:H47)</f>
        <v>58356.847319999906</v>
      </c>
      <c r="I48" s="227">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37</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zoomScaleNormal="100" zoomScaleSheetLayoutView="80" zoomScalePageLayoutView="50" workbookViewId="0">
      <selection activeCell="B1" sqref="B1"/>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62</v>
      </c>
    </row>
    <row r="3" spans="1:6" x14ac:dyDescent="0.2">
      <c r="A3" s="159"/>
    </row>
    <row r="4" spans="1:6" x14ac:dyDescent="0.2">
      <c r="A4" s="160" t="s">
        <v>185</v>
      </c>
    </row>
    <row r="5" spans="1:6" x14ac:dyDescent="0.2">
      <c r="A5" s="159"/>
    </row>
    <row r="6" spans="1:6" x14ac:dyDescent="0.2">
      <c r="A6" s="161" t="s">
        <v>63</v>
      </c>
    </row>
    <row r="7" spans="1:6" x14ac:dyDescent="0.2">
      <c r="A7" s="159"/>
    </row>
    <row r="8" spans="1:6" ht="31.5" customHeight="1" x14ac:dyDescent="0.2">
      <c r="A8" s="269" t="s">
        <v>118</v>
      </c>
      <c r="B8" s="269"/>
      <c r="C8" s="269"/>
      <c r="D8" s="269"/>
      <c r="E8" s="269"/>
    </row>
    <row r="9" spans="1:6" x14ac:dyDescent="0.2">
      <c r="A9" s="159"/>
    </row>
    <row r="10" spans="1:6" ht="27.75" customHeight="1" x14ac:dyDescent="0.2">
      <c r="A10" s="269" t="s">
        <v>138</v>
      </c>
      <c r="B10" s="269"/>
      <c r="C10" s="269"/>
      <c r="D10" s="269"/>
      <c r="E10" s="269"/>
    </row>
    <row r="11" spans="1:6" x14ac:dyDescent="0.2">
      <c r="A11" s="159"/>
    </row>
    <row r="12" spans="1:6" x14ac:dyDescent="0.2">
      <c r="A12" s="159"/>
    </row>
    <row r="13" spans="1:6" x14ac:dyDescent="0.2">
      <c r="A13" s="240" t="s">
        <v>137</v>
      </c>
      <c r="F13" s="238"/>
    </row>
    <row r="14" spans="1:6" ht="12" customHeight="1" x14ac:dyDescent="0.2">
      <c r="A14" s="240"/>
      <c r="F14" s="238"/>
    </row>
    <row r="15" spans="1:6" ht="56.45" customHeight="1" x14ac:dyDescent="0.2">
      <c r="A15" s="271" t="s">
        <v>183</v>
      </c>
      <c r="B15" s="271"/>
      <c r="C15" s="271"/>
      <c r="D15" s="271"/>
      <c r="E15" s="271"/>
      <c r="F15" s="238"/>
    </row>
    <row r="16" spans="1:6" ht="13.15" customHeight="1" x14ac:dyDescent="0.2">
      <c r="A16" s="254"/>
      <c r="B16" s="254"/>
      <c r="C16" s="254"/>
      <c r="D16" s="254"/>
      <c r="E16" s="254"/>
      <c r="F16" s="238"/>
    </row>
    <row r="17" spans="1:14" ht="42.6" customHeight="1" x14ac:dyDescent="0.2">
      <c r="A17" s="271" t="s">
        <v>172</v>
      </c>
      <c r="B17" s="271"/>
      <c r="C17" s="271"/>
      <c r="D17" s="271"/>
      <c r="E17" s="271"/>
    </row>
    <row r="18" spans="1:14" ht="13.15" customHeight="1" x14ac:dyDescent="0.2">
      <c r="A18" s="254"/>
      <c r="B18" s="254"/>
      <c r="C18" s="254"/>
      <c r="D18" s="254"/>
      <c r="E18" s="254"/>
      <c r="F18" s="238"/>
    </row>
    <row r="19" spans="1:14" ht="55.9" customHeight="1" x14ac:dyDescent="0.2">
      <c r="A19" s="271" t="s">
        <v>184</v>
      </c>
      <c r="B19" s="271"/>
      <c r="C19" s="271"/>
      <c r="D19" s="271"/>
      <c r="E19" s="271"/>
    </row>
    <row r="20" spans="1:14" ht="13.15" customHeight="1" x14ac:dyDescent="0.2">
      <c r="A20" s="254"/>
      <c r="B20" s="254"/>
      <c r="C20" s="254"/>
      <c r="D20" s="254"/>
      <c r="E20" s="254"/>
      <c r="F20" s="238"/>
    </row>
    <row r="21" spans="1:14" ht="29.45" customHeight="1" x14ac:dyDescent="0.2">
      <c r="A21" s="271" t="s">
        <v>173</v>
      </c>
      <c r="B21" s="271"/>
      <c r="C21" s="271"/>
      <c r="D21" s="271"/>
      <c r="E21" s="271"/>
    </row>
    <row r="22" spans="1:14" ht="13.15" customHeight="1" x14ac:dyDescent="0.2">
      <c r="A22" s="254"/>
      <c r="B22" s="254"/>
      <c r="C22" s="254"/>
      <c r="D22" s="254"/>
      <c r="E22" s="254"/>
      <c r="F22" s="238"/>
    </row>
    <row r="23" spans="1:14" ht="43.15" customHeight="1" x14ac:dyDescent="0.2">
      <c r="A23" s="271" t="s">
        <v>174</v>
      </c>
      <c r="B23" s="271"/>
      <c r="C23" s="271"/>
      <c r="D23" s="271"/>
      <c r="E23" s="271"/>
    </row>
    <row r="24" spans="1:14" ht="13.15" customHeight="1" x14ac:dyDescent="0.2">
      <c r="A24" s="254"/>
      <c r="B24" s="254"/>
      <c r="C24" s="254"/>
      <c r="D24" s="254"/>
      <c r="E24" s="254"/>
      <c r="F24" s="238"/>
    </row>
    <row r="25" spans="1:14" ht="41.45" customHeight="1" x14ac:dyDescent="0.2">
      <c r="A25" s="271" t="s">
        <v>175</v>
      </c>
      <c r="B25" s="271"/>
      <c r="C25" s="271"/>
      <c r="D25" s="271"/>
      <c r="E25" s="271"/>
    </row>
    <row r="26" spans="1:14" ht="12.6" customHeight="1" x14ac:dyDescent="0.2">
      <c r="A26" s="254"/>
      <c r="B26" s="254"/>
      <c r="C26" s="254"/>
      <c r="D26" s="254"/>
      <c r="E26" s="254"/>
    </row>
    <row r="27" spans="1:14" x14ac:dyDescent="0.2">
      <c r="A27" s="271"/>
      <c r="B27" s="271"/>
      <c r="C27" s="271"/>
      <c r="D27" s="271"/>
      <c r="E27" s="271"/>
      <c r="N27" s="229"/>
    </row>
    <row r="28" spans="1:14" ht="36" x14ac:dyDescent="0.2">
      <c r="A28" s="248" t="s">
        <v>169</v>
      </c>
      <c r="B28" s="166" t="s">
        <v>162</v>
      </c>
      <c r="C28" s="166" t="s">
        <v>139</v>
      </c>
      <c r="D28" s="246"/>
      <c r="E28" s="246"/>
      <c r="N28" s="229"/>
    </row>
    <row r="29" spans="1:14" x14ac:dyDescent="0.2">
      <c r="A29" s="249" t="s">
        <v>170</v>
      </c>
      <c r="B29" s="250">
        <v>215476</v>
      </c>
      <c r="C29" s="251">
        <v>244755</v>
      </c>
      <c r="N29" s="229"/>
    </row>
    <row r="30" spans="1:14" x14ac:dyDescent="0.2">
      <c r="A30" s="249" t="s">
        <v>166</v>
      </c>
      <c r="B30" s="250">
        <v>939095</v>
      </c>
      <c r="C30" s="251">
        <v>1391260</v>
      </c>
      <c r="N30" s="229"/>
    </row>
    <row r="31" spans="1:14" x14ac:dyDescent="0.2">
      <c r="A31" s="249" t="s">
        <v>171</v>
      </c>
      <c r="B31" s="250">
        <v>126</v>
      </c>
      <c r="C31" s="251">
        <v>186</v>
      </c>
      <c r="N31" s="229"/>
    </row>
    <row r="32" spans="1:14" x14ac:dyDescent="0.2">
      <c r="A32" s="252" t="s">
        <v>180</v>
      </c>
      <c r="B32" s="251">
        <v>766505</v>
      </c>
      <c r="C32" s="257">
        <v>37873</v>
      </c>
      <c r="D32" s="216"/>
      <c r="N32" s="229"/>
    </row>
    <row r="33" spans="1:14" x14ac:dyDescent="0.2">
      <c r="A33" s="249" t="s">
        <v>182</v>
      </c>
      <c r="B33" s="250">
        <v>-614805</v>
      </c>
      <c r="C33" s="251">
        <v>-150501</v>
      </c>
      <c r="N33" s="229"/>
    </row>
    <row r="34" spans="1:14" x14ac:dyDescent="0.2">
      <c r="A34" s="249" t="s">
        <v>168</v>
      </c>
      <c r="B34" s="250">
        <v>131000</v>
      </c>
      <c r="C34" s="251">
        <v>25531</v>
      </c>
      <c r="N34" s="229"/>
    </row>
    <row r="35" spans="1:14" x14ac:dyDescent="0.2">
      <c r="A35" s="249" t="s">
        <v>167</v>
      </c>
      <c r="B35" s="251">
        <v>-1241849</v>
      </c>
      <c r="C35" s="251">
        <v>-1387971</v>
      </c>
      <c r="N35" s="229"/>
    </row>
    <row r="36" spans="1:14" x14ac:dyDescent="0.2">
      <c r="A36" s="249" t="s">
        <v>181</v>
      </c>
      <c r="B36" s="251">
        <v>-195548</v>
      </c>
      <c r="C36" s="251">
        <v>-161133</v>
      </c>
      <c r="N36" s="229"/>
    </row>
    <row r="37" spans="1:14" x14ac:dyDescent="0.2">
      <c r="A37" s="230" t="s">
        <v>135</v>
      </c>
      <c r="B37" s="228">
        <f>SUM(B29:B36)</f>
        <v>0</v>
      </c>
      <c r="C37" s="228">
        <f>SUM(C29:C36)</f>
        <v>0</v>
      </c>
      <c r="N37" s="229"/>
    </row>
    <row r="38" spans="1:14" s="216" customFormat="1" x14ac:dyDescent="0.2">
      <c r="A38" s="255"/>
      <c r="B38" s="256"/>
      <c r="C38" s="256"/>
      <c r="N38" s="247"/>
    </row>
    <row r="39" spans="1:14" s="216" customFormat="1" x14ac:dyDescent="0.2">
      <c r="A39" s="255"/>
      <c r="B39" s="256"/>
      <c r="C39" s="256"/>
      <c r="N39" s="247"/>
    </row>
    <row r="40" spans="1:14" ht="36" x14ac:dyDescent="0.2">
      <c r="A40" s="248" t="s">
        <v>176</v>
      </c>
      <c r="B40" s="166" t="s">
        <v>162</v>
      </c>
      <c r="C40" s="166" t="s">
        <v>139</v>
      </c>
      <c r="D40" s="246"/>
      <c r="E40" s="246"/>
      <c r="N40" s="229"/>
    </row>
    <row r="41" spans="1:14" x14ac:dyDescent="0.2">
      <c r="A41" s="249" t="s">
        <v>177</v>
      </c>
      <c r="B41" s="250">
        <v>818174</v>
      </c>
      <c r="C41" s="253">
        <v>0</v>
      </c>
      <c r="N41" s="229"/>
    </row>
    <row r="42" spans="1:14" x14ac:dyDescent="0.2">
      <c r="A42" s="249" t="s">
        <v>144</v>
      </c>
      <c r="B42" s="253">
        <v>0</v>
      </c>
      <c r="C42" s="251">
        <v>134988</v>
      </c>
      <c r="N42" s="229"/>
    </row>
    <row r="43" spans="1:14" x14ac:dyDescent="0.2">
      <c r="A43" s="249" t="s">
        <v>178</v>
      </c>
      <c r="B43" s="250">
        <v>-62312</v>
      </c>
      <c r="C43" s="251">
        <v>-92443</v>
      </c>
      <c r="N43" s="229"/>
    </row>
    <row r="44" spans="1:14" x14ac:dyDescent="0.2">
      <c r="A44" s="252" t="s">
        <v>179</v>
      </c>
      <c r="B44" s="251">
        <v>10643</v>
      </c>
      <c r="C44" s="251">
        <v>-4672</v>
      </c>
      <c r="D44" s="216"/>
      <c r="N44" s="229"/>
    </row>
    <row r="45" spans="1:14" x14ac:dyDescent="0.2">
      <c r="A45" s="230" t="s">
        <v>135</v>
      </c>
      <c r="B45" s="228">
        <f>SUM(B41:B44)</f>
        <v>766505</v>
      </c>
      <c r="C45" s="228">
        <f>SUM(C41:C44)</f>
        <v>37873</v>
      </c>
      <c r="N45" s="229"/>
    </row>
    <row r="46" spans="1:14" x14ac:dyDescent="0.2">
      <c r="A46" s="163"/>
      <c r="B46" s="168"/>
      <c r="C46" s="168"/>
      <c r="N46" s="229"/>
    </row>
    <row r="47" spans="1:14" x14ac:dyDescent="0.2">
      <c r="A47" s="163"/>
      <c r="B47" s="168"/>
      <c r="C47" s="168"/>
    </row>
    <row r="48" spans="1:14" x14ac:dyDescent="0.2">
      <c r="A48" s="161" t="s">
        <v>132</v>
      </c>
      <c r="N48" s="229"/>
    </row>
    <row r="49" spans="1:4" x14ac:dyDescent="0.2">
      <c r="A49" s="163"/>
    </row>
    <row r="50" spans="1:4" ht="36" x14ac:dyDescent="0.2">
      <c r="A50" s="242" t="s">
        <v>64</v>
      </c>
      <c r="B50" s="166" t="s">
        <v>162</v>
      </c>
      <c r="C50" s="166" t="s">
        <v>139</v>
      </c>
      <c r="D50" s="165"/>
    </row>
    <row r="51" spans="1:4" x14ac:dyDescent="0.2">
      <c r="A51" s="167" t="s">
        <v>133</v>
      </c>
      <c r="B51" s="168">
        <v>30844</v>
      </c>
      <c r="C51" s="168">
        <v>35630</v>
      </c>
      <c r="D51" s="165"/>
    </row>
    <row r="52" spans="1:4" x14ac:dyDescent="0.2">
      <c r="A52" s="167" t="s">
        <v>134</v>
      </c>
      <c r="B52" s="213">
        <v>2513</v>
      </c>
      <c r="C52" s="213">
        <v>3333</v>
      </c>
      <c r="D52" s="165"/>
    </row>
    <row r="53" spans="1:4" x14ac:dyDescent="0.2">
      <c r="A53" s="171" t="s">
        <v>135</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143</v>
      </c>
    </row>
    <row r="57" spans="1:4" x14ac:dyDescent="0.2">
      <c r="A57" s="163"/>
    </row>
    <row r="58" spans="1:4" x14ac:dyDescent="0.2">
      <c r="A58" s="159" t="s">
        <v>163</v>
      </c>
    </row>
    <row r="59" spans="1:4" x14ac:dyDescent="0.2">
      <c r="A59" s="164"/>
    </row>
    <row r="60" spans="1:4" x14ac:dyDescent="0.2">
      <c r="A60" s="163" t="s">
        <v>119</v>
      </c>
    </row>
    <row r="61" spans="1:4" x14ac:dyDescent="0.2">
      <c r="A61" s="163"/>
      <c r="B61" s="165"/>
      <c r="C61" s="165"/>
      <c r="D61" s="165"/>
    </row>
    <row r="62" spans="1:4" ht="36" x14ac:dyDescent="0.2">
      <c r="A62" s="242" t="s">
        <v>64</v>
      </c>
      <c r="B62" s="166" t="s">
        <v>162</v>
      </c>
      <c r="C62" s="166" t="s">
        <v>139</v>
      </c>
      <c r="D62" s="165"/>
    </row>
    <row r="63" spans="1:4" x14ac:dyDescent="0.2">
      <c r="A63" s="167" t="s">
        <v>65</v>
      </c>
      <c r="B63" s="168">
        <f>B76</f>
        <v>12382</v>
      </c>
      <c r="C63" s="168">
        <v>10000</v>
      </c>
      <c r="D63" s="165"/>
    </row>
    <row r="64" spans="1:4" x14ac:dyDescent="0.2">
      <c r="A64" s="167" t="s">
        <v>66</v>
      </c>
      <c r="B64" s="213">
        <f>B85</f>
        <v>642</v>
      </c>
      <c r="C64" s="213">
        <v>726</v>
      </c>
      <c r="D64" s="165"/>
    </row>
    <row r="65" spans="1:4" x14ac:dyDescent="0.2">
      <c r="A65" s="170" t="s">
        <v>129</v>
      </c>
      <c r="B65" s="168">
        <f>C65+Remeasurement!B25</f>
        <v>6341</v>
      </c>
      <c r="C65" s="168">
        <v>3762</v>
      </c>
      <c r="D65" s="165"/>
    </row>
    <row r="66" spans="1:4" x14ac:dyDescent="0.2">
      <c r="A66" s="171" t="s">
        <v>70</v>
      </c>
      <c r="B66" s="172">
        <f>SUM(B63:B65)</f>
        <v>19365</v>
      </c>
      <c r="C66" s="172">
        <f>SUM(C63:C65)</f>
        <v>14488</v>
      </c>
      <c r="D66" s="165"/>
    </row>
    <row r="67" spans="1:4" x14ac:dyDescent="0.2">
      <c r="A67" s="163"/>
      <c r="B67" s="168"/>
      <c r="C67" s="168"/>
      <c r="D67" s="165"/>
    </row>
    <row r="68" spans="1:4" x14ac:dyDescent="0.2">
      <c r="A68" s="163"/>
      <c r="B68" s="169"/>
      <c r="C68" s="169"/>
      <c r="D68" s="165"/>
    </row>
    <row r="69" spans="1:4" x14ac:dyDescent="0.2">
      <c r="A69" s="163" t="s">
        <v>121</v>
      </c>
      <c r="B69" s="165"/>
      <c r="C69" s="165"/>
      <c r="D69" s="165"/>
    </row>
    <row r="70" spans="1:4" x14ac:dyDescent="0.2">
      <c r="A70" s="163"/>
      <c r="B70" s="165"/>
      <c r="C70" s="165"/>
      <c r="D70" s="165"/>
    </row>
    <row r="71" spans="1:4" ht="36" x14ac:dyDescent="0.2">
      <c r="A71" s="241" t="s">
        <v>64</v>
      </c>
      <c r="B71" s="166" t="s">
        <v>162</v>
      </c>
      <c r="C71" s="166" t="s">
        <v>139</v>
      </c>
      <c r="D71" s="165"/>
    </row>
    <row r="72" spans="1:4" x14ac:dyDescent="0.2">
      <c r="A72" s="174" t="s">
        <v>120</v>
      </c>
      <c r="B72" s="169">
        <v>10000</v>
      </c>
      <c r="C72" s="169">
        <v>10000</v>
      </c>
      <c r="D72" s="165"/>
    </row>
    <row r="73" spans="1:4" x14ac:dyDescent="0.2">
      <c r="A73" s="174" t="s">
        <v>67</v>
      </c>
      <c r="B73" s="169">
        <f>'Income Sheet'!D14</f>
        <v>186563</v>
      </c>
      <c r="C73" s="169">
        <v>190219</v>
      </c>
      <c r="D73" s="165"/>
    </row>
    <row r="74" spans="1:4" x14ac:dyDescent="0.2">
      <c r="A74" s="174" t="s">
        <v>112</v>
      </c>
      <c r="B74" s="221">
        <v>0</v>
      </c>
      <c r="C74" s="258">
        <v>-12551</v>
      </c>
      <c r="D74" s="165"/>
    </row>
    <row r="75" spans="1:4" x14ac:dyDescent="0.2">
      <c r="A75" s="173" t="s">
        <v>68</v>
      </c>
      <c r="B75" s="214">
        <f>'Income Sheet'!D15</f>
        <v>-184181</v>
      </c>
      <c r="C75" s="214">
        <v>-177668</v>
      </c>
      <c r="D75" s="165"/>
    </row>
    <row r="76" spans="1:4" x14ac:dyDescent="0.2">
      <c r="A76" s="175" t="s">
        <v>70</v>
      </c>
      <c r="B76" s="176">
        <f>SUM(B72:B75)</f>
        <v>12382</v>
      </c>
      <c r="C76" s="176">
        <f>SUM(C72:C75)</f>
        <v>10000</v>
      </c>
    </row>
    <row r="77" spans="1:4" x14ac:dyDescent="0.2">
      <c r="A77" s="163"/>
      <c r="B77" s="165"/>
      <c r="C77" s="165"/>
    </row>
    <row r="78" spans="1:4" x14ac:dyDescent="0.2">
      <c r="A78" s="163"/>
      <c r="B78" s="165"/>
      <c r="C78" s="165"/>
    </row>
    <row r="79" spans="1:4" x14ac:dyDescent="0.2">
      <c r="A79" s="163" t="s">
        <v>71</v>
      </c>
      <c r="B79" s="165"/>
      <c r="C79" s="165"/>
    </row>
    <row r="80" spans="1:4" x14ac:dyDescent="0.2">
      <c r="A80" s="174"/>
      <c r="B80" s="165"/>
      <c r="C80" s="165"/>
    </row>
    <row r="81" spans="1:5" ht="36" x14ac:dyDescent="0.2">
      <c r="A81" s="173" t="s">
        <v>64</v>
      </c>
      <c r="B81" s="166" t="s">
        <v>162</v>
      </c>
      <c r="C81" s="166" t="s">
        <v>139</v>
      </c>
    </row>
    <row r="82" spans="1:5" x14ac:dyDescent="0.2">
      <c r="A82" s="174" t="s">
        <v>120</v>
      </c>
      <c r="B82" s="213">
        <v>726</v>
      </c>
      <c r="C82" s="213">
        <v>492</v>
      </c>
    </row>
    <row r="83" spans="1:5" x14ac:dyDescent="0.2">
      <c r="A83" s="174" t="s">
        <v>11</v>
      </c>
      <c r="B83" s="213">
        <f>'Income Sheet'!D32</f>
        <v>3177</v>
      </c>
      <c r="C83" s="213">
        <v>3889</v>
      </c>
    </row>
    <row r="84" spans="1:5" x14ac:dyDescent="0.2">
      <c r="A84" s="173" t="s">
        <v>72</v>
      </c>
      <c r="B84" s="214">
        <f>'Income Sheet'!D33</f>
        <v>-3261</v>
      </c>
      <c r="C84" s="214">
        <v>-3655</v>
      </c>
    </row>
    <row r="85" spans="1:5" x14ac:dyDescent="0.2">
      <c r="A85" s="175" t="s">
        <v>70</v>
      </c>
      <c r="B85" s="176">
        <f>SUM(B82:B84)</f>
        <v>642</v>
      </c>
      <c r="C85" s="176">
        <f>SUM(C82:C84)</f>
        <v>726</v>
      </c>
    </row>
    <row r="86" spans="1:5" x14ac:dyDescent="0.2">
      <c r="A86" s="159"/>
    </row>
    <row r="87" spans="1:5" x14ac:dyDescent="0.2">
      <c r="A87" s="159"/>
    </row>
    <row r="88" spans="1:5" x14ac:dyDescent="0.2">
      <c r="A88" s="161" t="s">
        <v>136</v>
      </c>
    </row>
    <row r="90" spans="1:5" x14ac:dyDescent="0.2">
      <c r="A90" s="163" t="s">
        <v>73</v>
      </c>
    </row>
    <row r="91" spans="1:5" x14ac:dyDescent="0.2">
      <c r="A91" s="159"/>
    </row>
    <row r="92" spans="1:5" ht="53.45" customHeight="1" x14ac:dyDescent="0.2">
      <c r="A92" s="270" t="s">
        <v>164</v>
      </c>
      <c r="B92" s="270"/>
      <c r="C92" s="270"/>
      <c r="D92" s="270"/>
      <c r="E92" s="270"/>
    </row>
    <row r="93" spans="1:5" x14ac:dyDescent="0.2">
      <c r="A93" s="159"/>
    </row>
    <row r="94" spans="1:5" x14ac:dyDescent="0.2">
      <c r="A94" s="215" t="s">
        <v>74</v>
      </c>
      <c r="B94" s="216"/>
      <c r="C94" s="216"/>
      <c r="D94" s="216"/>
      <c r="E94" s="216"/>
    </row>
    <row r="95" spans="1:5" ht="13.15" customHeight="1" x14ac:dyDescent="0.2">
      <c r="A95" s="217"/>
      <c r="B95" s="216"/>
      <c r="C95" s="216"/>
      <c r="D95" s="216"/>
      <c r="E95" s="216"/>
    </row>
    <row r="96" spans="1:5" ht="55.9" customHeight="1" x14ac:dyDescent="0.2">
      <c r="A96" s="271" t="s">
        <v>165</v>
      </c>
      <c r="B96" s="271"/>
      <c r="C96" s="271"/>
      <c r="D96" s="271"/>
      <c r="E96" s="271"/>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75</v>
      </c>
    </row>
    <row r="104" spans="1:5" hidden="1" x14ac:dyDescent="0.2">
      <c r="A104" s="163"/>
    </row>
    <row r="105" spans="1:5" hidden="1" x14ac:dyDescent="0.2">
      <c r="A105" s="272" t="s">
        <v>76</v>
      </c>
      <c r="B105" s="272"/>
      <c r="C105" s="272"/>
      <c r="D105" s="272"/>
      <c r="E105" s="272"/>
    </row>
    <row r="106" spans="1:5" hidden="1" x14ac:dyDescent="0.2">
      <c r="A106" s="177"/>
    </row>
    <row r="107" spans="1:5" ht="60" hidden="1" x14ac:dyDescent="0.2">
      <c r="A107" s="178"/>
      <c r="B107" s="179" t="s">
        <v>77</v>
      </c>
      <c r="C107" s="179" t="s">
        <v>72</v>
      </c>
      <c r="D107" s="179" t="s">
        <v>78</v>
      </c>
      <c r="E107" s="179" t="s">
        <v>69</v>
      </c>
    </row>
    <row r="108" spans="1:5" hidden="1" x14ac:dyDescent="0.2">
      <c r="A108" s="180" t="s">
        <v>79</v>
      </c>
      <c r="B108" s="181">
        <v>2015</v>
      </c>
      <c r="C108" s="181">
        <v>2015</v>
      </c>
      <c r="D108" s="181">
        <v>2015</v>
      </c>
      <c r="E108" s="182">
        <v>2015</v>
      </c>
    </row>
    <row r="109" spans="1:5" hidden="1" x14ac:dyDescent="0.2">
      <c r="A109" s="180" t="s">
        <v>64</v>
      </c>
      <c r="B109" s="181" t="s">
        <v>3</v>
      </c>
      <c r="C109" s="181" t="s">
        <v>3</v>
      </c>
      <c r="D109" s="181" t="s">
        <v>3</v>
      </c>
      <c r="E109" s="182" t="s">
        <v>3</v>
      </c>
    </row>
    <row r="110" spans="1:5" hidden="1" x14ac:dyDescent="0.2">
      <c r="A110" s="174" t="s">
        <v>80</v>
      </c>
      <c r="B110" s="183">
        <v>25501</v>
      </c>
      <c r="C110" s="184">
        <v>695</v>
      </c>
      <c r="D110" s="184">
        <v>594</v>
      </c>
      <c r="E110" s="185">
        <v>51</v>
      </c>
    </row>
    <row r="111" spans="1:5" hidden="1" x14ac:dyDescent="0.2">
      <c r="A111" s="174" t="s">
        <v>81</v>
      </c>
      <c r="B111" s="183">
        <v>3727</v>
      </c>
      <c r="C111" s="184" t="s">
        <v>82</v>
      </c>
      <c r="D111" s="184">
        <v>343</v>
      </c>
      <c r="E111" s="185" t="s">
        <v>82</v>
      </c>
    </row>
    <row r="112" spans="1:5" hidden="1" x14ac:dyDescent="0.2">
      <c r="A112" s="174" t="s">
        <v>83</v>
      </c>
      <c r="B112" s="183">
        <v>5406</v>
      </c>
      <c r="C112" s="184">
        <v>207</v>
      </c>
      <c r="D112" s="183">
        <v>3776</v>
      </c>
      <c r="E112" s="185">
        <v>260</v>
      </c>
    </row>
    <row r="113" spans="1:5" hidden="1" x14ac:dyDescent="0.2">
      <c r="A113" s="174" t="s">
        <v>84</v>
      </c>
      <c r="B113" s="184">
        <v>729</v>
      </c>
      <c r="C113" s="184" t="s">
        <v>82</v>
      </c>
      <c r="D113" s="184">
        <v>5</v>
      </c>
      <c r="E113" s="185" t="s">
        <v>82</v>
      </c>
    </row>
    <row r="114" spans="1:5" hidden="1" x14ac:dyDescent="0.2">
      <c r="A114" s="174" t="s">
        <v>85</v>
      </c>
      <c r="B114" s="183">
        <v>4126</v>
      </c>
      <c r="C114" s="184">
        <v>52</v>
      </c>
      <c r="D114" s="184">
        <v>49</v>
      </c>
      <c r="E114" s="185">
        <v>1</v>
      </c>
    </row>
    <row r="115" spans="1:5" hidden="1" x14ac:dyDescent="0.2">
      <c r="A115" s="174" t="s">
        <v>86</v>
      </c>
      <c r="B115" s="183">
        <v>4053</v>
      </c>
      <c r="C115" s="184" t="s">
        <v>82</v>
      </c>
      <c r="D115" s="184">
        <v>875</v>
      </c>
      <c r="E115" s="185" t="s">
        <v>82</v>
      </c>
    </row>
    <row r="116" spans="1:5" hidden="1" x14ac:dyDescent="0.2">
      <c r="A116" s="173" t="s">
        <v>87</v>
      </c>
      <c r="B116" s="186">
        <v>399</v>
      </c>
      <c r="C116" s="186" t="s">
        <v>82</v>
      </c>
      <c r="D116" s="186">
        <v>279</v>
      </c>
      <c r="E116" s="187" t="s">
        <v>82</v>
      </c>
    </row>
    <row r="117" spans="1:5" hidden="1" x14ac:dyDescent="0.2">
      <c r="A117" s="175" t="s">
        <v>88</v>
      </c>
      <c r="B117" s="188">
        <v>43941</v>
      </c>
      <c r="C117" s="189">
        <v>954</v>
      </c>
      <c r="D117" s="188">
        <v>5921</v>
      </c>
      <c r="E117" s="190">
        <v>312</v>
      </c>
    </row>
    <row r="118" spans="1:5" hidden="1" x14ac:dyDescent="0.2">
      <c r="A118" s="164"/>
    </row>
    <row r="119" spans="1:5" hidden="1" x14ac:dyDescent="0.2">
      <c r="A119" s="174" t="s">
        <v>89</v>
      </c>
    </row>
    <row r="120" spans="1:5" hidden="1" x14ac:dyDescent="0.2">
      <c r="A120" s="174"/>
    </row>
    <row r="121" spans="1:5" ht="60" hidden="1" x14ac:dyDescent="0.2">
      <c r="A121" s="178"/>
      <c r="B121" s="179" t="s">
        <v>77</v>
      </c>
      <c r="C121" s="179" t="s">
        <v>72</v>
      </c>
      <c r="D121" s="179" t="s">
        <v>78</v>
      </c>
      <c r="E121" s="179" t="s">
        <v>69</v>
      </c>
    </row>
    <row r="122" spans="1:5" hidden="1" x14ac:dyDescent="0.2">
      <c r="A122" s="180" t="s">
        <v>79</v>
      </c>
      <c r="B122" s="181">
        <v>2014</v>
      </c>
      <c r="C122" s="181">
        <v>2014</v>
      </c>
      <c r="D122" s="181">
        <v>2014</v>
      </c>
      <c r="E122" s="182">
        <v>2014</v>
      </c>
    </row>
    <row r="123" spans="1:5" hidden="1" x14ac:dyDescent="0.2">
      <c r="A123" s="180" t="s">
        <v>64</v>
      </c>
      <c r="B123" s="181" t="s">
        <v>3</v>
      </c>
      <c r="C123" s="181" t="s">
        <v>3</v>
      </c>
      <c r="D123" s="181" t="s">
        <v>3</v>
      </c>
      <c r="E123" s="182" t="s">
        <v>3</v>
      </c>
    </row>
    <row r="124" spans="1:5" hidden="1" x14ac:dyDescent="0.2">
      <c r="A124" s="174" t="s">
        <v>80</v>
      </c>
      <c r="B124" s="183">
        <v>29258</v>
      </c>
      <c r="C124" s="184">
        <v>521</v>
      </c>
      <c r="D124" s="184">
        <v>628</v>
      </c>
      <c r="E124" s="185" t="s">
        <v>82</v>
      </c>
    </row>
    <row r="125" spans="1:5" hidden="1" x14ac:dyDescent="0.2">
      <c r="A125" s="174" t="s">
        <v>81</v>
      </c>
      <c r="B125" s="183">
        <v>3495</v>
      </c>
      <c r="C125" s="184" t="s">
        <v>82</v>
      </c>
      <c r="D125" s="184">
        <v>184</v>
      </c>
      <c r="E125" s="185" t="s">
        <v>82</v>
      </c>
    </row>
    <row r="126" spans="1:5" hidden="1" x14ac:dyDescent="0.2">
      <c r="A126" s="174" t="s">
        <v>83</v>
      </c>
      <c r="B126" s="183">
        <v>2985</v>
      </c>
      <c r="C126" s="184">
        <v>108</v>
      </c>
      <c r="D126" s="183">
        <v>4312</v>
      </c>
      <c r="E126" s="185" t="s">
        <v>82</v>
      </c>
    </row>
    <row r="127" spans="1:5" hidden="1" x14ac:dyDescent="0.2">
      <c r="A127" s="174" t="s">
        <v>84</v>
      </c>
      <c r="B127" s="184">
        <v>763</v>
      </c>
      <c r="C127" s="184" t="s">
        <v>82</v>
      </c>
      <c r="D127" s="184">
        <v>5</v>
      </c>
      <c r="E127" s="185" t="s">
        <v>82</v>
      </c>
    </row>
    <row r="128" spans="1:5" hidden="1" x14ac:dyDescent="0.2">
      <c r="A128" s="174" t="s">
        <v>85</v>
      </c>
      <c r="B128" s="183">
        <v>4244</v>
      </c>
      <c r="C128" s="184">
        <v>32</v>
      </c>
      <c r="D128" s="184">
        <v>50</v>
      </c>
      <c r="E128" s="185" t="s">
        <v>82</v>
      </c>
    </row>
    <row r="129" spans="1:5" hidden="1" x14ac:dyDescent="0.2">
      <c r="A129" s="174" t="s">
        <v>86</v>
      </c>
      <c r="B129" s="183">
        <v>4265</v>
      </c>
      <c r="C129" s="184" t="s">
        <v>82</v>
      </c>
      <c r="D129" s="184">
        <v>977</v>
      </c>
      <c r="E129" s="185" t="s">
        <v>82</v>
      </c>
    </row>
    <row r="130" spans="1:5" hidden="1" x14ac:dyDescent="0.2">
      <c r="A130" s="173" t="s">
        <v>87</v>
      </c>
      <c r="B130" s="186">
        <v>404</v>
      </c>
      <c r="C130" s="186" t="s">
        <v>82</v>
      </c>
      <c r="D130" s="186">
        <v>324</v>
      </c>
      <c r="E130" s="187" t="s">
        <v>82</v>
      </c>
    </row>
    <row r="131" spans="1:5" hidden="1" x14ac:dyDescent="0.2">
      <c r="A131" s="175" t="s">
        <v>88</v>
      </c>
      <c r="B131" s="188">
        <v>45414</v>
      </c>
      <c r="C131" s="189">
        <v>661</v>
      </c>
      <c r="D131" s="188">
        <v>6480</v>
      </c>
      <c r="E131" s="190" t="s">
        <v>82</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Natalie Schaus</cp:lastModifiedBy>
  <cp:lastPrinted>2018-01-19T22:11:38Z</cp:lastPrinted>
  <dcterms:created xsi:type="dcterms:W3CDTF">2015-03-25T13:01:23Z</dcterms:created>
  <dcterms:modified xsi:type="dcterms:W3CDTF">2018-01-21T23:00:39Z</dcterms:modified>
</cp:coreProperties>
</file>